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Details'!$B$1:$BB$181</definedName>
    <definedName name="_xlnm.Print_Area" localSheetId="0">'Detail by Turbine'!$A$1:$X$25</definedName>
    <definedName name="_xlnm.Print_Area" localSheetId="3">'Summary by Region'!$A$1:$I$25</definedName>
    <definedName name="_xlnm.Print_Area" localSheetId="1">'Summary by Status'!$A$1:$H$68</definedName>
    <definedName name="_xlnm.Print_Area" localSheetId="2">'Summary by Type'!$A$1:$I$28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AG5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AG13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AG21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AG29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AY95" i="13"/>
  <c r="AZ95" i="13"/>
  <c r="BA95" i="13"/>
  <c r="BB95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AZ103" i="13"/>
  <c r="BA103" i="13"/>
  <c r="BB103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A124" i="13"/>
  <c r="B124" i="13"/>
  <c r="C124" i="13"/>
  <c r="BC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A132" i="13"/>
  <c r="B132" i="13"/>
  <c r="C132" i="13"/>
  <c r="BC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BC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AZ138" i="13"/>
  <c r="BA138" i="13"/>
  <c r="BB138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A140" i="13"/>
  <c r="B140" i="13"/>
  <c r="C140" i="13"/>
  <c r="D141" i="13"/>
  <c r="BC141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AZ142" i="13"/>
  <c r="BA142" i="13"/>
  <c r="BB142" i="13"/>
  <c r="BC143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A148" i="13"/>
  <c r="B148" i="13"/>
  <c r="C148" i="13"/>
  <c r="BC149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BC151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AZ155" i="13"/>
  <c r="BA155" i="13"/>
  <c r="BB155" i="13"/>
  <c r="A156" i="13"/>
  <c r="B156" i="13"/>
  <c r="C156" i="13"/>
  <c r="BC157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BC159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AZ162" i="13"/>
  <c r="BA162" i="13"/>
  <c r="BB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AZ163" i="13"/>
  <c r="BA163" i="13"/>
  <c r="BB163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V167" i="13"/>
  <c r="AW167" i="13"/>
  <c r="AX167" i="13"/>
  <c r="AY167" i="13"/>
  <c r="AZ167" i="13"/>
  <c r="BA167" i="13"/>
  <c r="BB167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AZ168" i="13"/>
  <c r="BA168" i="13"/>
  <c r="BB168" i="13"/>
  <c r="C171" i="13"/>
  <c r="D171" i="13"/>
  <c r="E171" i="13"/>
  <c r="F171" i="13"/>
  <c r="G171" i="13"/>
  <c r="H171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D172" i="13"/>
  <c r="E172" i="13"/>
  <c r="F172" i="13"/>
  <c r="G172" i="13"/>
  <c r="H172" i="13"/>
  <c r="I172" i="13"/>
  <c r="J172" i="13"/>
  <c r="K172" i="13"/>
  <c r="L172" i="13"/>
  <c r="M172" i="13"/>
  <c r="N172" i="13"/>
  <c r="O172" i="13"/>
  <c r="P172" i="13"/>
  <c r="Q172" i="13"/>
  <c r="R172" i="13"/>
  <c r="S172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V172" i="13"/>
  <c r="AW172" i="13"/>
  <c r="AX172" i="13"/>
  <c r="AY172" i="13"/>
  <c r="AZ172" i="13"/>
  <c r="BA172" i="13"/>
  <c r="BB172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R175" i="13"/>
  <c r="S175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V175" i="13"/>
  <c r="AW175" i="13"/>
  <c r="AX175" i="13"/>
  <c r="AY175" i="13"/>
  <c r="AZ175" i="13"/>
  <c r="BA175" i="13"/>
  <c r="BB175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C179" i="13"/>
  <c r="D179" i="13"/>
  <c r="E179" i="13"/>
  <c r="F179" i="13"/>
  <c r="G179" i="13"/>
  <c r="H179" i="13"/>
  <c r="I179" i="13"/>
  <c r="J179" i="13"/>
  <c r="K179" i="13"/>
  <c r="L179" i="13"/>
  <c r="M179" i="13"/>
  <c r="N179" i="13"/>
  <c r="O179" i="13"/>
  <c r="P179" i="13"/>
  <c r="Q179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R180" i="13"/>
  <c r="S180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D181" i="13"/>
  <c r="E181" i="13"/>
  <c r="F181" i="13"/>
  <c r="G181" i="13"/>
  <c r="H181" i="13"/>
  <c r="I181" i="13"/>
  <c r="J181" i="13"/>
  <c r="K181" i="13"/>
  <c r="L181" i="13"/>
  <c r="M181" i="13"/>
  <c r="N181" i="13"/>
  <c r="O181" i="13"/>
  <c r="P181" i="13"/>
  <c r="Q181" i="13"/>
  <c r="R181" i="13"/>
  <c r="S181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V181" i="13"/>
  <c r="AW181" i="13"/>
  <c r="AX181" i="13"/>
  <c r="AY181" i="13"/>
  <c r="AZ181" i="13"/>
  <c r="BA181" i="13"/>
  <c r="BB181" i="13"/>
  <c r="C184" i="13"/>
  <c r="D184" i="13"/>
  <c r="E184" i="13"/>
  <c r="F184" i="13"/>
  <c r="G184" i="13"/>
  <c r="H184" i="13"/>
  <c r="I184" i="13"/>
  <c r="J184" i="13"/>
  <c r="K184" i="13"/>
  <c r="L184" i="13"/>
  <c r="M184" i="13"/>
  <c r="N184" i="13"/>
  <c r="O184" i="13"/>
  <c r="P184" i="13"/>
  <c r="Q184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AZ184" i="13"/>
  <c r="BA184" i="13"/>
  <c r="BB184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R185" i="13"/>
  <c r="S185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V185" i="13"/>
  <c r="AW185" i="13"/>
  <c r="AX185" i="13"/>
  <c r="AY185" i="13"/>
  <c r="AZ185" i="13"/>
  <c r="BA185" i="13"/>
  <c r="BB185" i="13"/>
  <c r="D186" i="13"/>
  <c r="E186" i="13"/>
  <c r="F186" i="13"/>
  <c r="G186" i="13"/>
  <c r="H186" i="13"/>
  <c r="I186" i="13"/>
  <c r="J186" i="13"/>
  <c r="K186" i="13"/>
  <c r="L186" i="13"/>
  <c r="M186" i="13"/>
  <c r="N186" i="13"/>
  <c r="O186" i="13"/>
  <c r="P186" i="13"/>
  <c r="Q186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AY186" i="13"/>
  <c r="AZ186" i="13"/>
  <c r="BA186" i="13"/>
  <c r="BB186" i="13"/>
  <c r="C188" i="13"/>
  <c r="D188" i="13"/>
  <c r="E188" i="13"/>
  <c r="F188" i="13"/>
  <c r="G188" i="13"/>
  <c r="H188" i="13"/>
  <c r="I188" i="13"/>
  <c r="J188" i="13"/>
  <c r="K188" i="13"/>
  <c r="L188" i="13"/>
  <c r="M188" i="13"/>
  <c r="N188" i="13"/>
  <c r="O188" i="13"/>
  <c r="P188" i="13"/>
  <c r="Q188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AY188" i="13"/>
  <c r="AZ188" i="13"/>
  <c r="BA188" i="13"/>
  <c r="BB188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AY189" i="13"/>
  <c r="AZ189" i="13"/>
  <c r="BA189" i="13"/>
  <c r="BB189" i="13"/>
  <c r="D190" i="13"/>
  <c r="E190" i="13"/>
  <c r="F190" i="13"/>
  <c r="G190" i="13"/>
  <c r="H190" i="13"/>
  <c r="I190" i="13"/>
  <c r="J190" i="13"/>
  <c r="K190" i="13"/>
  <c r="L190" i="13"/>
  <c r="M190" i="13"/>
  <c r="N190" i="13"/>
  <c r="O190" i="13"/>
  <c r="P190" i="13"/>
  <c r="Q190" i="13"/>
  <c r="R190" i="13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AY190" i="13"/>
  <c r="AZ190" i="13"/>
  <c r="BA190" i="13"/>
  <c r="BB190" i="13"/>
  <c r="T6" i="1"/>
  <c r="U6" i="1"/>
  <c r="V6" i="1"/>
  <c r="A7" i="1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H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T21" i="1"/>
  <c r="U21" i="1"/>
  <c r="V21" i="1"/>
  <c r="A22" i="1"/>
  <c r="T22" i="1"/>
  <c r="U22" i="1"/>
  <c r="V22" i="1"/>
  <c r="A23" i="1"/>
  <c r="T23" i="1"/>
  <c r="U23" i="1"/>
  <c r="V23" i="1"/>
  <c r="A24" i="1"/>
  <c r="T24" i="1"/>
  <c r="U24" i="1"/>
  <c r="V24" i="1"/>
  <c r="A25" i="1"/>
  <c r="T25" i="1"/>
  <c r="U25" i="1"/>
  <c r="V25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N57" i="14"/>
  <c r="AO57" i="14"/>
  <c r="AP57" i="14"/>
  <c r="AQ57" i="14"/>
  <c r="AR57" i="14"/>
  <c r="AS57" i="14"/>
  <c r="AT57" i="14"/>
  <c r="AU57" i="14"/>
  <c r="AV57" i="14"/>
  <c r="AW57" i="14"/>
  <c r="AX57" i="14"/>
  <c r="AY57" i="14"/>
  <c r="AZ57" i="14"/>
  <c r="BA57" i="14"/>
  <c r="BB57" i="14"/>
  <c r="B58" i="14"/>
  <c r="C58" i="14"/>
  <c r="BC59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B60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B61" i="14"/>
  <c r="BC61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66" i="14"/>
  <c r="C66" i="14"/>
  <c r="N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BC67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BC69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B73" i="14"/>
  <c r="B74" i="14"/>
  <c r="C74" i="14"/>
  <c r="N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BC75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B76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BC77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AY78" i="14"/>
  <c r="AZ78" i="14"/>
  <c r="BA78" i="14"/>
  <c r="BB78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B81" i="14"/>
  <c r="B82" i="14"/>
  <c r="C82" i="14"/>
  <c r="N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BC83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B84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BC85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AX86" i="14"/>
  <c r="AY86" i="14"/>
  <c r="AZ86" i="14"/>
  <c r="BA86" i="14"/>
  <c r="BB86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B89" i="14"/>
  <c r="B90" i="14"/>
  <c r="C90" i="14"/>
  <c r="N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BC91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B92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BC93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AZ94" i="14"/>
  <c r="BA94" i="14"/>
  <c r="BB94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B97" i="14"/>
  <c r="B98" i="14"/>
  <c r="C98" i="14"/>
  <c r="BC99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B100" i="14"/>
  <c r="BC101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AR102" i="14"/>
  <c r="AS102" i="14"/>
  <c r="AT102" i="14"/>
  <c r="AU102" i="14"/>
  <c r="AV102" i="14"/>
  <c r="AW102" i="14"/>
  <c r="AX102" i="14"/>
  <c r="AY102" i="14"/>
  <c r="AZ102" i="14"/>
  <c r="BA102" i="14"/>
  <c r="BB102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AQ105" i="14"/>
  <c r="AR105" i="14"/>
  <c r="AS105" i="14"/>
  <c r="AT105" i="14"/>
  <c r="AU105" i="14"/>
  <c r="AV105" i="14"/>
  <c r="AW105" i="14"/>
  <c r="AX105" i="14"/>
  <c r="AY105" i="14"/>
  <c r="AZ105" i="14"/>
  <c r="BA105" i="14"/>
  <c r="BB105" i="14"/>
  <c r="B106" i="14"/>
  <c r="C106" i="14"/>
  <c r="BC107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AG108" i="14"/>
  <c r="AH108" i="14"/>
  <c r="AI108" i="14"/>
  <c r="AJ108" i="14"/>
  <c r="AK108" i="14"/>
  <c r="AL108" i="14"/>
  <c r="AM108" i="14"/>
  <c r="AN108" i="14"/>
  <c r="AO108" i="14"/>
  <c r="AP108" i="14"/>
  <c r="AQ108" i="14"/>
  <c r="AR108" i="14"/>
  <c r="AS108" i="14"/>
  <c r="AT108" i="14"/>
  <c r="AU108" i="14"/>
  <c r="AV108" i="14"/>
  <c r="AW108" i="14"/>
  <c r="AX108" i="14"/>
  <c r="AY108" i="14"/>
  <c r="AZ108" i="14"/>
  <c r="BA108" i="14"/>
  <c r="BB108" i="14"/>
  <c r="BC109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AG110" i="14"/>
  <c r="AH110" i="14"/>
  <c r="AI110" i="14"/>
  <c r="AJ110" i="14"/>
  <c r="AK110" i="14"/>
  <c r="AL110" i="14"/>
  <c r="AM110" i="14"/>
  <c r="AN110" i="14"/>
  <c r="AO110" i="14"/>
  <c r="AP110" i="14"/>
  <c r="AQ110" i="14"/>
  <c r="AR110" i="14"/>
  <c r="AS110" i="14"/>
  <c r="AT110" i="14"/>
  <c r="AU110" i="14"/>
  <c r="AV110" i="14"/>
  <c r="AW110" i="14"/>
  <c r="AX110" i="14"/>
  <c r="AY110" i="14"/>
  <c r="AZ110" i="14"/>
  <c r="BA110" i="14"/>
  <c r="BB110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C113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AG113" i="14"/>
  <c r="AH113" i="14"/>
  <c r="AI113" i="14"/>
  <c r="AJ113" i="14"/>
  <c r="AK113" i="14"/>
  <c r="AL113" i="14"/>
  <c r="AM113" i="14"/>
  <c r="AN113" i="14"/>
  <c r="AO113" i="14"/>
  <c r="AP113" i="14"/>
  <c r="AQ113" i="14"/>
  <c r="AR113" i="14"/>
  <c r="AS113" i="14"/>
  <c r="AT113" i="14"/>
  <c r="AU113" i="14"/>
  <c r="AV113" i="14"/>
  <c r="AW113" i="14"/>
  <c r="AX113" i="14"/>
  <c r="AY113" i="14"/>
  <c r="AZ113" i="14"/>
  <c r="BA113" i="14"/>
  <c r="BB113" i="14"/>
  <c r="B114" i="14"/>
  <c r="C114" i="14"/>
  <c r="BC115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AZ116" i="14"/>
  <c r="BA116" i="14"/>
  <c r="BB116" i="14"/>
  <c r="BC117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AG118" i="14"/>
  <c r="AH118" i="14"/>
  <c r="AI118" i="14"/>
  <c r="AJ118" i="14"/>
  <c r="AK118" i="14"/>
  <c r="AL118" i="14"/>
  <c r="AM118" i="14"/>
  <c r="AN118" i="14"/>
  <c r="AO118" i="14"/>
  <c r="AP118" i="14"/>
  <c r="AQ118" i="14"/>
  <c r="AR118" i="14"/>
  <c r="AS118" i="14"/>
  <c r="AT118" i="14"/>
  <c r="AU118" i="14"/>
  <c r="AV118" i="14"/>
  <c r="AW118" i="14"/>
  <c r="AX118" i="14"/>
  <c r="AY118" i="14"/>
  <c r="AZ118" i="14"/>
  <c r="BA118" i="14"/>
  <c r="BB118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C121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AG121" i="14"/>
  <c r="AH121" i="14"/>
  <c r="AI121" i="14"/>
  <c r="AJ121" i="14"/>
  <c r="AK121" i="14"/>
  <c r="AL121" i="14"/>
  <c r="AM121" i="14"/>
  <c r="AN121" i="14"/>
  <c r="AO121" i="14"/>
  <c r="AP121" i="14"/>
  <c r="AQ121" i="14"/>
  <c r="AR121" i="14"/>
  <c r="AS121" i="14"/>
  <c r="AT121" i="14"/>
  <c r="AU121" i="14"/>
  <c r="AV121" i="14"/>
  <c r="AW121" i="14"/>
  <c r="AX121" i="14"/>
  <c r="AY121" i="14"/>
  <c r="AZ121" i="14"/>
  <c r="BA121" i="14"/>
  <c r="BB121" i="14"/>
  <c r="B122" i="14"/>
  <c r="C122" i="14"/>
  <c r="BC123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BC125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B130" i="14"/>
  <c r="C130" i="14"/>
  <c r="BC131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BC133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U134" i="14"/>
  <c r="AV134" i="14"/>
  <c r="AW134" i="14"/>
  <c r="AX134" i="14"/>
  <c r="AY134" i="14"/>
  <c r="AZ134" i="14"/>
  <c r="BA134" i="14"/>
  <c r="BB134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C137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AE137" i="14"/>
  <c r="AF137" i="14"/>
  <c r="AG137" i="14"/>
  <c r="AH137" i="14"/>
  <c r="AI137" i="14"/>
  <c r="AJ137" i="14"/>
  <c r="AK137" i="14"/>
  <c r="AL137" i="14"/>
  <c r="AM137" i="14"/>
  <c r="AN137" i="14"/>
  <c r="AO137" i="14"/>
  <c r="AP137" i="14"/>
  <c r="AQ137" i="14"/>
  <c r="AR137" i="14"/>
  <c r="AS137" i="14"/>
  <c r="AT137" i="14"/>
  <c r="AU137" i="14"/>
  <c r="AV137" i="14"/>
  <c r="AW137" i="14"/>
  <c r="AX137" i="14"/>
  <c r="AY137" i="14"/>
  <c r="AZ137" i="14"/>
  <c r="BA137" i="14"/>
  <c r="BB137" i="14"/>
  <c r="B138" i="14"/>
  <c r="C138" i="14"/>
  <c r="BC139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AG140" i="14"/>
  <c r="AH140" i="14"/>
  <c r="AI140" i="14"/>
  <c r="AJ140" i="14"/>
  <c r="AK140" i="14"/>
  <c r="AL140" i="14"/>
  <c r="AM140" i="14"/>
  <c r="AN140" i="14"/>
  <c r="AO140" i="14"/>
  <c r="AP140" i="14"/>
  <c r="AQ140" i="14"/>
  <c r="AR140" i="14"/>
  <c r="AS140" i="14"/>
  <c r="AT140" i="14"/>
  <c r="AU140" i="14"/>
  <c r="AV140" i="14"/>
  <c r="AW140" i="14"/>
  <c r="AX140" i="14"/>
  <c r="AY140" i="14"/>
  <c r="AZ140" i="14"/>
  <c r="BA140" i="14"/>
  <c r="BB140" i="14"/>
  <c r="BC141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W142" i="14"/>
  <c r="X142" i="14"/>
  <c r="Y142" i="14"/>
  <c r="Z142" i="14"/>
  <c r="AA142" i="14"/>
  <c r="AB142" i="14"/>
  <c r="AC142" i="14"/>
  <c r="AD142" i="14"/>
  <c r="AE142" i="14"/>
  <c r="AF142" i="14"/>
  <c r="AG142" i="14"/>
  <c r="AH142" i="14"/>
  <c r="AI142" i="14"/>
  <c r="AJ142" i="14"/>
  <c r="AK142" i="14"/>
  <c r="AL142" i="14"/>
  <c r="AM142" i="14"/>
  <c r="AN142" i="14"/>
  <c r="AO142" i="14"/>
  <c r="AP142" i="14"/>
  <c r="AQ142" i="14"/>
  <c r="AR142" i="14"/>
  <c r="AS142" i="14"/>
  <c r="AT142" i="14"/>
  <c r="AU142" i="14"/>
  <c r="AV142" i="14"/>
  <c r="AW142" i="14"/>
  <c r="AX142" i="14"/>
  <c r="AY142" i="14"/>
  <c r="AZ142" i="14"/>
  <c r="BA142" i="14"/>
  <c r="BB142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C145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AG145" i="14"/>
  <c r="AH145" i="14"/>
  <c r="AI145" i="14"/>
  <c r="AJ145" i="14"/>
  <c r="AK145" i="14"/>
  <c r="AL145" i="14"/>
  <c r="AM145" i="14"/>
  <c r="AN145" i="14"/>
  <c r="AO145" i="14"/>
  <c r="AP145" i="14"/>
  <c r="AQ145" i="14"/>
  <c r="AR145" i="14"/>
  <c r="AS145" i="14"/>
  <c r="AT145" i="14"/>
  <c r="AU145" i="14"/>
  <c r="AV145" i="14"/>
  <c r="AW145" i="14"/>
  <c r="AX145" i="14"/>
  <c r="AY145" i="14"/>
  <c r="AZ145" i="14"/>
  <c r="BA145" i="14"/>
  <c r="BB145" i="14"/>
  <c r="B146" i="14"/>
  <c r="C146" i="14"/>
  <c r="BC147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AP148" i="14"/>
  <c r="AQ148" i="14"/>
  <c r="AR148" i="14"/>
  <c r="AS148" i="14"/>
  <c r="AT148" i="14"/>
  <c r="AU148" i="14"/>
  <c r="AV148" i="14"/>
  <c r="AW148" i="14"/>
  <c r="AX148" i="14"/>
  <c r="AY148" i="14"/>
  <c r="AZ148" i="14"/>
  <c r="BA148" i="14"/>
  <c r="BB148" i="14"/>
  <c r="BC149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AG150" i="14"/>
  <c r="AH150" i="14"/>
  <c r="AI150" i="14"/>
  <c r="AJ150" i="14"/>
  <c r="AK150" i="14"/>
  <c r="AL150" i="14"/>
  <c r="AM150" i="14"/>
  <c r="AN150" i="14"/>
  <c r="AO150" i="14"/>
  <c r="AP150" i="14"/>
  <c r="AQ150" i="14"/>
  <c r="AR150" i="14"/>
  <c r="AS150" i="14"/>
  <c r="AT150" i="14"/>
  <c r="AU150" i="14"/>
  <c r="AV150" i="14"/>
  <c r="AW150" i="14"/>
  <c r="AX150" i="14"/>
  <c r="AY150" i="14"/>
  <c r="AZ150" i="14"/>
  <c r="BA150" i="14"/>
  <c r="BB150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C153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AF153" i="14"/>
  <c r="AG153" i="14"/>
  <c r="AH153" i="14"/>
  <c r="AI153" i="14"/>
  <c r="AJ153" i="14"/>
  <c r="AK153" i="14"/>
  <c r="AL153" i="14"/>
  <c r="AM153" i="14"/>
  <c r="AN153" i="14"/>
  <c r="AO153" i="14"/>
  <c r="AP153" i="14"/>
  <c r="AQ153" i="14"/>
  <c r="AR153" i="14"/>
  <c r="AS153" i="14"/>
  <c r="AT153" i="14"/>
  <c r="AU153" i="14"/>
  <c r="AV153" i="14"/>
  <c r="AW153" i="14"/>
  <c r="AX153" i="14"/>
  <c r="AY153" i="14"/>
  <c r="AZ153" i="14"/>
  <c r="BA153" i="14"/>
  <c r="BB153" i="14"/>
  <c r="B154" i="14"/>
  <c r="C154" i="14"/>
  <c r="BC155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AG156" i="14"/>
  <c r="AH156" i="14"/>
  <c r="AI156" i="14"/>
  <c r="AJ156" i="14"/>
  <c r="AK156" i="14"/>
  <c r="AL156" i="14"/>
  <c r="AM156" i="14"/>
  <c r="AN156" i="14"/>
  <c r="AO156" i="14"/>
  <c r="AP156" i="14"/>
  <c r="AQ156" i="14"/>
  <c r="AR156" i="14"/>
  <c r="AS156" i="14"/>
  <c r="AT156" i="14"/>
  <c r="AU156" i="14"/>
  <c r="AV156" i="14"/>
  <c r="AW156" i="14"/>
  <c r="AX156" i="14"/>
  <c r="AY156" i="14"/>
  <c r="AZ156" i="14"/>
  <c r="BA156" i="14"/>
  <c r="BB156" i="14"/>
  <c r="BC157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AE158" i="14"/>
  <c r="AF158" i="14"/>
  <c r="AG158" i="14"/>
  <c r="AH158" i="14"/>
  <c r="AI158" i="14"/>
  <c r="AJ158" i="14"/>
  <c r="AK158" i="14"/>
  <c r="AL158" i="14"/>
  <c r="AM158" i="14"/>
  <c r="AN158" i="14"/>
  <c r="AO158" i="14"/>
  <c r="AP158" i="14"/>
  <c r="AQ158" i="14"/>
  <c r="AR158" i="14"/>
  <c r="AS158" i="14"/>
  <c r="AT158" i="14"/>
  <c r="AU158" i="14"/>
  <c r="AV158" i="14"/>
  <c r="AW158" i="14"/>
  <c r="AX158" i="14"/>
  <c r="AY158" i="14"/>
  <c r="AZ158" i="14"/>
  <c r="BA158" i="14"/>
  <c r="BB158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C161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N161" i="14"/>
  <c r="AO161" i="14"/>
  <c r="AP161" i="14"/>
  <c r="AQ161" i="14"/>
  <c r="AR161" i="14"/>
  <c r="AS161" i="14"/>
  <c r="AT161" i="14"/>
  <c r="AU161" i="14"/>
  <c r="AV161" i="14"/>
  <c r="AW161" i="14"/>
  <c r="AX161" i="14"/>
  <c r="AY161" i="14"/>
  <c r="AZ161" i="14"/>
  <c r="BA161" i="14"/>
  <c r="BB161" i="14"/>
  <c r="B162" i="14"/>
  <c r="C162" i="14"/>
  <c r="BC163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AG164" i="14"/>
  <c r="AH164" i="14"/>
  <c r="AI164" i="14"/>
  <c r="AJ164" i="14"/>
  <c r="AK164" i="14"/>
  <c r="AL164" i="14"/>
  <c r="AM164" i="14"/>
  <c r="AN164" i="14"/>
  <c r="AO164" i="14"/>
  <c r="AP164" i="14"/>
  <c r="AQ164" i="14"/>
  <c r="AR164" i="14"/>
  <c r="AS164" i="14"/>
  <c r="AT164" i="14"/>
  <c r="AU164" i="14"/>
  <c r="AV164" i="14"/>
  <c r="AW164" i="14"/>
  <c r="AX164" i="14"/>
  <c r="AY164" i="14"/>
  <c r="AZ164" i="14"/>
  <c r="BA164" i="14"/>
  <c r="BB164" i="14"/>
  <c r="BC165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N166" i="14"/>
  <c r="AO166" i="14"/>
  <c r="AP166" i="14"/>
  <c r="AQ166" i="14"/>
  <c r="AR166" i="14"/>
  <c r="AS166" i="14"/>
  <c r="AT166" i="14"/>
  <c r="AU166" i="14"/>
  <c r="AV166" i="14"/>
  <c r="AW166" i="14"/>
  <c r="AX166" i="14"/>
  <c r="AY166" i="14"/>
  <c r="AZ166" i="14"/>
  <c r="BA166" i="14"/>
  <c r="BB166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C169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K169" i="14"/>
  <c r="AL169" i="14"/>
  <c r="AM169" i="14"/>
  <c r="AN169" i="14"/>
  <c r="AO169" i="14"/>
  <c r="AP169" i="14"/>
  <c r="AQ169" i="14"/>
  <c r="AR169" i="14"/>
  <c r="AS169" i="14"/>
  <c r="AT169" i="14"/>
  <c r="AU169" i="14"/>
  <c r="AV169" i="14"/>
  <c r="AW169" i="14"/>
  <c r="AX169" i="14"/>
  <c r="AY169" i="14"/>
  <c r="AZ169" i="14"/>
  <c r="BA169" i="14"/>
  <c r="BB169" i="14"/>
  <c r="B170" i="14"/>
  <c r="C170" i="14"/>
  <c r="BC171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BC173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C177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B178" i="14"/>
  <c r="C178" i="14"/>
  <c r="BC179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BC181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T182" i="14"/>
  <c r="U182" i="14"/>
  <c r="V182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C185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T185" i="14"/>
  <c r="U185" i="14"/>
  <c r="V185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B186" i="14"/>
  <c r="C186" i="14"/>
  <c r="BC187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BC189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C193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C194" i="14"/>
  <c r="BC195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BC197" i="14"/>
  <c r="D198" i="14"/>
  <c r="E198" i="14"/>
  <c r="F198" i="14"/>
  <c r="G198" i="14"/>
  <c r="H198" i="14"/>
  <c r="I198" i="14"/>
  <c r="J198" i="14"/>
  <c r="K198" i="14"/>
  <c r="L198" i="14"/>
  <c r="M198" i="14"/>
  <c r="N198" i="14"/>
  <c r="O198" i="14"/>
  <c r="P198" i="14"/>
  <c r="Q198" i="14"/>
  <c r="R198" i="14"/>
  <c r="S198" i="14"/>
  <c r="T198" i="14"/>
  <c r="U198" i="14"/>
  <c r="V198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C201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B202" i="14"/>
  <c r="C202" i="14"/>
  <c r="BC203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BC205" i="14"/>
  <c r="D206" i="14"/>
  <c r="E206" i="14"/>
  <c r="F206" i="14"/>
  <c r="G206" i="14"/>
  <c r="H206" i="14"/>
  <c r="I206" i="14"/>
  <c r="J206" i="14"/>
  <c r="K206" i="14"/>
  <c r="L206" i="14"/>
  <c r="M206" i="14"/>
  <c r="N206" i="14"/>
  <c r="O206" i="14"/>
  <c r="P206" i="14"/>
  <c r="Q206" i="14"/>
  <c r="R206" i="14"/>
  <c r="S206" i="14"/>
  <c r="T206" i="14"/>
  <c r="U206" i="14"/>
  <c r="V206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C209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B210" i="14"/>
  <c r="C210" i="14"/>
  <c r="BC211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U212" i="14"/>
  <c r="V212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BC213" i="14"/>
  <c r="D214" i="14"/>
  <c r="E214" i="14"/>
  <c r="F214" i="14"/>
  <c r="G214" i="14"/>
  <c r="H214" i="14"/>
  <c r="I214" i="14"/>
  <c r="J214" i="14"/>
  <c r="K214" i="14"/>
  <c r="L214" i="14"/>
  <c r="M214" i="14"/>
  <c r="N214" i="14"/>
  <c r="O214" i="14"/>
  <c r="P214" i="14"/>
  <c r="Q214" i="14"/>
  <c r="R214" i="14"/>
  <c r="S214" i="14"/>
  <c r="T214" i="14"/>
  <c r="U214" i="14"/>
  <c r="V214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C217" i="14"/>
  <c r="D217" i="14"/>
  <c r="E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S217" i="14"/>
  <c r="T217" i="14"/>
  <c r="U217" i="14"/>
  <c r="V217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C218" i="14"/>
  <c r="BC219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U220" i="14"/>
  <c r="V220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BC221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U222" i="14"/>
  <c r="V222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C225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B226" i="14"/>
  <c r="C226" i="14"/>
  <c r="BC227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BC229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C233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B234" i="14"/>
  <c r="C234" i="14"/>
  <c r="BC235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BC237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C241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A242" i="14"/>
  <c r="B242" i="14"/>
  <c r="C242" i="14"/>
  <c r="BC243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BC245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C249" i="14"/>
  <c r="D249" i="14"/>
  <c r="E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B250" i="14"/>
  <c r="C250" i="14"/>
  <c r="N251" i="14"/>
  <c r="X251" i="14"/>
  <c r="Y251" i="14"/>
  <c r="Z251" i="14"/>
  <c r="AA251" i="14"/>
  <c r="AB251" i="14"/>
  <c r="AC251" i="14"/>
  <c r="AD251" i="14"/>
  <c r="AE251" i="14"/>
  <c r="AF251" i="14"/>
  <c r="AG251" i="14"/>
  <c r="AH251" i="14"/>
  <c r="AI251" i="14"/>
  <c r="AJ251" i="14"/>
  <c r="AK251" i="14"/>
  <c r="AL251" i="14"/>
  <c r="AM251" i="14"/>
  <c r="AN251" i="14"/>
  <c r="AO251" i="14"/>
  <c r="BC251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BC253" i="14"/>
  <c r="D254" i="14"/>
  <c r="E254" i="14"/>
  <c r="F254" i="14"/>
  <c r="G254" i="14"/>
  <c r="H254" i="14"/>
  <c r="I254" i="14"/>
  <c r="J254" i="14"/>
  <c r="K254" i="14"/>
  <c r="L254" i="14"/>
  <c r="M254" i="14"/>
  <c r="N254" i="14"/>
  <c r="O254" i="14"/>
  <c r="P254" i="14"/>
  <c r="Q254" i="14"/>
  <c r="R254" i="14"/>
  <c r="S254" i="14"/>
  <c r="T254" i="14"/>
  <c r="U254" i="14"/>
  <c r="V254" i="14"/>
  <c r="W254" i="14"/>
  <c r="X254" i="14"/>
  <c r="Y254" i="14"/>
  <c r="Z254" i="14"/>
  <c r="AA254" i="14"/>
  <c r="AB254" i="14"/>
  <c r="AC254" i="14"/>
  <c r="AD254" i="14"/>
  <c r="AE254" i="14"/>
  <c r="AF254" i="14"/>
  <c r="AG254" i="14"/>
  <c r="AH254" i="14"/>
  <c r="AI254" i="14"/>
  <c r="AJ254" i="14"/>
  <c r="AK254" i="14"/>
  <c r="AL254" i="14"/>
  <c r="AM254" i="14"/>
  <c r="AN254" i="14"/>
  <c r="AO254" i="14"/>
  <c r="AP254" i="14"/>
  <c r="AQ254" i="14"/>
  <c r="AR254" i="14"/>
  <c r="AS254" i="14"/>
  <c r="AT254" i="14"/>
  <c r="AU254" i="14"/>
  <c r="AV254" i="14"/>
  <c r="AW254" i="14"/>
  <c r="AX254" i="14"/>
  <c r="AY254" i="14"/>
  <c r="AZ254" i="14"/>
  <c r="BA254" i="14"/>
  <c r="BB254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C257" i="14"/>
  <c r="D257" i="14"/>
  <c r="E257" i="14"/>
  <c r="F257" i="14"/>
  <c r="G257" i="14"/>
  <c r="H257" i="14"/>
  <c r="I257" i="14"/>
  <c r="J257" i="14"/>
  <c r="K257" i="14"/>
  <c r="L257" i="14"/>
  <c r="M257" i="14"/>
  <c r="N257" i="14"/>
  <c r="O257" i="14"/>
  <c r="P257" i="14"/>
  <c r="Q257" i="14"/>
  <c r="R257" i="14"/>
  <c r="S257" i="14"/>
  <c r="T257" i="14"/>
  <c r="U257" i="14"/>
  <c r="V257" i="14"/>
  <c r="W257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AP257" i="14"/>
  <c r="AQ257" i="14"/>
  <c r="AR257" i="14"/>
  <c r="AS257" i="14"/>
  <c r="AT257" i="14"/>
  <c r="AU257" i="14"/>
  <c r="AV257" i="14"/>
  <c r="AW257" i="14"/>
  <c r="AX257" i="14"/>
  <c r="AY257" i="14"/>
  <c r="AZ257" i="14"/>
  <c r="BA257" i="14"/>
  <c r="BB257" i="14"/>
  <c r="B258" i="14"/>
  <c r="C258" i="14"/>
  <c r="N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BC259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V260" i="14"/>
  <c r="W260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AP260" i="14"/>
  <c r="AQ260" i="14"/>
  <c r="AR260" i="14"/>
  <c r="AS260" i="14"/>
  <c r="AT260" i="14"/>
  <c r="AU260" i="14"/>
  <c r="AV260" i="14"/>
  <c r="AW260" i="14"/>
  <c r="AX260" i="14"/>
  <c r="AY260" i="14"/>
  <c r="AZ260" i="14"/>
  <c r="BA260" i="14"/>
  <c r="BB260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BC261" i="14"/>
  <c r="D262" i="14"/>
  <c r="E262" i="14"/>
  <c r="F262" i="14"/>
  <c r="G262" i="14"/>
  <c r="H262" i="14"/>
  <c r="I262" i="14"/>
  <c r="J262" i="14"/>
  <c r="K262" i="14"/>
  <c r="L262" i="14"/>
  <c r="M262" i="14"/>
  <c r="N262" i="14"/>
  <c r="O262" i="14"/>
  <c r="P262" i="14"/>
  <c r="Q262" i="14"/>
  <c r="R262" i="14"/>
  <c r="S262" i="14"/>
  <c r="T262" i="14"/>
  <c r="U262" i="14"/>
  <c r="V262" i="14"/>
  <c r="W262" i="14"/>
  <c r="X262" i="14"/>
  <c r="Y262" i="14"/>
  <c r="Z262" i="14"/>
  <c r="AA262" i="14"/>
  <c r="AB262" i="14"/>
  <c r="AC262" i="14"/>
  <c r="AD262" i="14"/>
  <c r="AE262" i="14"/>
  <c r="AF262" i="14"/>
  <c r="AG262" i="14"/>
  <c r="AH262" i="14"/>
  <c r="AI262" i="14"/>
  <c r="AJ262" i="14"/>
  <c r="AK262" i="14"/>
  <c r="AL262" i="14"/>
  <c r="AM262" i="14"/>
  <c r="AN262" i="14"/>
  <c r="AO262" i="14"/>
  <c r="AP262" i="14"/>
  <c r="AQ262" i="14"/>
  <c r="AR262" i="14"/>
  <c r="AS262" i="14"/>
  <c r="AT262" i="14"/>
  <c r="AU262" i="14"/>
  <c r="AV262" i="14"/>
  <c r="AW262" i="14"/>
  <c r="AX262" i="14"/>
  <c r="AY262" i="14"/>
  <c r="AZ262" i="14"/>
  <c r="BA262" i="14"/>
  <c r="BB262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C265" i="14"/>
  <c r="D265" i="14"/>
  <c r="E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S265" i="14"/>
  <c r="T265" i="14"/>
  <c r="U265" i="14"/>
  <c r="V265" i="14"/>
  <c r="W265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AP265" i="14"/>
  <c r="AQ265" i="14"/>
  <c r="AR265" i="14"/>
  <c r="AS265" i="14"/>
  <c r="AT265" i="14"/>
  <c r="AU265" i="14"/>
  <c r="AV265" i="14"/>
  <c r="AW265" i="14"/>
  <c r="AX265" i="14"/>
  <c r="AY265" i="14"/>
  <c r="AZ265" i="14"/>
  <c r="BA265" i="14"/>
  <c r="BB265" i="14"/>
  <c r="B266" i="14"/>
  <c r="C266" i="14"/>
  <c r="N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BC267" i="14"/>
  <c r="D268" i="14"/>
  <c r="E268" i="14"/>
  <c r="F268" i="14"/>
  <c r="G268" i="14"/>
  <c r="H268" i="14"/>
  <c r="I268" i="14"/>
  <c r="J268" i="14"/>
  <c r="K268" i="14"/>
  <c r="L268" i="14"/>
  <c r="M268" i="14"/>
  <c r="N268" i="14"/>
  <c r="O268" i="14"/>
  <c r="P268" i="14"/>
  <c r="Q268" i="14"/>
  <c r="R268" i="14"/>
  <c r="S268" i="14"/>
  <c r="T268" i="14"/>
  <c r="U268" i="14"/>
  <c r="V268" i="14"/>
  <c r="W268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AP268" i="14"/>
  <c r="AQ268" i="14"/>
  <c r="AR268" i="14"/>
  <c r="AS268" i="14"/>
  <c r="AT268" i="14"/>
  <c r="AU268" i="14"/>
  <c r="AV268" i="14"/>
  <c r="AW268" i="14"/>
  <c r="AX268" i="14"/>
  <c r="AY268" i="14"/>
  <c r="AZ268" i="14"/>
  <c r="BA268" i="14"/>
  <c r="BB268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BC269" i="14"/>
  <c r="D270" i="14"/>
  <c r="E270" i="14"/>
  <c r="F270" i="14"/>
  <c r="G270" i="14"/>
  <c r="H270" i="14"/>
  <c r="I270" i="14"/>
  <c r="J270" i="14"/>
  <c r="K270" i="14"/>
  <c r="L270" i="14"/>
  <c r="M270" i="14"/>
  <c r="N270" i="14"/>
  <c r="O270" i="14"/>
  <c r="P270" i="14"/>
  <c r="Q270" i="14"/>
  <c r="R270" i="14"/>
  <c r="S270" i="14"/>
  <c r="T270" i="14"/>
  <c r="U270" i="14"/>
  <c r="V270" i="14"/>
  <c r="W270" i="14"/>
  <c r="X270" i="14"/>
  <c r="Y270" i="14"/>
  <c r="Z270" i="14"/>
  <c r="AA270" i="14"/>
  <c r="AB270" i="14"/>
  <c r="AC270" i="14"/>
  <c r="AD270" i="14"/>
  <c r="AE270" i="14"/>
  <c r="AF270" i="14"/>
  <c r="AG270" i="14"/>
  <c r="AH270" i="14"/>
  <c r="AI270" i="14"/>
  <c r="AJ270" i="14"/>
  <c r="AK270" i="14"/>
  <c r="AL270" i="14"/>
  <c r="AM270" i="14"/>
  <c r="AN270" i="14"/>
  <c r="AO270" i="14"/>
  <c r="AP270" i="14"/>
  <c r="AQ270" i="14"/>
  <c r="AR270" i="14"/>
  <c r="AS270" i="14"/>
  <c r="AT270" i="14"/>
  <c r="AU270" i="14"/>
  <c r="AV270" i="14"/>
  <c r="AW270" i="14"/>
  <c r="AX270" i="14"/>
  <c r="AY270" i="14"/>
  <c r="AZ270" i="14"/>
  <c r="BA270" i="14"/>
  <c r="BB270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C273" i="14"/>
  <c r="D273" i="14"/>
  <c r="E273" i="14"/>
  <c r="F273" i="14"/>
  <c r="G273" i="14"/>
  <c r="H273" i="14"/>
  <c r="I273" i="14"/>
  <c r="J273" i="14"/>
  <c r="K273" i="14"/>
  <c r="L273" i="14"/>
  <c r="M273" i="14"/>
  <c r="N273" i="14"/>
  <c r="O273" i="14"/>
  <c r="P273" i="14"/>
  <c r="Q273" i="14"/>
  <c r="R273" i="14"/>
  <c r="S273" i="14"/>
  <c r="T273" i="14"/>
  <c r="U273" i="14"/>
  <c r="V273" i="14"/>
  <c r="W273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AP273" i="14"/>
  <c r="AQ273" i="14"/>
  <c r="AR273" i="14"/>
  <c r="AS273" i="14"/>
  <c r="AT273" i="14"/>
  <c r="AU273" i="14"/>
  <c r="AV273" i="14"/>
  <c r="AW273" i="14"/>
  <c r="AX273" i="14"/>
  <c r="AY273" i="14"/>
  <c r="AZ273" i="14"/>
  <c r="BA273" i="14"/>
  <c r="BB273" i="14"/>
  <c r="A274" i="14"/>
  <c r="B274" i="14"/>
  <c r="C274" i="14"/>
  <c r="N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BC275" i="14"/>
  <c r="D276" i="14"/>
  <c r="E276" i="14"/>
  <c r="F276" i="14"/>
  <c r="G276" i="14"/>
  <c r="H276" i="14"/>
  <c r="I276" i="14"/>
  <c r="J276" i="14"/>
  <c r="K276" i="14"/>
  <c r="L276" i="14"/>
  <c r="M276" i="14"/>
  <c r="N276" i="14"/>
  <c r="O276" i="14"/>
  <c r="P276" i="14"/>
  <c r="Q276" i="14"/>
  <c r="R276" i="14"/>
  <c r="S276" i="14"/>
  <c r="T276" i="14"/>
  <c r="U276" i="14"/>
  <c r="V276" i="14"/>
  <c r="W276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AP276" i="14"/>
  <c r="AQ276" i="14"/>
  <c r="AR276" i="14"/>
  <c r="AS276" i="14"/>
  <c r="AT276" i="14"/>
  <c r="AU276" i="14"/>
  <c r="AV276" i="14"/>
  <c r="AW276" i="14"/>
  <c r="AX276" i="14"/>
  <c r="AY276" i="14"/>
  <c r="AZ276" i="14"/>
  <c r="BA276" i="14"/>
  <c r="BB276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BC277" i="14"/>
  <c r="D278" i="14"/>
  <c r="E278" i="14"/>
  <c r="F278" i="14"/>
  <c r="G278" i="14"/>
  <c r="H278" i="14"/>
  <c r="I278" i="14"/>
  <c r="J278" i="14"/>
  <c r="K278" i="14"/>
  <c r="L278" i="14"/>
  <c r="M278" i="14"/>
  <c r="N278" i="14"/>
  <c r="O278" i="14"/>
  <c r="P278" i="14"/>
  <c r="Q278" i="14"/>
  <c r="R278" i="14"/>
  <c r="S278" i="14"/>
  <c r="T278" i="14"/>
  <c r="U278" i="14"/>
  <c r="V278" i="14"/>
  <c r="W278" i="14"/>
  <c r="X278" i="14"/>
  <c r="Y278" i="14"/>
  <c r="Z278" i="14"/>
  <c r="AA278" i="14"/>
  <c r="AB278" i="14"/>
  <c r="AC278" i="14"/>
  <c r="AD278" i="14"/>
  <c r="AE278" i="14"/>
  <c r="AF278" i="14"/>
  <c r="AG278" i="14"/>
  <c r="AH278" i="14"/>
  <c r="AI278" i="14"/>
  <c r="AJ278" i="14"/>
  <c r="AK278" i="14"/>
  <c r="AL278" i="14"/>
  <c r="AM278" i="14"/>
  <c r="AN278" i="14"/>
  <c r="AO278" i="14"/>
  <c r="AP278" i="14"/>
  <c r="AQ278" i="14"/>
  <c r="AR278" i="14"/>
  <c r="AS278" i="14"/>
  <c r="AT278" i="14"/>
  <c r="AU278" i="14"/>
  <c r="AV278" i="14"/>
  <c r="AW278" i="14"/>
  <c r="AX278" i="14"/>
  <c r="AY278" i="14"/>
  <c r="AZ278" i="14"/>
  <c r="BA278" i="14"/>
  <c r="BB278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C281" i="14"/>
  <c r="D281" i="14"/>
  <c r="E281" i="14"/>
  <c r="F281" i="14"/>
  <c r="G281" i="14"/>
  <c r="H281" i="14"/>
  <c r="I281" i="14"/>
  <c r="J281" i="14"/>
  <c r="K281" i="14"/>
  <c r="L281" i="14"/>
  <c r="M281" i="14"/>
  <c r="N281" i="14"/>
  <c r="O281" i="14"/>
  <c r="P281" i="14"/>
  <c r="Q281" i="14"/>
  <c r="R281" i="14"/>
  <c r="S281" i="14"/>
  <c r="T281" i="14"/>
  <c r="U281" i="14"/>
  <c r="V281" i="14"/>
  <c r="W281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AP281" i="14"/>
  <c r="AQ281" i="14"/>
  <c r="AR281" i="14"/>
  <c r="AS281" i="14"/>
  <c r="AT281" i="14"/>
  <c r="AU281" i="14"/>
  <c r="AV281" i="14"/>
  <c r="AW281" i="14"/>
  <c r="AX281" i="14"/>
  <c r="AY281" i="14"/>
  <c r="AZ281" i="14"/>
  <c r="BA281" i="14"/>
  <c r="BB281" i="14"/>
  <c r="A282" i="14"/>
  <c r="B282" i="14"/>
  <c r="C282" i="14"/>
  <c r="N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BC283" i="14"/>
  <c r="D284" i="14"/>
  <c r="E284" i="14"/>
  <c r="F284" i="14"/>
  <c r="G284" i="14"/>
  <c r="H284" i="14"/>
  <c r="I284" i="14"/>
  <c r="J284" i="14"/>
  <c r="K284" i="14"/>
  <c r="L284" i="14"/>
  <c r="M284" i="14"/>
  <c r="N284" i="14"/>
  <c r="O284" i="14"/>
  <c r="P284" i="14"/>
  <c r="Q284" i="14"/>
  <c r="R284" i="14"/>
  <c r="S284" i="14"/>
  <c r="T284" i="14"/>
  <c r="U284" i="14"/>
  <c r="V284" i="14"/>
  <c r="W284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AP284" i="14"/>
  <c r="AQ284" i="14"/>
  <c r="AR284" i="14"/>
  <c r="AS284" i="14"/>
  <c r="AT284" i="14"/>
  <c r="AU284" i="14"/>
  <c r="AV284" i="14"/>
  <c r="AW284" i="14"/>
  <c r="AX284" i="14"/>
  <c r="AY284" i="14"/>
  <c r="AZ284" i="14"/>
  <c r="BA284" i="14"/>
  <c r="BB284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BC285" i="14"/>
  <c r="D286" i="14"/>
  <c r="E286" i="14"/>
  <c r="F286" i="14"/>
  <c r="G286" i="14"/>
  <c r="H286" i="14"/>
  <c r="I286" i="14"/>
  <c r="J286" i="14"/>
  <c r="K286" i="14"/>
  <c r="L286" i="14"/>
  <c r="M286" i="14"/>
  <c r="N286" i="14"/>
  <c r="O286" i="14"/>
  <c r="P286" i="14"/>
  <c r="Q286" i="14"/>
  <c r="R286" i="14"/>
  <c r="S286" i="14"/>
  <c r="T286" i="14"/>
  <c r="U286" i="14"/>
  <c r="V286" i="14"/>
  <c r="W286" i="14"/>
  <c r="X286" i="14"/>
  <c r="Y286" i="14"/>
  <c r="Z286" i="14"/>
  <c r="AA286" i="14"/>
  <c r="AB286" i="14"/>
  <c r="AC286" i="14"/>
  <c r="AD286" i="14"/>
  <c r="AE286" i="14"/>
  <c r="AF286" i="14"/>
  <c r="AG286" i="14"/>
  <c r="AH286" i="14"/>
  <c r="AI286" i="14"/>
  <c r="AJ286" i="14"/>
  <c r="AK286" i="14"/>
  <c r="AL286" i="14"/>
  <c r="AM286" i="14"/>
  <c r="AN286" i="14"/>
  <c r="AO286" i="14"/>
  <c r="AP286" i="14"/>
  <c r="AQ286" i="14"/>
  <c r="AR286" i="14"/>
  <c r="AS286" i="14"/>
  <c r="AT286" i="14"/>
  <c r="AU286" i="14"/>
  <c r="AV286" i="14"/>
  <c r="AW286" i="14"/>
  <c r="AX286" i="14"/>
  <c r="AY286" i="14"/>
  <c r="AZ286" i="14"/>
  <c r="BA286" i="14"/>
  <c r="BB286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C289" i="14"/>
  <c r="D289" i="14"/>
  <c r="E289" i="14"/>
  <c r="F289" i="14"/>
  <c r="G289" i="14"/>
  <c r="H289" i="14"/>
  <c r="I289" i="14"/>
  <c r="J289" i="14"/>
  <c r="K289" i="14"/>
  <c r="L289" i="14"/>
  <c r="M289" i="14"/>
  <c r="N289" i="14"/>
  <c r="O289" i="14"/>
  <c r="P289" i="14"/>
  <c r="Q289" i="14"/>
  <c r="R289" i="14"/>
  <c r="S289" i="14"/>
  <c r="T289" i="14"/>
  <c r="U289" i="14"/>
  <c r="V289" i="14"/>
  <c r="W289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AP289" i="14"/>
  <c r="AQ289" i="14"/>
  <c r="AR289" i="14"/>
  <c r="AS289" i="14"/>
  <c r="AT289" i="14"/>
  <c r="AU289" i="14"/>
  <c r="AV289" i="14"/>
  <c r="AW289" i="14"/>
  <c r="AX289" i="14"/>
  <c r="AY289" i="14"/>
  <c r="AZ289" i="14"/>
  <c r="BA289" i="14"/>
  <c r="BB289" i="14"/>
  <c r="A290" i="14"/>
  <c r="B290" i="14"/>
  <c r="C290" i="14"/>
  <c r="N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BC291" i="14"/>
  <c r="D292" i="14"/>
  <c r="E292" i="14"/>
  <c r="F292" i="14"/>
  <c r="G292" i="14"/>
  <c r="H292" i="14"/>
  <c r="I292" i="14"/>
  <c r="J292" i="14"/>
  <c r="K292" i="14"/>
  <c r="L292" i="14"/>
  <c r="M292" i="14"/>
  <c r="N292" i="14"/>
  <c r="O292" i="14"/>
  <c r="P292" i="14"/>
  <c r="Q292" i="14"/>
  <c r="R292" i="14"/>
  <c r="S292" i="14"/>
  <c r="T292" i="14"/>
  <c r="U292" i="14"/>
  <c r="V292" i="14"/>
  <c r="W292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AP292" i="14"/>
  <c r="AQ292" i="14"/>
  <c r="AR292" i="14"/>
  <c r="AS292" i="14"/>
  <c r="AT292" i="14"/>
  <c r="AU292" i="14"/>
  <c r="AV292" i="14"/>
  <c r="AW292" i="14"/>
  <c r="AX292" i="14"/>
  <c r="AY292" i="14"/>
  <c r="AZ292" i="14"/>
  <c r="BA292" i="14"/>
  <c r="BB292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BC293" i="14"/>
  <c r="D294" i="14"/>
  <c r="E294" i="14"/>
  <c r="F294" i="14"/>
  <c r="G294" i="14"/>
  <c r="H294" i="14"/>
  <c r="I294" i="14"/>
  <c r="J294" i="14"/>
  <c r="K294" i="14"/>
  <c r="L294" i="14"/>
  <c r="M294" i="14"/>
  <c r="N294" i="14"/>
  <c r="O294" i="14"/>
  <c r="P294" i="14"/>
  <c r="Q294" i="14"/>
  <c r="R294" i="14"/>
  <c r="S294" i="14"/>
  <c r="T294" i="14"/>
  <c r="U294" i="14"/>
  <c r="V294" i="14"/>
  <c r="W294" i="14"/>
  <c r="X294" i="14"/>
  <c r="Y294" i="14"/>
  <c r="Z294" i="14"/>
  <c r="AA294" i="14"/>
  <c r="AB294" i="14"/>
  <c r="AC294" i="14"/>
  <c r="AD294" i="14"/>
  <c r="AE294" i="14"/>
  <c r="AF294" i="14"/>
  <c r="AG294" i="14"/>
  <c r="AH294" i="14"/>
  <c r="AI294" i="14"/>
  <c r="AJ294" i="14"/>
  <c r="AK294" i="14"/>
  <c r="AL294" i="14"/>
  <c r="AM294" i="14"/>
  <c r="AN294" i="14"/>
  <c r="AO294" i="14"/>
  <c r="AP294" i="14"/>
  <c r="AQ294" i="14"/>
  <c r="AR294" i="14"/>
  <c r="AS294" i="14"/>
  <c r="AT294" i="14"/>
  <c r="AU294" i="14"/>
  <c r="AV294" i="14"/>
  <c r="AW294" i="14"/>
  <c r="AX294" i="14"/>
  <c r="AY294" i="14"/>
  <c r="AZ294" i="14"/>
  <c r="BA294" i="14"/>
  <c r="BB294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C297" i="14"/>
  <c r="D297" i="14"/>
  <c r="E297" i="14"/>
  <c r="F297" i="14"/>
  <c r="G297" i="14"/>
  <c r="H297" i="14"/>
  <c r="I297" i="14"/>
  <c r="J297" i="14"/>
  <c r="K297" i="14"/>
  <c r="L297" i="14"/>
  <c r="M297" i="14"/>
  <c r="N297" i="14"/>
  <c r="O297" i="14"/>
  <c r="P297" i="14"/>
  <c r="Q297" i="14"/>
  <c r="R297" i="14"/>
  <c r="S297" i="14"/>
  <c r="T297" i="14"/>
  <c r="U297" i="14"/>
  <c r="V297" i="14"/>
  <c r="W297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AP297" i="14"/>
  <c r="AQ297" i="14"/>
  <c r="AR297" i="14"/>
  <c r="AS297" i="14"/>
  <c r="AT297" i="14"/>
  <c r="AU297" i="14"/>
  <c r="AV297" i="14"/>
  <c r="AW297" i="14"/>
  <c r="AX297" i="14"/>
  <c r="AY297" i="14"/>
  <c r="AZ297" i="14"/>
  <c r="BA297" i="14"/>
  <c r="BB297" i="14"/>
  <c r="A298" i="14"/>
  <c r="B298" i="14"/>
  <c r="C298" i="14"/>
  <c r="N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BC299" i="14"/>
  <c r="D300" i="14"/>
  <c r="E300" i="14"/>
  <c r="F300" i="14"/>
  <c r="G300" i="14"/>
  <c r="H300" i="14"/>
  <c r="I300" i="14"/>
  <c r="J300" i="14"/>
  <c r="K300" i="14"/>
  <c r="L300" i="14"/>
  <c r="M300" i="14"/>
  <c r="N300" i="14"/>
  <c r="O300" i="14"/>
  <c r="P300" i="14"/>
  <c r="Q300" i="14"/>
  <c r="R300" i="14"/>
  <c r="S300" i="14"/>
  <c r="T300" i="14"/>
  <c r="U300" i="14"/>
  <c r="V300" i="14"/>
  <c r="W300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AP300" i="14"/>
  <c r="AQ300" i="14"/>
  <c r="AR300" i="14"/>
  <c r="AS300" i="14"/>
  <c r="AT300" i="14"/>
  <c r="AU300" i="14"/>
  <c r="AV300" i="14"/>
  <c r="AW300" i="14"/>
  <c r="AX300" i="14"/>
  <c r="AY300" i="14"/>
  <c r="AZ300" i="14"/>
  <c r="BA300" i="14"/>
  <c r="BB300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BC301" i="14"/>
  <c r="D302" i="14"/>
  <c r="E302" i="14"/>
  <c r="F302" i="14"/>
  <c r="G302" i="14"/>
  <c r="H302" i="14"/>
  <c r="I302" i="14"/>
  <c r="J302" i="14"/>
  <c r="K302" i="14"/>
  <c r="L302" i="14"/>
  <c r="M302" i="14"/>
  <c r="N302" i="14"/>
  <c r="O302" i="14"/>
  <c r="P302" i="14"/>
  <c r="Q302" i="14"/>
  <c r="R302" i="14"/>
  <c r="S302" i="14"/>
  <c r="T302" i="14"/>
  <c r="U302" i="14"/>
  <c r="V302" i="14"/>
  <c r="W302" i="14"/>
  <c r="X302" i="14"/>
  <c r="Y302" i="14"/>
  <c r="Z302" i="14"/>
  <c r="AA302" i="14"/>
  <c r="AB302" i="14"/>
  <c r="AC302" i="14"/>
  <c r="AD302" i="14"/>
  <c r="AE302" i="14"/>
  <c r="AF302" i="14"/>
  <c r="AG302" i="14"/>
  <c r="AH302" i="14"/>
  <c r="AI302" i="14"/>
  <c r="AJ302" i="14"/>
  <c r="AK302" i="14"/>
  <c r="AL302" i="14"/>
  <c r="AM302" i="14"/>
  <c r="AN302" i="14"/>
  <c r="AO302" i="14"/>
  <c r="AP302" i="14"/>
  <c r="AQ302" i="14"/>
  <c r="AR302" i="14"/>
  <c r="AS302" i="14"/>
  <c r="AT302" i="14"/>
  <c r="AU302" i="14"/>
  <c r="AV302" i="14"/>
  <c r="AW302" i="14"/>
  <c r="AX302" i="14"/>
  <c r="AY302" i="14"/>
  <c r="AZ302" i="14"/>
  <c r="BA302" i="14"/>
  <c r="BB302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C305" i="14"/>
  <c r="D305" i="14"/>
  <c r="E305" i="14"/>
  <c r="F305" i="14"/>
  <c r="G305" i="14"/>
  <c r="H305" i="14"/>
  <c r="I305" i="14"/>
  <c r="J305" i="14"/>
  <c r="K305" i="14"/>
  <c r="L305" i="14"/>
  <c r="M305" i="14"/>
  <c r="N305" i="14"/>
  <c r="O305" i="14"/>
  <c r="P305" i="14"/>
  <c r="Q305" i="14"/>
  <c r="R305" i="14"/>
  <c r="S305" i="14"/>
  <c r="T305" i="14"/>
  <c r="U305" i="14"/>
  <c r="V305" i="14"/>
  <c r="W305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AP305" i="14"/>
  <c r="AQ305" i="14"/>
  <c r="AR305" i="14"/>
  <c r="AS305" i="14"/>
  <c r="AT305" i="14"/>
  <c r="AU305" i="14"/>
  <c r="AV305" i="14"/>
  <c r="AW305" i="14"/>
  <c r="AX305" i="14"/>
  <c r="AY305" i="14"/>
  <c r="AZ305" i="14"/>
  <c r="BA305" i="14"/>
  <c r="BB305" i="14"/>
  <c r="A306" i="14"/>
  <c r="B306" i="14"/>
  <c r="C306" i="14"/>
  <c r="N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BC307" i="14"/>
  <c r="D308" i="14"/>
  <c r="E308" i="14"/>
  <c r="F308" i="14"/>
  <c r="G308" i="14"/>
  <c r="H308" i="14"/>
  <c r="I308" i="14"/>
  <c r="J308" i="14"/>
  <c r="K308" i="14"/>
  <c r="L308" i="14"/>
  <c r="M308" i="14"/>
  <c r="N308" i="14"/>
  <c r="O308" i="14"/>
  <c r="P308" i="14"/>
  <c r="Q308" i="14"/>
  <c r="R308" i="14"/>
  <c r="S308" i="14"/>
  <c r="T308" i="14"/>
  <c r="U308" i="14"/>
  <c r="V308" i="14"/>
  <c r="W308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AP308" i="14"/>
  <c r="AQ308" i="14"/>
  <c r="AR308" i="14"/>
  <c r="AS308" i="14"/>
  <c r="AT308" i="14"/>
  <c r="AU308" i="14"/>
  <c r="AV308" i="14"/>
  <c r="AW308" i="14"/>
  <c r="AX308" i="14"/>
  <c r="AY308" i="14"/>
  <c r="AZ308" i="14"/>
  <c r="BA308" i="14"/>
  <c r="BB308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BC309" i="14"/>
  <c r="D310" i="14"/>
  <c r="E310" i="14"/>
  <c r="F310" i="14"/>
  <c r="G310" i="14"/>
  <c r="H310" i="14"/>
  <c r="I310" i="14"/>
  <c r="J310" i="14"/>
  <c r="K310" i="14"/>
  <c r="L310" i="14"/>
  <c r="M310" i="14"/>
  <c r="N310" i="14"/>
  <c r="O310" i="14"/>
  <c r="P310" i="14"/>
  <c r="Q310" i="14"/>
  <c r="R310" i="14"/>
  <c r="S310" i="14"/>
  <c r="T310" i="14"/>
  <c r="U310" i="14"/>
  <c r="V310" i="14"/>
  <c r="W310" i="14"/>
  <c r="X310" i="14"/>
  <c r="Y310" i="14"/>
  <c r="Z310" i="14"/>
  <c r="AA310" i="14"/>
  <c r="AB310" i="14"/>
  <c r="AC310" i="14"/>
  <c r="AD310" i="14"/>
  <c r="AE310" i="14"/>
  <c r="AF310" i="14"/>
  <c r="AG310" i="14"/>
  <c r="AH310" i="14"/>
  <c r="AI310" i="14"/>
  <c r="AJ310" i="14"/>
  <c r="AK310" i="14"/>
  <c r="AL310" i="14"/>
  <c r="AM310" i="14"/>
  <c r="AN310" i="14"/>
  <c r="AO310" i="14"/>
  <c r="AP310" i="14"/>
  <c r="AQ310" i="14"/>
  <c r="AR310" i="14"/>
  <c r="AS310" i="14"/>
  <c r="AT310" i="14"/>
  <c r="AU310" i="14"/>
  <c r="AV310" i="14"/>
  <c r="AW310" i="14"/>
  <c r="AX310" i="14"/>
  <c r="AY310" i="14"/>
  <c r="AZ310" i="14"/>
  <c r="BA310" i="14"/>
  <c r="BB310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C313" i="14"/>
  <c r="D313" i="14"/>
  <c r="E313" i="14"/>
  <c r="F313" i="14"/>
  <c r="G313" i="14"/>
  <c r="H313" i="14"/>
  <c r="I313" i="14"/>
  <c r="J313" i="14"/>
  <c r="K313" i="14"/>
  <c r="L313" i="14"/>
  <c r="M313" i="14"/>
  <c r="N313" i="14"/>
  <c r="O313" i="14"/>
  <c r="P313" i="14"/>
  <c r="Q313" i="14"/>
  <c r="R313" i="14"/>
  <c r="S313" i="14"/>
  <c r="T313" i="14"/>
  <c r="U313" i="14"/>
  <c r="V313" i="14"/>
  <c r="W313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AP313" i="14"/>
  <c r="AQ313" i="14"/>
  <c r="AR313" i="14"/>
  <c r="AS313" i="14"/>
  <c r="AT313" i="14"/>
  <c r="AU313" i="14"/>
  <c r="AV313" i="14"/>
  <c r="AW313" i="14"/>
  <c r="AX313" i="14"/>
  <c r="AY313" i="14"/>
  <c r="AZ313" i="14"/>
  <c r="BA313" i="14"/>
  <c r="BB313" i="14"/>
  <c r="A314" i="14"/>
  <c r="B314" i="14"/>
  <c r="C314" i="14"/>
  <c r="BC315" i="14"/>
  <c r="BC317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T320" i="14"/>
  <c r="U320" i="14"/>
  <c r="V320" i="14"/>
  <c r="W320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AP320" i="14"/>
  <c r="AQ320" i="14"/>
  <c r="AR320" i="14"/>
  <c r="AS320" i="14"/>
  <c r="AT320" i="14"/>
  <c r="AU320" i="14"/>
  <c r="AV320" i="14"/>
  <c r="AW320" i="14"/>
  <c r="AX320" i="14"/>
  <c r="AY320" i="14"/>
  <c r="AZ320" i="14"/>
  <c r="BA320" i="14"/>
  <c r="BB320" i="14"/>
  <c r="C321" i="14"/>
  <c r="D321" i="14"/>
  <c r="E321" i="14"/>
  <c r="F321" i="14"/>
  <c r="G321" i="14"/>
  <c r="H321" i="14"/>
  <c r="I321" i="14"/>
  <c r="J321" i="14"/>
  <c r="K321" i="14"/>
  <c r="L321" i="14"/>
  <c r="M321" i="14"/>
  <c r="N321" i="14"/>
  <c r="O321" i="14"/>
  <c r="P321" i="14"/>
  <c r="Q321" i="14"/>
  <c r="R321" i="14"/>
  <c r="S321" i="14"/>
  <c r="T321" i="14"/>
  <c r="U321" i="14"/>
  <c r="V321" i="14"/>
  <c r="W321" i="14"/>
  <c r="X321" i="14"/>
  <c r="Y321" i="14"/>
  <c r="Z321" i="14"/>
  <c r="AA321" i="14"/>
  <c r="AB321" i="14"/>
  <c r="AC321" i="14"/>
  <c r="AD321" i="14"/>
  <c r="AE321" i="14"/>
  <c r="AF321" i="14"/>
  <c r="AG321" i="14"/>
  <c r="AH321" i="14"/>
  <c r="AI321" i="14"/>
  <c r="AJ321" i="14"/>
  <c r="AK321" i="14"/>
  <c r="AL321" i="14"/>
  <c r="AM321" i="14"/>
  <c r="AN321" i="14"/>
  <c r="AO321" i="14"/>
  <c r="AP321" i="14"/>
  <c r="AQ321" i="14"/>
  <c r="AR321" i="14"/>
  <c r="AS321" i="14"/>
  <c r="AT321" i="14"/>
  <c r="AU321" i="14"/>
  <c r="AV321" i="14"/>
  <c r="AW321" i="14"/>
  <c r="AX321" i="14"/>
  <c r="AY321" i="14"/>
  <c r="AZ321" i="14"/>
  <c r="BA321" i="14"/>
  <c r="BB321" i="14"/>
  <c r="B322" i="14"/>
  <c r="C322" i="14"/>
  <c r="N323" i="14"/>
  <c r="X323" i="14"/>
  <c r="Y323" i="14"/>
  <c r="Z323" i="14"/>
  <c r="AA323" i="14"/>
  <c r="AB323" i="14"/>
  <c r="AC323" i="14"/>
  <c r="AD323" i="14"/>
  <c r="AE323" i="14"/>
  <c r="AF323" i="14"/>
  <c r="AG323" i="14"/>
  <c r="AH323" i="14"/>
  <c r="AI323" i="14"/>
  <c r="AJ323" i="14"/>
  <c r="AK323" i="14"/>
  <c r="AL323" i="14"/>
  <c r="AM323" i="14"/>
  <c r="AN323" i="14"/>
  <c r="AO323" i="14"/>
  <c r="BC323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V324" i="14"/>
  <c r="W324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AP324" i="14"/>
  <c r="AQ324" i="14"/>
  <c r="AR324" i="14"/>
  <c r="AS324" i="14"/>
  <c r="AT324" i="14"/>
  <c r="AU324" i="14"/>
  <c r="AV324" i="14"/>
  <c r="AW324" i="14"/>
  <c r="AX324" i="14"/>
  <c r="AY324" i="14"/>
  <c r="AZ324" i="14"/>
  <c r="BA324" i="14"/>
  <c r="BB324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BC325" i="14"/>
  <c r="D326" i="14"/>
  <c r="E326" i="14"/>
  <c r="F326" i="14"/>
  <c r="G326" i="14"/>
  <c r="H326" i="14"/>
  <c r="I326" i="14"/>
  <c r="J326" i="14"/>
  <c r="K326" i="14"/>
  <c r="L326" i="14"/>
  <c r="M326" i="14"/>
  <c r="N326" i="14"/>
  <c r="O326" i="14"/>
  <c r="P326" i="14"/>
  <c r="Q326" i="14"/>
  <c r="R326" i="14"/>
  <c r="S326" i="14"/>
  <c r="T326" i="14"/>
  <c r="U326" i="14"/>
  <c r="V326" i="14"/>
  <c r="W326" i="14"/>
  <c r="X326" i="14"/>
  <c r="Y326" i="14"/>
  <c r="Z326" i="14"/>
  <c r="AA326" i="14"/>
  <c r="AB326" i="14"/>
  <c r="AC326" i="14"/>
  <c r="AD326" i="14"/>
  <c r="AE326" i="14"/>
  <c r="AF326" i="14"/>
  <c r="AG326" i="14"/>
  <c r="AH326" i="14"/>
  <c r="AI326" i="14"/>
  <c r="AJ326" i="14"/>
  <c r="AK326" i="14"/>
  <c r="AL326" i="14"/>
  <c r="AM326" i="14"/>
  <c r="AN326" i="14"/>
  <c r="AO326" i="14"/>
  <c r="AP326" i="14"/>
  <c r="AQ326" i="14"/>
  <c r="AR326" i="14"/>
  <c r="AS326" i="14"/>
  <c r="AT326" i="14"/>
  <c r="AU326" i="14"/>
  <c r="AV326" i="14"/>
  <c r="AW326" i="14"/>
  <c r="AX326" i="14"/>
  <c r="AY326" i="14"/>
  <c r="AZ326" i="14"/>
  <c r="BA326" i="14"/>
  <c r="BB326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C329" i="14"/>
  <c r="D329" i="14"/>
  <c r="E329" i="14"/>
  <c r="F329" i="14"/>
  <c r="G329" i="14"/>
  <c r="H329" i="14"/>
  <c r="I329" i="14"/>
  <c r="J329" i="14"/>
  <c r="K329" i="14"/>
  <c r="L329" i="14"/>
  <c r="M329" i="14"/>
  <c r="N329" i="14"/>
  <c r="O329" i="14"/>
  <c r="P329" i="14"/>
  <c r="Q329" i="14"/>
  <c r="R329" i="14"/>
  <c r="S329" i="14"/>
  <c r="T329" i="14"/>
  <c r="U329" i="14"/>
  <c r="V329" i="14"/>
  <c r="W329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AP329" i="14"/>
  <c r="AQ329" i="14"/>
  <c r="AR329" i="14"/>
  <c r="AS329" i="14"/>
  <c r="AT329" i="14"/>
  <c r="AU329" i="14"/>
  <c r="AV329" i="14"/>
  <c r="AW329" i="14"/>
  <c r="AX329" i="14"/>
  <c r="AY329" i="14"/>
  <c r="AZ329" i="14"/>
  <c r="BA329" i="14"/>
  <c r="BB329" i="14"/>
  <c r="A330" i="14"/>
  <c r="B330" i="14"/>
  <c r="C330" i="14"/>
  <c r="N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BC331" i="14"/>
  <c r="D332" i="14"/>
  <c r="E332" i="14"/>
  <c r="F332" i="14"/>
  <c r="G332" i="14"/>
  <c r="H332" i="14"/>
  <c r="I332" i="14"/>
  <c r="J332" i="14"/>
  <c r="K332" i="14"/>
  <c r="L332" i="14"/>
  <c r="M332" i="14"/>
  <c r="N332" i="14"/>
  <c r="O332" i="14"/>
  <c r="P332" i="14"/>
  <c r="Q332" i="14"/>
  <c r="R332" i="14"/>
  <c r="S332" i="14"/>
  <c r="T332" i="14"/>
  <c r="U332" i="14"/>
  <c r="V332" i="14"/>
  <c r="W332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AP332" i="14"/>
  <c r="AQ332" i="14"/>
  <c r="AR332" i="14"/>
  <c r="AS332" i="14"/>
  <c r="AT332" i="14"/>
  <c r="AU332" i="14"/>
  <c r="AV332" i="14"/>
  <c r="AW332" i="14"/>
  <c r="AX332" i="14"/>
  <c r="AY332" i="14"/>
  <c r="AZ332" i="14"/>
  <c r="BA332" i="14"/>
  <c r="BB332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BC333" i="14"/>
  <c r="D334" i="14"/>
  <c r="E334" i="14"/>
  <c r="F334" i="14"/>
  <c r="G334" i="14"/>
  <c r="H334" i="14"/>
  <c r="I334" i="14"/>
  <c r="J334" i="14"/>
  <c r="K334" i="14"/>
  <c r="L334" i="14"/>
  <c r="M334" i="14"/>
  <c r="N334" i="14"/>
  <c r="O334" i="14"/>
  <c r="P334" i="14"/>
  <c r="Q334" i="14"/>
  <c r="R334" i="14"/>
  <c r="S334" i="14"/>
  <c r="T334" i="14"/>
  <c r="U334" i="14"/>
  <c r="V334" i="14"/>
  <c r="W334" i="14"/>
  <c r="X334" i="14"/>
  <c r="Y334" i="14"/>
  <c r="Z334" i="14"/>
  <c r="AA334" i="14"/>
  <c r="AB334" i="14"/>
  <c r="AC334" i="14"/>
  <c r="AD334" i="14"/>
  <c r="AE334" i="14"/>
  <c r="AF334" i="14"/>
  <c r="AG334" i="14"/>
  <c r="AH334" i="14"/>
  <c r="AI334" i="14"/>
  <c r="AJ334" i="14"/>
  <c r="AK334" i="14"/>
  <c r="AL334" i="14"/>
  <c r="AM334" i="14"/>
  <c r="AN334" i="14"/>
  <c r="AO334" i="14"/>
  <c r="AP334" i="14"/>
  <c r="AQ334" i="14"/>
  <c r="AR334" i="14"/>
  <c r="AS334" i="14"/>
  <c r="AT334" i="14"/>
  <c r="AU334" i="14"/>
  <c r="AV334" i="14"/>
  <c r="AW334" i="14"/>
  <c r="AX334" i="14"/>
  <c r="AY334" i="14"/>
  <c r="AZ334" i="14"/>
  <c r="BA334" i="14"/>
  <c r="BB334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C337" i="14"/>
  <c r="D337" i="14"/>
  <c r="E337" i="14"/>
  <c r="F337" i="14"/>
  <c r="G337" i="14"/>
  <c r="H337" i="14"/>
  <c r="I337" i="14"/>
  <c r="J337" i="14"/>
  <c r="K337" i="14"/>
  <c r="L337" i="14"/>
  <c r="M337" i="14"/>
  <c r="N337" i="14"/>
  <c r="O337" i="14"/>
  <c r="P337" i="14"/>
  <c r="Q337" i="14"/>
  <c r="R337" i="14"/>
  <c r="S337" i="14"/>
  <c r="T337" i="14"/>
  <c r="U337" i="14"/>
  <c r="V337" i="14"/>
  <c r="W337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AP337" i="14"/>
  <c r="AQ337" i="14"/>
  <c r="AR337" i="14"/>
  <c r="AS337" i="14"/>
  <c r="AT337" i="14"/>
  <c r="AU337" i="14"/>
  <c r="AV337" i="14"/>
  <c r="AW337" i="14"/>
  <c r="AX337" i="14"/>
  <c r="AY337" i="14"/>
  <c r="AZ337" i="14"/>
  <c r="BA337" i="14"/>
  <c r="BB337" i="14"/>
  <c r="A338" i="14"/>
  <c r="B338" i="14"/>
  <c r="C338" i="14"/>
  <c r="N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BC339" i="14"/>
  <c r="D340" i="14"/>
  <c r="E340" i="14"/>
  <c r="F340" i="14"/>
  <c r="G340" i="14"/>
  <c r="H340" i="14"/>
  <c r="I340" i="14"/>
  <c r="J340" i="14"/>
  <c r="K340" i="14"/>
  <c r="L340" i="14"/>
  <c r="M340" i="14"/>
  <c r="N340" i="14"/>
  <c r="O340" i="14"/>
  <c r="P340" i="14"/>
  <c r="Q340" i="14"/>
  <c r="R340" i="14"/>
  <c r="S340" i="14"/>
  <c r="T340" i="14"/>
  <c r="U340" i="14"/>
  <c r="V340" i="14"/>
  <c r="W340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AP340" i="14"/>
  <c r="AQ340" i="14"/>
  <c r="AR340" i="14"/>
  <c r="AS340" i="14"/>
  <c r="AT340" i="14"/>
  <c r="AU340" i="14"/>
  <c r="AV340" i="14"/>
  <c r="AW340" i="14"/>
  <c r="AX340" i="14"/>
  <c r="AY340" i="14"/>
  <c r="AZ340" i="14"/>
  <c r="BA340" i="14"/>
  <c r="BB340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BC341" i="14"/>
  <c r="D342" i="14"/>
  <c r="E342" i="14"/>
  <c r="F342" i="14"/>
  <c r="G342" i="14"/>
  <c r="H342" i="14"/>
  <c r="I342" i="14"/>
  <c r="J342" i="14"/>
  <c r="K342" i="14"/>
  <c r="L342" i="14"/>
  <c r="M342" i="14"/>
  <c r="N342" i="14"/>
  <c r="O342" i="14"/>
  <c r="P342" i="14"/>
  <c r="Q342" i="14"/>
  <c r="R342" i="14"/>
  <c r="S342" i="14"/>
  <c r="T342" i="14"/>
  <c r="U342" i="14"/>
  <c r="V342" i="14"/>
  <c r="W342" i="14"/>
  <c r="X342" i="14"/>
  <c r="Y342" i="14"/>
  <c r="Z342" i="14"/>
  <c r="AA342" i="14"/>
  <c r="AB342" i="14"/>
  <c r="AC342" i="14"/>
  <c r="AD342" i="14"/>
  <c r="AE342" i="14"/>
  <c r="AF342" i="14"/>
  <c r="AG342" i="14"/>
  <c r="AH342" i="14"/>
  <c r="AI342" i="14"/>
  <c r="AJ342" i="14"/>
  <c r="AK342" i="14"/>
  <c r="AL342" i="14"/>
  <c r="AM342" i="14"/>
  <c r="AN342" i="14"/>
  <c r="AO342" i="14"/>
  <c r="AP342" i="14"/>
  <c r="AQ342" i="14"/>
  <c r="AR342" i="14"/>
  <c r="AS342" i="14"/>
  <c r="AT342" i="14"/>
  <c r="AU342" i="14"/>
  <c r="AV342" i="14"/>
  <c r="AW342" i="14"/>
  <c r="AX342" i="14"/>
  <c r="AY342" i="14"/>
  <c r="AZ342" i="14"/>
  <c r="BA342" i="14"/>
  <c r="BB342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C345" i="14"/>
  <c r="D345" i="14"/>
  <c r="E345" i="14"/>
  <c r="F345" i="14"/>
  <c r="G345" i="14"/>
  <c r="H345" i="14"/>
  <c r="I345" i="14"/>
  <c r="J345" i="14"/>
  <c r="K345" i="14"/>
  <c r="L345" i="14"/>
  <c r="M345" i="14"/>
  <c r="N345" i="14"/>
  <c r="O345" i="14"/>
  <c r="P345" i="14"/>
  <c r="Q345" i="14"/>
  <c r="R345" i="14"/>
  <c r="S345" i="14"/>
  <c r="T345" i="14"/>
  <c r="U345" i="14"/>
  <c r="V345" i="14"/>
  <c r="W345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AP345" i="14"/>
  <c r="AQ345" i="14"/>
  <c r="AR345" i="14"/>
  <c r="AS345" i="14"/>
  <c r="AT345" i="14"/>
  <c r="AU345" i="14"/>
  <c r="AV345" i="14"/>
  <c r="AW345" i="14"/>
  <c r="AX345" i="14"/>
  <c r="AY345" i="14"/>
  <c r="AZ345" i="14"/>
  <c r="BA345" i="14"/>
  <c r="BB345" i="14"/>
  <c r="A346" i="14"/>
  <c r="B346" i="14"/>
  <c r="C346" i="14"/>
  <c r="N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BC347" i="14"/>
  <c r="D348" i="14"/>
  <c r="E348" i="14"/>
  <c r="F348" i="14"/>
  <c r="G348" i="14"/>
  <c r="H348" i="14"/>
  <c r="I348" i="14"/>
  <c r="J348" i="14"/>
  <c r="K348" i="14"/>
  <c r="L348" i="14"/>
  <c r="M348" i="14"/>
  <c r="N348" i="14"/>
  <c r="O348" i="14"/>
  <c r="P348" i="14"/>
  <c r="Q348" i="14"/>
  <c r="R348" i="14"/>
  <c r="S348" i="14"/>
  <c r="T348" i="14"/>
  <c r="U348" i="14"/>
  <c r="V348" i="14"/>
  <c r="W348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AP348" i="14"/>
  <c r="AQ348" i="14"/>
  <c r="AR348" i="14"/>
  <c r="AS348" i="14"/>
  <c r="AT348" i="14"/>
  <c r="AU348" i="14"/>
  <c r="AV348" i="14"/>
  <c r="AW348" i="14"/>
  <c r="AX348" i="14"/>
  <c r="AY348" i="14"/>
  <c r="AZ348" i="14"/>
  <c r="BA348" i="14"/>
  <c r="BB348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BC349" i="14"/>
  <c r="D350" i="14"/>
  <c r="E350" i="14"/>
  <c r="F350" i="14"/>
  <c r="G350" i="14"/>
  <c r="H350" i="14"/>
  <c r="I350" i="14"/>
  <c r="J350" i="14"/>
  <c r="K350" i="14"/>
  <c r="L350" i="14"/>
  <c r="M350" i="14"/>
  <c r="N350" i="14"/>
  <c r="O350" i="14"/>
  <c r="P350" i="14"/>
  <c r="Q350" i="14"/>
  <c r="R350" i="14"/>
  <c r="S350" i="14"/>
  <c r="T350" i="14"/>
  <c r="U350" i="14"/>
  <c r="V350" i="14"/>
  <c r="W350" i="14"/>
  <c r="X350" i="14"/>
  <c r="Y350" i="14"/>
  <c r="Z350" i="14"/>
  <c r="AA350" i="14"/>
  <c r="AB350" i="14"/>
  <c r="AC350" i="14"/>
  <c r="AD350" i="14"/>
  <c r="AE350" i="14"/>
  <c r="AF350" i="14"/>
  <c r="AG350" i="14"/>
  <c r="AH350" i="14"/>
  <c r="AI350" i="14"/>
  <c r="AJ350" i="14"/>
  <c r="AK350" i="14"/>
  <c r="AL350" i="14"/>
  <c r="AM350" i="14"/>
  <c r="AN350" i="14"/>
  <c r="AO350" i="14"/>
  <c r="AP350" i="14"/>
  <c r="AQ350" i="14"/>
  <c r="AR350" i="14"/>
  <c r="AS350" i="14"/>
  <c r="AT350" i="14"/>
  <c r="AU350" i="14"/>
  <c r="AV350" i="14"/>
  <c r="AW350" i="14"/>
  <c r="AX350" i="14"/>
  <c r="AY350" i="14"/>
  <c r="AZ350" i="14"/>
  <c r="BA350" i="14"/>
  <c r="BB350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C353" i="14"/>
  <c r="D353" i="14"/>
  <c r="E353" i="14"/>
  <c r="F353" i="14"/>
  <c r="G353" i="14"/>
  <c r="H353" i="14"/>
  <c r="I353" i="14"/>
  <c r="J353" i="14"/>
  <c r="K353" i="14"/>
  <c r="L353" i="14"/>
  <c r="M353" i="14"/>
  <c r="N353" i="14"/>
  <c r="O353" i="14"/>
  <c r="P353" i="14"/>
  <c r="Q353" i="14"/>
  <c r="R353" i="14"/>
  <c r="S353" i="14"/>
  <c r="T353" i="14"/>
  <c r="U353" i="14"/>
  <c r="V353" i="14"/>
  <c r="W353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AP353" i="14"/>
  <c r="AQ353" i="14"/>
  <c r="AR353" i="14"/>
  <c r="AS353" i="14"/>
  <c r="AT353" i="14"/>
  <c r="AU353" i="14"/>
  <c r="AV353" i="14"/>
  <c r="AW353" i="14"/>
  <c r="AX353" i="14"/>
  <c r="AY353" i="14"/>
  <c r="AZ353" i="14"/>
  <c r="BA353" i="14"/>
  <c r="BB353" i="14"/>
  <c r="A354" i="14"/>
  <c r="B354" i="14"/>
  <c r="C354" i="14"/>
  <c r="N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BC355" i="14"/>
  <c r="D356" i="14"/>
  <c r="E356" i="14"/>
  <c r="F356" i="14"/>
  <c r="G356" i="14"/>
  <c r="H356" i="14"/>
  <c r="I356" i="14"/>
  <c r="J356" i="14"/>
  <c r="K356" i="14"/>
  <c r="L356" i="14"/>
  <c r="M356" i="14"/>
  <c r="N356" i="14"/>
  <c r="O356" i="14"/>
  <c r="P356" i="14"/>
  <c r="Q356" i="14"/>
  <c r="R356" i="14"/>
  <c r="S356" i="14"/>
  <c r="T356" i="14"/>
  <c r="U356" i="14"/>
  <c r="V356" i="14"/>
  <c r="W356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AP356" i="14"/>
  <c r="AQ356" i="14"/>
  <c r="AR356" i="14"/>
  <c r="AS356" i="14"/>
  <c r="AT356" i="14"/>
  <c r="AU356" i="14"/>
  <c r="AV356" i="14"/>
  <c r="AW356" i="14"/>
  <c r="AX356" i="14"/>
  <c r="AY356" i="14"/>
  <c r="AZ356" i="14"/>
  <c r="BA356" i="14"/>
  <c r="BB356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BC357" i="14"/>
  <c r="D358" i="14"/>
  <c r="E358" i="14"/>
  <c r="F358" i="14"/>
  <c r="G358" i="14"/>
  <c r="H358" i="14"/>
  <c r="I358" i="14"/>
  <c r="J358" i="14"/>
  <c r="K358" i="14"/>
  <c r="L358" i="14"/>
  <c r="M358" i="14"/>
  <c r="N358" i="14"/>
  <c r="O358" i="14"/>
  <c r="P358" i="14"/>
  <c r="Q358" i="14"/>
  <c r="R358" i="14"/>
  <c r="S358" i="14"/>
  <c r="T358" i="14"/>
  <c r="U358" i="14"/>
  <c r="V358" i="14"/>
  <c r="W358" i="14"/>
  <c r="X358" i="14"/>
  <c r="Y358" i="14"/>
  <c r="Z358" i="14"/>
  <c r="AA358" i="14"/>
  <c r="AB358" i="14"/>
  <c r="AC358" i="14"/>
  <c r="AD358" i="14"/>
  <c r="AE358" i="14"/>
  <c r="AF358" i="14"/>
  <c r="AG358" i="14"/>
  <c r="AH358" i="14"/>
  <c r="AI358" i="14"/>
  <c r="AJ358" i="14"/>
  <c r="AK358" i="14"/>
  <c r="AL358" i="14"/>
  <c r="AM358" i="14"/>
  <c r="AN358" i="14"/>
  <c r="AO358" i="14"/>
  <c r="AP358" i="14"/>
  <c r="AQ358" i="14"/>
  <c r="AR358" i="14"/>
  <c r="AS358" i="14"/>
  <c r="AT358" i="14"/>
  <c r="AU358" i="14"/>
  <c r="AV358" i="14"/>
  <c r="AW358" i="14"/>
  <c r="AX358" i="14"/>
  <c r="AY358" i="14"/>
  <c r="AZ358" i="14"/>
  <c r="BA358" i="14"/>
  <c r="BB358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C361" i="14"/>
  <c r="D361" i="14"/>
  <c r="E361" i="14"/>
  <c r="F361" i="14"/>
  <c r="G361" i="14"/>
  <c r="H361" i="14"/>
  <c r="I361" i="14"/>
  <c r="J361" i="14"/>
  <c r="K361" i="14"/>
  <c r="L361" i="14"/>
  <c r="M361" i="14"/>
  <c r="N361" i="14"/>
  <c r="O361" i="14"/>
  <c r="P361" i="14"/>
  <c r="Q361" i="14"/>
  <c r="R361" i="14"/>
  <c r="S361" i="14"/>
  <c r="T361" i="14"/>
  <c r="U361" i="14"/>
  <c r="V361" i="14"/>
  <c r="W361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AP361" i="14"/>
  <c r="AQ361" i="14"/>
  <c r="AR361" i="14"/>
  <c r="AS361" i="14"/>
  <c r="AT361" i="14"/>
  <c r="AU361" i="14"/>
  <c r="AV361" i="14"/>
  <c r="AW361" i="14"/>
  <c r="AX361" i="14"/>
  <c r="AY361" i="14"/>
  <c r="AZ361" i="14"/>
  <c r="BA361" i="14"/>
  <c r="BB361" i="14"/>
  <c r="A362" i="14"/>
  <c r="B362" i="14"/>
  <c r="C362" i="14"/>
  <c r="N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BC363" i="14"/>
  <c r="D364" i="14"/>
  <c r="E364" i="14"/>
  <c r="F364" i="14"/>
  <c r="G364" i="14"/>
  <c r="H364" i="14"/>
  <c r="I364" i="14"/>
  <c r="J364" i="14"/>
  <c r="K364" i="14"/>
  <c r="L364" i="14"/>
  <c r="M364" i="14"/>
  <c r="N364" i="14"/>
  <c r="O364" i="14"/>
  <c r="P364" i="14"/>
  <c r="Q364" i="14"/>
  <c r="R364" i="14"/>
  <c r="S364" i="14"/>
  <c r="T364" i="14"/>
  <c r="U364" i="14"/>
  <c r="V364" i="14"/>
  <c r="W364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AP364" i="14"/>
  <c r="AQ364" i="14"/>
  <c r="AR364" i="14"/>
  <c r="AS364" i="14"/>
  <c r="AT364" i="14"/>
  <c r="AU364" i="14"/>
  <c r="AV364" i="14"/>
  <c r="AW364" i="14"/>
  <c r="AX364" i="14"/>
  <c r="AY364" i="14"/>
  <c r="AZ364" i="14"/>
  <c r="BA364" i="14"/>
  <c r="BB364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BC365" i="14"/>
  <c r="D366" i="14"/>
  <c r="E366" i="14"/>
  <c r="F366" i="14"/>
  <c r="G366" i="14"/>
  <c r="H366" i="14"/>
  <c r="I366" i="14"/>
  <c r="J366" i="14"/>
  <c r="K366" i="14"/>
  <c r="L366" i="14"/>
  <c r="M366" i="14"/>
  <c r="N366" i="14"/>
  <c r="O366" i="14"/>
  <c r="P366" i="14"/>
  <c r="Q366" i="14"/>
  <c r="R366" i="14"/>
  <c r="S366" i="14"/>
  <c r="T366" i="14"/>
  <c r="U366" i="14"/>
  <c r="V366" i="14"/>
  <c r="W366" i="14"/>
  <c r="X366" i="14"/>
  <c r="Y366" i="14"/>
  <c r="Z366" i="14"/>
  <c r="AA366" i="14"/>
  <c r="AB366" i="14"/>
  <c r="AC366" i="14"/>
  <c r="AD366" i="14"/>
  <c r="AE366" i="14"/>
  <c r="AF366" i="14"/>
  <c r="AG366" i="14"/>
  <c r="AH366" i="14"/>
  <c r="AI366" i="14"/>
  <c r="AJ366" i="14"/>
  <c r="AK366" i="14"/>
  <c r="AL366" i="14"/>
  <c r="AM366" i="14"/>
  <c r="AN366" i="14"/>
  <c r="AO366" i="14"/>
  <c r="AP366" i="14"/>
  <c r="AQ366" i="14"/>
  <c r="AR366" i="14"/>
  <c r="AS366" i="14"/>
  <c r="AT366" i="14"/>
  <c r="AU366" i="14"/>
  <c r="AV366" i="14"/>
  <c r="AW366" i="14"/>
  <c r="AX366" i="14"/>
  <c r="AY366" i="14"/>
  <c r="AZ366" i="14"/>
  <c r="BA366" i="14"/>
  <c r="BB366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C369" i="14"/>
  <c r="D369" i="14"/>
  <c r="E369" i="14"/>
  <c r="F369" i="14"/>
  <c r="G369" i="14"/>
  <c r="H369" i="14"/>
  <c r="I369" i="14"/>
  <c r="J369" i="14"/>
  <c r="K369" i="14"/>
  <c r="L369" i="14"/>
  <c r="M369" i="14"/>
  <c r="N369" i="14"/>
  <c r="O369" i="14"/>
  <c r="P369" i="14"/>
  <c r="Q369" i="14"/>
  <c r="R369" i="14"/>
  <c r="S369" i="14"/>
  <c r="T369" i="14"/>
  <c r="U369" i="14"/>
  <c r="V369" i="14"/>
  <c r="W369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AP369" i="14"/>
  <c r="AQ369" i="14"/>
  <c r="AR369" i="14"/>
  <c r="AS369" i="14"/>
  <c r="AT369" i="14"/>
  <c r="AU369" i="14"/>
  <c r="AV369" i="14"/>
  <c r="AW369" i="14"/>
  <c r="AX369" i="14"/>
  <c r="AY369" i="14"/>
  <c r="AZ369" i="14"/>
  <c r="BA369" i="14"/>
  <c r="BB369" i="14"/>
  <c r="A370" i="14"/>
  <c r="B370" i="14"/>
  <c r="C370" i="14"/>
  <c r="N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BC371" i="14"/>
  <c r="D372" i="14"/>
  <c r="E372" i="14"/>
  <c r="F372" i="14"/>
  <c r="G372" i="14"/>
  <c r="H372" i="14"/>
  <c r="I372" i="14"/>
  <c r="J372" i="14"/>
  <c r="K372" i="14"/>
  <c r="L372" i="14"/>
  <c r="M372" i="14"/>
  <c r="N372" i="14"/>
  <c r="O372" i="14"/>
  <c r="P372" i="14"/>
  <c r="Q372" i="14"/>
  <c r="R372" i="14"/>
  <c r="S372" i="14"/>
  <c r="T372" i="14"/>
  <c r="U372" i="14"/>
  <c r="V372" i="14"/>
  <c r="W372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AP372" i="14"/>
  <c r="AQ372" i="14"/>
  <c r="AR372" i="14"/>
  <c r="AS372" i="14"/>
  <c r="AT372" i="14"/>
  <c r="AU372" i="14"/>
  <c r="AV372" i="14"/>
  <c r="AW372" i="14"/>
  <c r="AX372" i="14"/>
  <c r="AY372" i="14"/>
  <c r="AZ372" i="14"/>
  <c r="BA372" i="14"/>
  <c r="BB372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BC373" i="14"/>
  <c r="D374" i="14"/>
  <c r="E374" i="14"/>
  <c r="F374" i="14"/>
  <c r="G374" i="14"/>
  <c r="H374" i="14"/>
  <c r="I374" i="14"/>
  <c r="J374" i="14"/>
  <c r="K374" i="14"/>
  <c r="L374" i="14"/>
  <c r="M374" i="14"/>
  <c r="N374" i="14"/>
  <c r="O374" i="14"/>
  <c r="P374" i="14"/>
  <c r="Q374" i="14"/>
  <c r="R374" i="14"/>
  <c r="S374" i="14"/>
  <c r="T374" i="14"/>
  <c r="U374" i="14"/>
  <c r="V374" i="14"/>
  <c r="W374" i="14"/>
  <c r="X374" i="14"/>
  <c r="Y374" i="14"/>
  <c r="Z374" i="14"/>
  <c r="AA374" i="14"/>
  <c r="AB374" i="14"/>
  <c r="AC374" i="14"/>
  <c r="AD374" i="14"/>
  <c r="AE374" i="14"/>
  <c r="AF374" i="14"/>
  <c r="AG374" i="14"/>
  <c r="AH374" i="14"/>
  <c r="AI374" i="14"/>
  <c r="AJ374" i="14"/>
  <c r="AK374" i="14"/>
  <c r="AL374" i="14"/>
  <c r="AM374" i="14"/>
  <c r="AN374" i="14"/>
  <c r="AO374" i="14"/>
  <c r="AP374" i="14"/>
  <c r="AQ374" i="14"/>
  <c r="AR374" i="14"/>
  <c r="AS374" i="14"/>
  <c r="AT374" i="14"/>
  <c r="AU374" i="14"/>
  <c r="AV374" i="14"/>
  <c r="AW374" i="14"/>
  <c r="AX374" i="14"/>
  <c r="AY374" i="14"/>
  <c r="AZ374" i="14"/>
  <c r="BA374" i="14"/>
  <c r="BB374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C377" i="14"/>
  <c r="D377" i="14"/>
  <c r="E377" i="14"/>
  <c r="F377" i="14"/>
  <c r="G377" i="14"/>
  <c r="H377" i="14"/>
  <c r="I377" i="14"/>
  <c r="J377" i="14"/>
  <c r="K377" i="14"/>
  <c r="L377" i="14"/>
  <c r="M377" i="14"/>
  <c r="N377" i="14"/>
  <c r="O377" i="14"/>
  <c r="P377" i="14"/>
  <c r="Q377" i="14"/>
  <c r="R377" i="14"/>
  <c r="S377" i="14"/>
  <c r="T377" i="14"/>
  <c r="U377" i="14"/>
  <c r="V377" i="14"/>
  <c r="W377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AP377" i="14"/>
  <c r="AQ377" i="14"/>
  <c r="AR377" i="14"/>
  <c r="AS377" i="14"/>
  <c r="AT377" i="14"/>
  <c r="AU377" i="14"/>
  <c r="AV377" i="14"/>
  <c r="AW377" i="14"/>
  <c r="AX377" i="14"/>
  <c r="AY377" i="14"/>
  <c r="AZ377" i="14"/>
  <c r="BA377" i="14"/>
  <c r="BB377" i="14"/>
  <c r="A378" i="14"/>
  <c r="B378" i="14"/>
  <c r="C378" i="14"/>
  <c r="N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BC379" i="14"/>
  <c r="D380" i="14"/>
  <c r="E380" i="14"/>
  <c r="F380" i="14"/>
  <c r="G380" i="14"/>
  <c r="H380" i="14"/>
  <c r="I380" i="14"/>
  <c r="J380" i="14"/>
  <c r="K380" i="14"/>
  <c r="L380" i="14"/>
  <c r="M380" i="14"/>
  <c r="N380" i="14"/>
  <c r="O380" i="14"/>
  <c r="P380" i="14"/>
  <c r="Q380" i="14"/>
  <c r="R380" i="14"/>
  <c r="S380" i="14"/>
  <c r="T380" i="14"/>
  <c r="U380" i="14"/>
  <c r="V380" i="14"/>
  <c r="W380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AP380" i="14"/>
  <c r="AQ380" i="14"/>
  <c r="AR380" i="14"/>
  <c r="AS380" i="14"/>
  <c r="AT380" i="14"/>
  <c r="AU380" i="14"/>
  <c r="AV380" i="14"/>
  <c r="AW380" i="14"/>
  <c r="AX380" i="14"/>
  <c r="AY380" i="14"/>
  <c r="AZ380" i="14"/>
  <c r="BA380" i="14"/>
  <c r="BB380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BC381" i="14"/>
  <c r="D382" i="14"/>
  <c r="E382" i="14"/>
  <c r="F382" i="14"/>
  <c r="G382" i="14"/>
  <c r="H382" i="14"/>
  <c r="I382" i="14"/>
  <c r="J382" i="14"/>
  <c r="K382" i="14"/>
  <c r="L382" i="14"/>
  <c r="M382" i="14"/>
  <c r="N382" i="14"/>
  <c r="O382" i="14"/>
  <c r="P382" i="14"/>
  <c r="Q382" i="14"/>
  <c r="R382" i="14"/>
  <c r="S382" i="14"/>
  <c r="T382" i="14"/>
  <c r="U382" i="14"/>
  <c r="V382" i="14"/>
  <c r="W382" i="14"/>
  <c r="X382" i="14"/>
  <c r="Y382" i="14"/>
  <c r="Z382" i="14"/>
  <c r="AA382" i="14"/>
  <c r="AB382" i="14"/>
  <c r="AC382" i="14"/>
  <c r="AD382" i="14"/>
  <c r="AE382" i="14"/>
  <c r="AF382" i="14"/>
  <c r="AG382" i="14"/>
  <c r="AH382" i="14"/>
  <c r="AI382" i="14"/>
  <c r="AJ382" i="14"/>
  <c r="AK382" i="14"/>
  <c r="AL382" i="14"/>
  <c r="AM382" i="14"/>
  <c r="AN382" i="14"/>
  <c r="AO382" i="14"/>
  <c r="AP382" i="14"/>
  <c r="AQ382" i="14"/>
  <c r="AR382" i="14"/>
  <c r="AS382" i="14"/>
  <c r="AT382" i="14"/>
  <c r="AU382" i="14"/>
  <c r="AV382" i="14"/>
  <c r="AW382" i="14"/>
  <c r="AX382" i="14"/>
  <c r="AY382" i="14"/>
  <c r="AZ382" i="14"/>
  <c r="BA382" i="14"/>
  <c r="BB382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C385" i="14"/>
  <c r="D385" i="14"/>
  <c r="E385" i="14"/>
  <c r="F385" i="14"/>
  <c r="G385" i="14"/>
  <c r="H385" i="14"/>
  <c r="I385" i="14"/>
  <c r="J385" i="14"/>
  <c r="K385" i="14"/>
  <c r="L385" i="14"/>
  <c r="M385" i="14"/>
  <c r="N385" i="14"/>
  <c r="O385" i="14"/>
  <c r="P385" i="14"/>
  <c r="Q385" i="14"/>
  <c r="R385" i="14"/>
  <c r="S385" i="14"/>
  <c r="T385" i="14"/>
  <c r="U385" i="14"/>
  <c r="V385" i="14"/>
  <c r="W385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AP385" i="14"/>
  <c r="AQ385" i="14"/>
  <c r="AR385" i="14"/>
  <c r="AS385" i="14"/>
  <c r="AT385" i="14"/>
  <c r="AU385" i="14"/>
  <c r="AV385" i="14"/>
  <c r="AW385" i="14"/>
  <c r="AX385" i="14"/>
  <c r="AY385" i="14"/>
  <c r="AZ385" i="14"/>
  <c r="BA385" i="14"/>
  <c r="BB385" i="14"/>
  <c r="A386" i="14"/>
  <c r="B386" i="14"/>
  <c r="C386" i="14"/>
  <c r="BC387" i="14"/>
  <c r="D388" i="14"/>
  <c r="E388" i="14"/>
  <c r="F388" i="14"/>
  <c r="G388" i="14"/>
  <c r="H388" i="14"/>
  <c r="I388" i="14"/>
  <c r="J388" i="14"/>
  <c r="K388" i="14"/>
  <c r="L388" i="14"/>
  <c r="M388" i="14"/>
  <c r="N388" i="14"/>
  <c r="O388" i="14"/>
  <c r="P388" i="14"/>
  <c r="Q388" i="14"/>
  <c r="R388" i="14"/>
  <c r="S388" i="14"/>
  <c r="T388" i="14"/>
  <c r="U388" i="14"/>
  <c r="V388" i="14"/>
  <c r="W388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AP388" i="14"/>
  <c r="AQ388" i="14"/>
  <c r="AR388" i="14"/>
  <c r="AS388" i="14"/>
  <c r="AT388" i="14"/>
  <c r="AU388" i="14"/>
  <c r="AV388" i="14"/>
  <c r="AW388" i="14"/>
  <c r="AX388" i="14"/>
  <c r="AY388" i="14"/>
  <c r="AZ388" i="14"/>
  <c r="BA388" i="14"/>
  <c r="BB388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BC389" i="14"/>
  <c r="D390" i="14"/>
  <c r="E390" i="14"/>
  <c r="F390" i="14"/>
  <c r="G390" i="14"/>
  <c r="H390" i="14"/>
  <c r="I390" i="14"/>
  <c r="J390" i="14"/>
  <c r="K390" i="14"/>
  <c r="L390" i="14"/>
  <c r="M390" i="14"/>
  <c r="N390" i="14"/>
  <c r="O390" i="14"/>
  <c r="P390" i="14"/>
  <c r="Q390" i="14"/>
  <c r="R390" i="14"/>
  <c r="S390" i="14"/>
  <c r="T390" i="14"/>
  <c r="U390" i="14"/>
  <c r="V390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Z392" i="14"/>
  <c r="BA392" i="14"/>
  <c r="BB392" i="14"/>
  <c r="C393" i="14"/>
  <c r="D393" i="14"/>
  <c r="E393" i="14"/>
  <c r="F393" i="14"/>
  <c r="G393" i="14"/>
  <c r="H393" i="14"/>
  <c r="I393" i="14"/>
  <c r="J393" i="14"/>
  <c r="K393" i="14"/>
  <c r="L393" i="14"/>
  <c r="M393" i="14"/>
  <c r="N393" i="14"/>
  <c r="O393" i="14"/>
  <c r="P393" i="14"/>
  <c r="Q393" i="14"/>
  <c r="R393" i="14"/>
  <c r="S393" i="14"/>
  <c r="T393" i="14"/>
  <c r="U393" i="14"/>
  <c r="V393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A394" i="14"/>
  <c r="B394" i="14"/>
  <c r="C394" i="14"/>
  <c r="N395" i="14"/>
  <c r="X395" i="14"/>
  <c r="Y395" i="14"/>
  <c r="Z395" i="14"/>
  <c r="AA395" i="14"/>
  <c r="AB395" i="14"/>
  <c r="AC395" i="14"/>
  <c r="AD395" i="14"/>
  <c r="AE395" i="14"/>
  <c r="AF395" i="14"/>
  <c r="AG395" i="14"/>
  <c r="AH395" i="14"/>
  <c r="AI395" i="14"/>
  <c r="AJ395" i="14"/>
  <c r="AK395" i="14"/>
  <c r="AL395" i="14"/>
  <c r="AM395" i="14"/>
  <c r="AN395" i="14"/>
  <c r="AO395" i="14"/>
  <c r="BC395" i="14"/>
  <c r="D396" i="14"/>
  <c r="E396" i="14"/>
  <c r="F396" i="14"/>
  <c r="G396" i="14"/>
  <c r="H396" i="14"/>
  <c r="I396" i="14"/>
  <c r="J396" i="14"/>
  <c r="K396" i="14"/>
  <c r="L396" i="14"/>
  <c r="M396" i="14"/>
  <c r="N396" i="14"/>
  <c r="O396" i="14"/>
  <c r="P396" i="14"/>
  <c r="Q396" i="14"/>
  <c r="R396" i="14"/>
  <c r="S396" i="14"/>
  <c r="T396" i="14"/>
  <c r="U396" i="14"/>
  <c r="V396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BC397" i="14"/>
  <c r="D398" i="14"/>
  <c r="E398" i="14"/>
  <c r="F398" i="14"/>
  <c r="G398" i="14"/>
  <c r="H398" i="14"/>
  <c r="I398" i="14"/>
  <c r="J398" i="14"/>
  <c r="K398" i="14"/>
  <c r="L398" i="14"/>
  <c r="M398" i="14"/>
  <c r="N398" i="14"/>
  <c r="O398" i="14"/>
  <c r="P398" i="14"/>
  <c r="Q398" i="14"/>
  <c r="R398" i="14"/>
  <c r="S398" i="14"/>
  <c r="T398" i="14"/>
  <c r="U398" i="14"/>
  <c r="V398" i="14"/>
  <c r="W398" i="14"/>
  <c r="X398" i="14"/>
  <c r="Y398" i="14"/>
  <c r="Z398" i="14"/>
  <c r="AA398" i="14"/>
  <c r="AB398" i="14"/>
  <c r="AC398" i="14"/>
  <c r="AD398" i="14"/>
  <c r="AE398" i="14"/>
  <c r="AF398" i="14"/>
  <c r="AG398" i="14"/>
  <c r="AH398" i="14"/>
  <c r="AI398" i="14"/>
  <c r="AJ398" i="14"/>
  <c r="AK398" i="14"/>
  <c r="AL398" i="14"/>
  <c r="AM398" i="14"/>
  <c r="AN398" i="14"/>
  <c r="AO398" i="14"/>
  <c r="AP398" i="14"/>
  <c r="AQ398" i="14"/>
  <c r="AR398" i="14"/>
  <c r="AS398" i="14"/>
  <c r="AT398" i="14"/>
  <c r="AU398" i="14"/>
  <c r="AV398" i="14"/>
  <c r="AW398" i="14"/>
  <c r="AX398" i="14"/>
  <c r="AY398" i="14"/>
  <c r="AZ398" i="14"/>
  <c r="BA398" i="14"/>
  <c r="BB398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C401" i="14"/>
  <c r="D401" i="14"/>
  <c r="E401" i="14"/>
  <c r="F401" i="14"/>
  <c r="G401" i="14"/>
  <c r="H401" i="14"/>
  <c r="I401" i="14"/>
  <c r="J401" i="14"/>
  <c r="K401" i="14"/>
  <c r="L401" i="14"/>
  <c r="M401" i="14"/>
  <c r="N401" i="14"/>
  <c r="O401" i="14"/>
  <c r="P401" i="14"/>
  <c r="Q401" i="14"/>
  <c r="R401" i="14"/>
  <c r="S401" i="14"/>
  <c r="T401" i="14"/>
  <c r="U401" i="14"/>
  <c r="V401" i="14"/>
  <c r="W401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AP401" i="14"/>
  <c r="AQ401" i="14"/>
  <c r="AR401" i="14"/>
  <c r="AS401" i="14"/>
  <c r="AT401" i="14"/>
  <c r="AU401" i="14"/>
  <c r="AV401" i="14"/>
  <c r="AW401" i="14"/>
  <c r="AX401" i="14"/>
  <c r="AY401" i="14"/>
  <c r="AZ401" i="14"/>
  <c r="BA401" i="14"/>
  <c r="BB401" i="14"/>
  <c r="A402" i="14"/>
  <c r="B402" i="14"/>
  <c r="C402" i="14"/>
  <c r="N403" i="14"/>
  <c r="X403" i="14"/>
  <c r="Y403" i="14"/>
  <c r="Z403" i="14"/>
  <c r="AA403" i="14"/>
  <c r="AB403" i="14"/>
  <c r="AC403" i="14"/>
  <c r="AD403" i="14"/>
  <c r="AE403" i="14"/>
  <c r="AF403" i="14"/>
  <c r="AG403" i="14"/>
  <c r="AH403" i="14"/>
  <c r="AI403" i="14"/>
  <c r="AJ403" i="14"/>
  <c r="AK403" i="14"/>
  <c r="AL403" i="14"/>
  <c r="AM403" i="14"/>
  <c r="AN403" i="14"/>
  <c r="AO403" i="14"/>
  <c r="BC403" i="14"/>
  <c r="D404" i="14"/>
  <c r="E404" i="14"/>
  <c r="F404" i="14"/>
  <c r="G404" i="14"/>
  <c r="H404" i="14"/>
  <c r="I404" i="14"/>
  <c r="J404" i="14"/>
  <c r="K404" i="14"/>
  <c r="L404" i="14"/>
  <c r="M404" i="14"/>
  <c r="N404" i="14"/>
  <c r="O404" i="14"/>
  <c r="P404" i="14"/>
  <c r="Q404" i="14"/>
  <c r="R404" i="14"/>
  <c r="S404" i="14"/>
  <c r="T404" i="14"/>
  <c r="U404" i="14"/>
  <c r="V404" i="14"/>
  <c r="W404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AP404" i="14"/>
  <c r="AQ404" i="14"/>
  <c r="AR404" i="14"/>
  <c r="AS404" i="14"/>
  <c r="AT404" i="14"/>
  <c r="AU404" i="14"/>
  <c r="AV404" i="14"/>
  <c r="AW404" i="14"/>
  <c r="AX404" i="14"/>
  <c r="AY404" i="14"/>
  <c r="AZ404" i="14"/>
  <c r="BA404" i="14"/>
  <c r="BB404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BC405" i="14"/>
  <c r="D406" i="14"/>
  <c r="E406" i="14"/>
  <c r="F406" i="14"/>
  <c r="G406" i="14"/>
  <c r="H406" i="14"/>
  <c r="I406" i="14"/>
  <c r="J406" i="14"/>
  <c r="K406" i="14"/>
  <c r="L406" i="14"/>
  <c r="M406" i="14"/>
  <c r="N406" i="14"/>
  <c r="O406" i="14"/>
  <c r="P406" i="14"/>
  <c r="Q406" i="14"/>
  <c r="R406" i="14"/>
  <c r="S406" i="14"/>
  <c r="T406" i="14"/>
  <c r="U406" i="14"/>
  <c r="V406" i="14"/>
  <c r="W406" i="14"/>
  <c r="X406" i="14"/>
  <c r="Y406" i="14"/>
  <c r="Z406" i="14"/>
  <c r="AA406" i="14"/>
  <c r="AB406" i="14"/>
  <c r="AC406" i="14"/>
  <c r="AD406" i="14"/>
  <c r="AE406" i="14"/>
  <c r="AF406" i="14"/>
  <c r="AG406" i="14"/>
  <c r="AH406" i="14"/>
  <c r="AI406" i="14"/>
  <c r="AJ406" i="14"/>
  <c r="AK406" i="14"/>
  <c r="AL406" i="14"/>
  <c r="AM406" i="14"/>
  <c r="AN406" i="14"/>
  <c r="AO406" i="14"/>
  <c r="AP406" i="14"/>
  <c r="AQ406" i="14"/>
  <c r="AR406" i="14"/>
  <c r="AS406" i="14"/>
  <c r="AT406" i="14"/>
  <c r="AU406" i="14"/>
  <c r="AV406" i="14"/>
  <c r="AW406" i="14"/>
  <c r="AX406" i="14"/>
  <c r="AY406" i="14"/>
  <c r="AZ406" i="14"/>
  <c r="BA406" i="14"/>
  <c r="BB406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Z408" i="14"/>
  <c r="BA408" i="14"/>
  <c r="BB408" i="14"/>
  <c r="C409" i="14"/>
  <c r="D409" i="14"/>
  <c r="E409" i="14"/>
  <c r="F409" i="14"/>
  <c r="G409" i="14"/>
  <c r="H409" i="14"/>
  <c r="I409" i="14"/>
  <c r="J409" i="14"/>
  <c r="K409" i="14"/>
  <c r="L409" i="14"/>
  <c r="M409" i="14"/>
  <c r="N409" i="14"/>
  <c r="O409" i="14"/>
  <c r="P409" i="14"/>
  <c r="Q409" i="14"/>
  <c r="R409" i="14"/>
  <c r="S409" i="14"/>
  <c r="T409" i="14"/>
  <c r="U409" i="14"/>
  <c r="V409" i="14"/>
  <c r="W409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AP409" i="14"/>
  <c r="AQ409" i="14"/>
  <c r="AR409" i="14"/>
  <c r="AS409" i="14"/>
  <c r="AT409" i="14"/>
  <c r="AU409" i="14"/>
  <c r="AV409" i="14"/>
  <c r="AW409" i="14"/>
  <c r="AX409" i="14"/>
  <c r="AY409" i="14"/>
  <c r="AZ409" i="14"/>
  <c r="BA409" i="14"/>
  <c r="BB409" i="14"/>
  <c r="A410" i="14"/>
  <c r="B410" i="14"/>
  <c r="C410" i="14"/>
  <c r="N411" i="14"/>
  <c r="X411" i="14"/>
  <c r="Y411" i="14"/>
  <c r="Z411" i="14"/>
  <c r="AA411" i="14"/>
  <c r="AB411" i="14"/>
  <c r="AC411" i="14"/>
  <c r="AD411" i="14"/>
  <c r="AE411" i="14"/>
  <c r="AF411" i="14"/>
  <c r="AG411" i="14"/>
  <c r="AH411" i="14"/>
  <c r="AI411" i="14"/>
  <c r="AJ411" i="14"/>
  <c r="AK411" i="14"/>
  <c r="AL411" i="14"/>
  <c r="AM411" i="14"/>
  <c r="AN411" i="14"/>
  <c r="AO411" i="14"/>
  <c r="BC411" i="14"/>
  <c r="D412" i="14"/>
  <c r="E412" i="14"/>
  <c r="F412" i="14"/>
  <c r="G412" i="14"/>
  <c r="H412" i="14"/>
  <c r="I412" i="14"/>
  <c r="J412" i="14"/>
  <c r="K412" i="14"/>
  <c r="L412" i="14"/>
  <c r="M412" i="14"/>
  <c r="N412" i="14"/>
  <c r="O412" i="14"/>
  <c r="P412" i="14"/>
  <c r="Q412" i="14"/>
  <c r="R412" i="14"/>
  <c r="S412" i="14"/>
  <c r="T412" i="14"/>
  <c r="U412" i="14"/>
  <c r="V412" i="14"/>
  <c r="W412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AP412" i="14"/>
  <c r="AQ412" i="14"/>
  <c r="AR412" i="14"/>
  <c r="AS412" i="14"/>
  <c r="AT412" i="14"/>
  <c r="AU412" i="14"/>
  <c r="AV412" i="14"/>
  <c r="AW412" i="14"/>
  <c r="AX412" i="14"/>
  <c r="AY412" i="14"/>
  <c r="AZ412" i="14"/>
  <c r="BA412" i="14"/>
  <c r="BB412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BC413" i="14"/>
  <c r="D414" i="14"/>
  <c r="E414" i="14"/>
  <c r="F414" i="14"/>
  <c r="G414" i="14"/>
  <c r="H414" i="14"/>
  <c r="I414" i="14"/>
  <c r="J414" i="14"/>
  <c r="K414" i="14"/>
  <c r="L414" i="14"/>
  <c r="M414" i="14"/>
  <c r="N414" i="14"/>
  <c r="O414" i="14"/>
  <c r="P414" i="14"/>
  <c r="Q414" i="14"/>
  <c r="R414" i="14"/>
  <c r="S414" i="14"/>
  <c r="T414" i="14"/>
  <c r="U414" i="14"/>
  <c r="V414" i="14"/>
  <c r="W414" i="14"/>
  <c r="X414" i="14"/>
  <c r="Y414" i="14"/>
  <c r="Z414" i="14"/>
  <c r="AA414" i="14"/>
  <c r="AB414" i="14"/>
  <c r="AC414" i="14"/>
  <c r="AD414" i="14"/>
  <c r="AE414" i="14"/>
  <c r="AF414" i="14"/>
  <c r="AG414" i="14"/>
  <c r="AH414" i="14"/>
  <c r="AI414" i="14"/>
  <c r="AJ414" i="14"/>
  <c r="AK414" i="14"/>
  <c r="AL414" i="14"/>
  <c r="AM414" i="14"/>
  <c r="AN414" i="14"/>
  <c r="AO414" i="14"/>
  <c r="AP414" i="14"/>
  <c r="AQ414" i="14"/>
  <c r="AR414" i="14"/>
  <c r="AS414" i="14"/>
  <c r="AT414" i="14"/>
  <c r="AU414" i="14"/>
  <c r="AV414" i="14"/>
  <c r="AW414" i="14"/>
  <c r="AX414" i="14"/>
  <c r="AY414" i="14"/>
  <c r="AZ414" i="14"/>
  <c r="BA414" i="14"/>
  <c r="BB414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Z416" i="14"/>
  <c r="BA416" i="14"/>
  <c r="BB416" i="14"/>
  <c r="C417" i="14"/>
  <c r="D417" i="14"/>
  <c r="E417" i="14"/>
  <c r="F417" i="14"/>
  <c r="G417" i="14"/>
  <c r="H417" i="14"/>
  <c r="I417" i="14"/>
  <c r="J417" i="14"/>
  <c r="K417" i="14"/>
  <c r="L417" i="14"/>
  <c r="M417" i="14"/>
  <c r="N417" i="14"/>
  <c r="O417" i="14"/>
  <c r="P417" i="14"/>
  <c r="Q417" i="14"/>
  <c r="R417" i="14"/>
  <c r="S417" i="14"/>
  <c r="T417" i="14"/>
  <c r="U417" i="14"/>
  <c r="V417" i="14"/>
  <c r="W417" i="14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AP417" i="14"/>
  <c r="AQ417" i="14"/>
  <c r="AR417" i="14"/>
  <c r="AS417" i="14"/>
  <c r="AT417" i="14"/>
  <c r="AU417" i="14"/>
  <c r="AV417" i="14"/>
  <c r="AW417" i="14"/>
  <c r="AX417" i="14"/>
  <c r="AY417" i="14"/>
  <c r="AZ417" i="14"/>
  <c r="BA417" i="14"/>
  <c r="BB417" i="14"/>
  <c r="A418" i="14"/>
  <c r="B418" i="14"/>
  <c r="C418" i="14"/>
  <c r="N419" i="14"/>
  <c r="X419" i="14"/>
  <c r="Y419" i="14"/>
  <c r="Z419" i="14"/>
  <c r="AA419" i="14"/>
  <c r="AB419" i="14"/>
  <c r="AC419" i="14"/>
  <c r="AD419" i="14"/>
  <c r="AE419" i="14"/>
  <c r="AF419" i="14"/>
  <c r="AG419" i="14"/>
  <c r="AH419" i="14"/>
  <c r="AI419" i="14"/>
  <c r="AJ419" i="14"/>
  <c r="AK419" i="14"/>
  <c r="AL419" i="14"/>
  <c r="AM419" i="14"/>
  <c r="AN419" i="14"/>
  <c r="AO419" i="14"/>
  <c r="BC419" i="14"/>
  <c r="D420" i="14"/>
  <c r="E420" i="14"/>
  <c r="F420" i="14"/>
  <c r="G420" i="14"/>
  <c r="H420" i="14"/>
  <c r="I420" i="14"/>
  <c r="J420" i="14"/>
  <c r="K420" i="14"/>
  <c r="L420" i="14"/>
  <c r="M420" i="14"/>
  <c r="N420" i="14"/>
  <c r="O420" i="14"/>
  <c r="P420" i="14"/>
  <c r="Q420" i="14"/>
  <c r="R420" i="14"/>
  <c r="S420" i="14"/>
  <c r="T420" i="14"/>
  <c r="U420" i="14"/>
  <c r="V420" i="14"/>
  <c r="W420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AP420" i="14"/>
  <c r="AQ420" i="14"/>
  <c r="AR420" i="14"/>
  <c r="AS420" i="14"/>
  <c r="AT420" i="14"/>
  <c r="AU420" i="14"/>
  <c r="AV420" i="14"/>
  <c r="AW420" i="14"/>
  <c r="AX420" i="14"/>
  <c r="AY420" i="14"/>
  <c r="AZ420" i="14"/>
  <c r="BA420" i="14"/>
  <c r="BB420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BC421" i="14"/>
  <c r="D422" i="14"/>
  <c r="E422" i="14"/>
  <c r="F422" i="14"/>
  <c r="G422" i="14"/>
  <c r="H422" i="14"/>
  <c r="I422" i="14"/>
  <c r="J422" i="14"/>
  <c r="K422" i="14"/>
  <c r="L422" i="14"/>
  <c r="M422" i="14"/>
  <c r="N422" i="14"/>
  <c r="O422" i="14"/>
  <c r="P422" i="14"/>
  <c r="Q422" i="14"/>
  <c r="R422" i="14"/>
  <c r="S422" i="14"/>
  <c r="T422" i="14"/>
  <c r="U422" i="14"/>
  <c r="V422" i="14"/>
  <c r="W422" i="14"/>
  <c r="X422" i="14"/>
  <c r="Y422" i="14"/>
  <c r="Z422" i="14"/>
  <c r="AA422" i="14"/>
  <c r="AB422" i="14"/>
  <c r="AC422" i="14"/>
  <c r="AD422" i="14"/>
  <c r="AE422" i="14"/>
  <c r="AF422" i="14"/>
  <c r="AG422" i="14"/>
  <c r="AH422" i="14"/>
  <c r="AI422" i="14"/>
  <c r="AJ422" i="14"/>
  <c r="AK422" i="14"/>
  <c r="AL422" i="14"/>
  <c r="AM422" i="14"/>
  <c r="AN422" i="14"/>
  <c r="AO422" i="14"/>
  <c r="AP422" i="14"/>
  <c r="AQ422" i="14"/>
  <c r="AR422" i="14"/>
  <c r="AS422" i="14"/>
  <c r="AT422" i="14"/>
  <c r="AU422" i="14"/>
  <c r="AV422" i="14"/>
  <c r="AW422" i="14"/>
  <c r="AX422" i="14"/>
  <c r="AY422" i="14"/>
  <c r="AZ422" i="14"/>
  <c r="BA422" i="14"/>
  <c r="BB422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Z424" i="14"/>
  <c r="BA424" i="14"/>
  <c r="BB424" i="14"/>
  <c r="C425" i="14"/>
  <c r="D425" i="14"/>
  <c r="E425" i="14"/>
  <c r="F425" i="14"/>
  <c r="G425" i="14"/>
  <c r="H425" i="14"/>
  <c r="I425" i="14"/>
  <c r="J425" i="14"/>
  <c r="K425" i="14"/>
  <c r="L425" i="14"/>
  <c r="M425" i="14"/>
  <c r="N425" i="14"/>
  <c r="O425" i="14"/>
  <c r="P425" i="14"/>
  <c r="Q425" i="14"/>
  <c r="R425" i="14"/>
  <c r="S425" i="14"/>
  <c r="T425" i="14"/>
  <c r="U425" i="14"/>
  <c r="V425" i="14"/>
  <c r="W425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AP425" i="14"/>
  <c r="AQ425" i="14"/>
  <c r="AR425" i="14"/>
  <c r="AS425" i="14"/>
  <c r="AT425" i="14"/>
  <c r="AU425" i="14"/>
  <c r="AV425" i="14"/>
  <c r="AW425" i="14"/>
  <c r="AX425" i="14"/>
  <c r="AY425" i="14"/>
  <c r="AZ425" i="14"/>
  <c r="BA425" i="14"/>
  <c r="BB425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A20" i="10"/>
  <c r="B20" i="10"/>
  <c r="C20" i="10"/>
  <c r="D20" i="10"/>
  <c r="E20" i="10"/>
  <c r="F20" i="10"/>
  <c r="G20" i="10"/>
  <c r="H20" i="10"/>
  <c r="I20" i="10"/>
  <c r="G21" i="10"/>
  <c r="H21" i="10"/>
  <c r="I21" i="10"/>
  <c r="A24" i="10"/>
  <c r="B24" i="10"/>
  <c r="C24" i="10"/>
  <c r="D24" i="10"/>
  <c r="E24" i="10"/>
  <c r="F24" i="10"/>
  <c r="G24" i="10"/>
  <c r="H24" i="10"/>
  <c r="I24" i="10"/>
  <c r="A25" i="10"/>
  <c r="G25" i="10"/>
  <c r="H25" i="10"/>
  <c r="I25" i="10"/>
  <c r="G27" i="10"/>
  <c r="H27" i="10"/>
  <c r="I27" i="10"/>
  <c r="G28" i="10"/>
  <c r="H28" i="10"/>
  <c r="I28" i="10"/>
  <c r="A3" i="4"/>
  <c r="H5" i="4"/>
  <c r="C9" i="4"/>
  <c r="D9" i="4"/>
  <c r="E9" i="4"/>
  <c r="F9" i="4"/>
  <c r="G9" i="4"/>
  <c r="H9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A21" i="4"/>
  <c r="F21" i="4"/>
  <c r="G21" i="4"/>
  <c r="H21" i="4"/>
  <c r="C25" i="4"/>
  <c r="D25" i="4"/>
  <c r="E25" i="4"/>
  <c r="F25" i="4"/>
  <c r="G25" i="4"/>
  <c r="H25" i="4"/>
  <c r="C26" i="4"/>
  <c r="D26" i="4"/>
  <c r="E26" i="4"/>
  <c r="F26" i="4"/>
  <c r="G26" i="4"/>
  <c r="H26" i="4"/>
  <c r="C27" i="4"/>
  <c r="D27" i="4"/>
  <c r="E27" i="4"/>
  <c r="F27" i="4"/>
  <c r="G27" i="4"/>
  <c r="H27" i="4"/>
  <c r="A28" i="4"/>
  <c r="F28" i="4"/>
  <c r="G28" i="4"/>
  <c r="H28" i="4"/>
  <c r="A33" i="4"/>
  <c r="F33" i="4"/>
  <c r="G33" i="4"/>
  <c r="H33" i="4"/>
  <c r="A35" i="4"/>
  <c r="F35" i="4"/>
  <c r="G35" i="4"/>
  <c r="H35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4" i="11"/>
  <c r="B24" i="11"/>
  <c r="C24" i="11"/>
  <c r="D24" i="11"/>
  <c r="E24" i="11"/>
  <c r="F24" i="11"/>
  <c r="G24" i="11"/>
  <c r="H24" i="11"/>
  <c r="I24" i="11"/>
  <c r="A26" i="11"/>
  <c r="B26" i="11"/>
  <c r="C26" i="11"/>
  <c r="D26" i="11"/>
  <c r="E26" i="11"/>
  <c r="F26" i="11"/>
  <c r="G26" i="11"/>
  <c r="H26" i="11"/>
  <c r="I26" i="11"/>
  <c r="A29" i="11"/>
  <c r="F29" i="11"/>
  <c r="G29" i="11"/>
  <c r="H29" i="11"/>
  <c r="A30" i="11"/>
  <c r="F30" i="11"/>
  <c r="G30" i="11"/>
  <c r="H30" i="11"/>
  <c r="A31" i="11"/>
  <c r="F31" i="11"/>
  <c r="G31" i="11"/>
  <c r="H31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<sst xmlns="http://schemas.openxmlformats.org/spreadsheetml/2006/main" count="1321" uniqueCount="210">
  <si>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</si>
  <si>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</si>
  <si>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</si>
  <si>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</si>
  <si>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</si>
  <si>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</si>
  <si>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</si>
  <si>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</si>
  <si>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</si>
  <si>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</si>
  <si>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</si>
  <si>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</si>
  <si>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</si>
  <si>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</si>
  <si>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</si>
  <si>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</si>
  <si>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</si>
  <si>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</si>
  <si>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</si>
  <si>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</si>
  <si>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</si>
  <si>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</si>
  <si>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</si>
  <si>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</si>
  <si>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</si>
  <si>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</si>
  <si>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</si>
  <si>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</si>
  <si>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</si>
  <si>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</si>
  <si>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</si>
  <si>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</si>
  <si>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</si>
  <si>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</si>
  <si>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</si>
  <si>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</si>
  <si>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</si>
  <si>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</si>
  <si>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</si>
  <si>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</si>
  <si>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</si>
  <si>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</si>
  <si>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</si>
  <si>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</si>
  <si>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</si>
  <si>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</si>
  <si>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</si>
  <si>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</si>
  <si>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</si>
  <si>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</si>
  <si>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</si>
  <si>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</si>
  <si>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</si>
  <si>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</si>
  <si>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</si>
  <si>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</si>
  <si>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</si>
  <si>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</si>
  <si>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</si>
  <si>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</si>
  <si>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</si>
  <si>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</si>
  <si>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</si>
  <si>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</si>
  <si>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</si>
  <si>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</si>
  <si>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</si>
  <si>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</si>
  <si>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</si>
  <si>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</si>
  <si>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</si>
  <si>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</si>
  <si>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</si>
  <si>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</si>
  <si>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</si>
  <si>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</si>
  <si>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</si>
  <si>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</si>
  <si>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</si>
  <si>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</si>
  <si>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</si>
  <si>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</si>
  <si>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</si>
  <si>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</si>
  <si>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</si>
  <si>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</si>
  <si>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</si>
  <si>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</si>
  <si>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</si>
  <si>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</si>
  <si>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</si>
  <si>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</si>
  <si>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</si>
  <si>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</si>
  <si>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</si>
  <si>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</si>
  <si>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</si>
  <si>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</si>
  <si>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</si>
  <si>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</si>
  <si>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</si>
  <si>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</si>
  <si>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</si>
  <si>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</si>
  <si>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</si>
  <si>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</si>
  <si>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</si>
  <si>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</si>
  <si>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</si>
  <si>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</si>
  <si>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</si>
  <si>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</si>
  <si>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</si>
  <si>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</si>
  <si>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</si>
  <si>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</si>
  <si>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</si>
  <si>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</si>
  <si>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</si>
  <si>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</si>
  <si>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</si>
  <si>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</si>
  <si>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</si>
  <si>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</si>
  <si>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</si>
  <si>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</si>
  <si>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DRAFT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</si>
  <si>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</si>
  <si>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</si>
  <si>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</si>
  <si>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</si>
  <si>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</si>
  <si>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</si>
  <si>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</si>
  <si>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</si>
  <si>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</si>
  <si>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</si>
  <si>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</si>
  <si>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</si>
  <si>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</si>
  <si>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</si>
  <si>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</si>
  <si>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</si>
  <si>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</si>
  <si>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</si>
  <si>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</si>
  <si>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</si>
  <si>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</si>
  <si>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</si>
  <si>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</si>
  <si>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</si>
  <si>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</si>
  <si>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</si>
  <si>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</si>
  <si>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</si>
  <si>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</si>
  <si>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</si>
  <si>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</si>
  <si>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</si>
  <si>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</si>
  <si>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</si>
  <si>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</si>
  <si>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</si>
  <si>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</si>
  <si>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</si>
  <si>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</si>
  <si>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</si>
  <si>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</si>
  <si>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</si>
  <si>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</si>
  <si>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</si>
  <si>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</si>
  <si>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</si>
  <si>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</si>
  <si>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</si>
  <si>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</si>
  <si>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$4.5MM DASHed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</si>
  <si>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</si>
  <si>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</si>
  <si>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</si>
  <si>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</si>
  <si>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</si>
  <si>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</si>
  <si>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</si>
  <si>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</si>
  <si>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</si>
  <si>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DASH in progress.</t>
  </si>
  <si>
    <t>Sale in Process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</si>
  <si>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</si>
  <si>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</si>
  <si>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</si>
  <si>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</si>
  <si>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</si>
  <si>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</si>
  <si>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</si>
  <si>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</si>
  <si>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Columbia</t>
  </si>
  <si>
    <t>TOTAL EA</t>
  </si>
  <si>
    <t>$16.5MM on 2/16/01</t>
  </si>
  <si>
    <t>Jake Thomas/Laura Wente</t>
  </si>
  <si>
    <t>E-Next Generation</t>
  </si>
  <si>
    <t>Contract in the works, possible buyer</t>
  </si>
  <si>
    <t>Purchaser Identified</t>
  </si>
  <si>
    <t>DASHed on 3/23/01</t>
  </si>
  <si>
    <t>EWS</t>
  </si>
  <si>
    <t>Eletrobolt II</t>
  </si>
  <si>
    <t>NEPCO / NESCO - Goldendale (EECC)</t>
  </si>
  <si>
    <t>Las Vegas CoGen II</t>
  </si>
  <si>
    <t>$200MM DASHed on 4/19/01</t>
  </si>
  <si>
    <t>Exclusivity payment received for sale.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</si>
</sst>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68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40" fontId="2" fillId="0" borderId="11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2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3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6" fontId="2" fillId="2" borderId="14" xfId="4" applyNumberFormat="1" applyFont="1" applyFill="1" applyBorder="1"/>
    <xf numFmtId="6" fontId="5" fillId="2" borderId="15" xfId="4" applyNumberFormat="1" applyFont="1" applyFill="1" applyBorder="1"/>
    <xf numFmtId="173" fontId="5" fillId="2" borderId="15" xfId="4" applyNumberFormat="1" applyFont="1" applyFill="1" applyBorder="1" applyAlignment="1">
      <alignment horizontal="right"/>
    </xf>
    <xf numFmtId="0" fontId="5" fillId="4" borderId="3" xfId="0" applyFont="1" applyFill="1" applyBorder="1" applyAlignment="1">
      <alignment horizontal="center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0" fontId="5" fillId="4" borderId="16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92161299295934E-2"/>
          <c:y val="7.2635150112492344E-2"/>
          <c:w val="0.9203438944934651"/>
          <c:h val="0.8479731478249109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Details'!$D$167:$BB$167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9.4618350000000007</c:v>
                </c:pt>
                <c:pt idx="30">
                  <c:v>15.769724999999999</c:v>
                </c:pt>
                <c:pt idx="31">
                  <c:v>22.077614999999998</c:v>
                </c:pt>
                <c:pt idx="32">
                  <c:v>28.385504999999995</c:v>
                </c:pt>
                <c:pt idx="33">
                  <c:v>34.693394999999995</c:v>
                </c:pt>
                <c:pt idx="34">
                  <c:v>41.001284999999996</c:v>
                </c:pt>
                <c:pt idx="35">
                  <c:v>47.309174999999989</c:v>
                </c:pt>
                <c:pt idx="36">
                  <c:v>53.61706499999999</c:v>
                </c:pt>
                <c:pt idx="37">
                  <c:v>53.61706499999999</c:v>
                </c:pt>
                <c:pt idx="38">
                  <c:v>59.92495499999999</c:v>
                </c:pt>
                <c:pt idx="39">
                  <c:v>59.92495499999999</c:v>
                </c:pt>
                <c:pt idx="40">
                  <c:v>63.07889999999999</c:v>
                </c:pt>
                <c:pt idx="41">
                  <c:v>63.07889999999999</c:v>
                </c:pt>
                <c:pt idx="42">
                  <c:v>63.07889999999999</c:v>
                </c:pt>
                <c:pt idx="43">
                  <c:v>63.07889999999999</c:v>
                </c:pt>
                <c:pt idx="44">
                  <c:v>63.07889999999999</c:v>
                </c:pt>
                <c:pt idx="45">
                  <c:v>63.07889999999999</c:v>
                </c:pt>
                <c:pt idx="46">
                  <c:v>63.07889999999999</c:v>
                </c:pt>
                <c:pt idx="47">
                  <c:v>63.07889999999999</c:v>
                </c:pt>
                <c:pt idx="48">
                  <c:v>63.07889999999999</c:v>
                </c:pt>
                <c:pt idx="49">
                  <c:v>63.07889999999999</c:v>
                </c:pt>
                <c:pt idx="50">
                  <c:v>63.07889999999999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4-44B5-AEDC-D12BC62E04E4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Details'!$D$168:$BB$168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6.3078900000000004</c:v>
                </c:pt>
                <c:pt idx="30">
                  <c:v>12.615780000000001</c:v>
                </c:pt>
                <c:pt idx="31">
                  <c:v>18.923670000000001</c:v>
                </c:pt>
                <c:pt idx="32">
                  <c:v>25.231560000000002</c:v>
                </c:pt>
                <c:pt idx="33">
                  <c:v>31.539449999999999</c:v>
                </c:pt>
                <c:pt idx="34">
                  <c:v>37.847339999999996</c:v>
                </c:pt>
                <c:pt idx="35">
                  <c:v>44.155229999999996</c:v>
                </c:pt>
                <c:pt idx="36">
                  <c:v>50.463119999999996</c:v>
                </c:pt>
                <c:pt idx="37">
                  <c:v>50.463119999999996</c:v>
                </c:pt>
                <c:pt idx="38">
                  <c:v>56.77100999999999</c:v>
                </c:pt>
                <c:pt idx="39">
                  <c:v>63.07889999999999</c:v>
                </c:pt>
                <c:pt idx="40">
                  <c:v>63.07889999999999</c:v>
                </c:pt>
                <c:pt idx="41">
                  <c:v>63.07889999999999</c:v>
                </c:pt>
                <c:pt idx="42">
                  <c:v>63.07889999999999</c:v>
                </c:pt>
                <c:pt idx="43">
                  <c:v>63.07889999999999</c:v>
                </c:pt>
                <c:pt idx="44">
                  <c:v>63.07889999999999</c:v>
                </c:pt>
                <c:pt idx="45">
                  <c:v>63.07889999999999</c:v>
                </c:pt>
                <c:pt idx="46">
                  <c:v>63.07889999999999</c:v>
                </c:pt>
                <c:pt idx="47">
                  <c:v>63.07889999999999</c:v>
                </c:pt>
                <c:pt idx="48">
                  <c:v>63.07889999999999</c:v>
                </c:pt>
                <c:pt idx="49">
                  <c:v>63.07889999999999</c:v>
                </c:pt>
                <c:pt idx="50">
                  <c:v>63.07889999999999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4-44B5-AEDC-D12BC62E04E4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Details'!$D$171:$BB$171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69.459820225000016</c:v>
                </c:pt>
                <c:pt idx="20">
                  <c:v>104.07940000000002</c:v>
                </c:pt>
                <c:pt idx="21">
                  <c:v>112.88513750000001</c:v>
                </c:pt>
                <c:pt idx="22">
                  <c:v>115.54537500000002</c:v>
                </c:pt>
                <c:pt idx="23">
                  <c:v>174.63347500000003</c:v>
                </c:pt>
                <c:pt idx="24">
                  <c:v>188.67657500000001</c:v>
                </c:pt>
                <c:pt idx="25">
                  <c:v>202.719675</c:v>
                </c:pt>
                <c:pt idx="26">
                  <c:v>217.91072500000001</c:v>
                </c:pt>
                <c:pt idx="27">
                  <c:v>247.92745000000005</c:v>
                </c:pt>
                <c:pt idx="28">
                  <c:v>270.79792500000008</c:v>
                </c:pt>
                <c:pt idx="29">
                  <c:v>289.30102500000015</c:v>
                </c:pt>
                <c:pt idx="30">
                  <c:v>309.38667500000008</c:v>
                </c:pt>
                <c:pt idx="31">
                  <c:v>324.93755000000004</c:v>
                </c:pt>
                <c:pt idx="32">
                  <c:v>349.02070000000015</c:v>
                </c:pt>
                <c:pt idx="33">
                  <c:v>355.96700000000004</c:v>
                </c:pt>
                <c:pt idx="34">
                  <c:v>362.91330000000011</c:v>
                </c:pt>
                <c:pt idx="35">
                  <c:v>369.66827500000005</c:v>
                </c:pt>
                <c:pt idx="36">
                  <c:v>376.2319250000001</c:v>
                </c:pt>
                <c:pt idx="37">
                  <c:v>392.42292500000008</c:v>
                </c:pt>
                <c:pt idx="38">
                  <c:v>418.48722500000008</c:v>
                </c:pt>
                <c:pt idx="39">
                  <c:v>442.0490250000002</c:v>
                </c:pt>
                <c:pt idx="40">
                  <c:v>450.32867500000015</c:v>
                </c:pt>
                <c:pt idx="41">
                  <c:v>462.72660000000013</c:v>
                </c:pt>
                <c:pt idx="42">
                  <c:v>471.66540000000015</c:v>
                </c:pt>
                <c:pt idx="43">
                  <c:v>480.60420000000016</c:v>
                </c:pt>
                <c:pt idx="44">
                  <c:v>489.54300000000018</c:v>
                </c:pt>
                <c:pt idx="45">
                  <c:v>491.11100000000016</c:v>
                </c:pt>
                <c:pt idx="46">
                  <c:v>492.67900000000026</c:v>
                </c:pt>
                <c:pt idx="47">
                  <c:v>494.24700000000024</c:v>
                </c:pt>
                <c:pt idx="48">
                  <c:v>502.08700000000016</c:v>
                </c:pt>
                <c:pt idx="49">
                  <c:v>504.0470000000002</c:v>
                </c:pt>
                <c:pt idx="50">
                  <c:v>504.0470000000002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4-44B5-AEDC-D12BC62E04E4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Details'!$D$172:$BB$172</c:f>
              <c:numCache>
                <c:formatCode>#,##0.0_);[Red]\(#,##0.0\)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77.220100000000002</c:v>
                </c:pt>
                <c:pt idx="19">
                  <c:v>119.75647500000001</c:v>
                </c:pt>
                <c:pt idx="20">
                  <c:v>140.704925</c:v>
                </c:pt>
                <c:pt idx="21">
                  <c:v>219.18222499999999</c:v>
                </c:pt>
                <c:pt idx="22">
                  <c:v>226.8956</c:v>
                </c:pt>
                <c:pt idx="23">
                  <c:v>240.11447500000003</c:v>
                </c:pt>
                <c:pt idx="24">
                  <c:v>255.83585000000002</c:v>
                </c:pt>
                <c:pt idx="25">
                  <c:v>271.30697500000002</c:v>
                </c:pt>
                <c:pt idx="26">
                  <c:v>284.77610000000004</c:v>
                </c:pt>
                <c:pt idx="27">
                  <c:v>298.99597499999999</c:v>
                </c:pt>
                <c:pt idx="28">
                  <c:v>317.19477499999999</c:v>
                </c:pt>
                <c:pt idx="29">
                  <c:v>331.41465000000011</c:v>
                </c:pt>
                <c:pt idx="30">
                  <c:v>354.32104999999996</c:v>
                </c:pt>
                <c:pt idx="31">
                  <c:v>362.99520000000001</c:v>
                </c:pt>
                <c:pt idx="32">
                  <c:v>372.16985000000005</c:v>
                </c:pt>
                <c:pt idx="33">
                  <c:v>377.84100000000007</c:v>
                </c:pt>
                <c:pt idx="34">
                  <c:v>382.87925000000001</c:v>
                </c:pt>
                <c:pt idx="35">
                  <c:v>387.16674999999992</c:v>
                </c:pt>
                <c:pt idx="36">
                  <c:v>390.95375000000007</c:v>
                </c:pt>
                <c:pt idx="37">
                  <c:v>415.76175000000006</c:v>
                </c:pt>
                <c:pt idx="38">
                  <c:v>440.31950000000001</c:v>
                </c:pt>
                <c:pt idx="39">
                  <c:v>464.12650000000002</c:v>
                </c:pt>
                <c:pt idx="40">
                  <c:v>465.9115000000001</c:v>
                </c:pt>
                <c:pt idx="41">
                  <c:v>478.17500000000007</c:v>
                </c:pt>
                <c:pt idx="42">
                  <c:v>478.95900000000006</c:v>
                </c:pt>
                <c:pt idx="43">
                  <c:v>479.74300000000005</c:v>
                </c:pt>
                <c:pt idx="44">
                  <c:v>480.52700000000004</c:v>
                </c:pt>
                <c:pt idx="45">
                  <c:v>480.52700000000004</c:v>
                </c:pt>
                <c:pt idx="46">
                  <c:v>480.52700000000004</c:v>
                </c:pt>
                <c:pt idx="47">
                  <c:v>480.52700000000004</c:v>
                </c:pt>
                <c:pt idx="48">
                  <c:v>480.52700000000004</c:v>
                </c:pt>
                <c:pt idx="49">
                  <c:v>480.52700000000004</c:v>
                </c:pt>
                <c:pt idx="50">
                  <c:v>504.04700000000003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64-44B5-AEDC-D12BC62E04E4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Details'!$D$175:$BB$175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26.204499999999999</c:v>
                </c:pt>
                <c:pt idx="20">
                  <c:v>32.747199999999999</c:v>
                </c:pt>
                <c:pt idx="21">
                  <c:v>32.747199999999999</c:v>
                </c:pt>
                <c:pt idx="22">
                  <c:v>32.747199999999999</c:v>
                </c:pt>
                <c:pt idx="23">
                  <c:v>32.747199999999999</c:v>
                </c:pt>
                <c:pt idx="24">
                  <c:v>32.747199999999999</c:v>
                </c:pt>
                <c:pt idx="25">
                  <c:v>32.747199999999999</c:v>
                </c:pt>
                <c:pt idx="26">
                  <c:v>32.747199999999999</c:v>
                </c:pt>
                <c:pt idx="27">
                  <c:v>41.470799999999997</c:v>
                </c:pt>
                <c:pt idx="28">
                  <c:v>41.470799999999997</c:v>
                </c:pt>
                <c:pt idx="29">
                  <c:v>41.470799999999997</c:v>
                </c:pt>
                <c:pt idx="30">
                  <c:v>50.194400000000002</c:v>
                </c:pt>
                <c:pt idx="31">
                  <c:v>50.194400000000002</c:v>
                </c:pt>
                <c:pt idx="32">
                  <c:v>58.917999999999999</c:v>
                </c:pt>
                <c:pt idx="33">
                  <c:v>58.917999999999999</c:v>
                </c:pt>
                <c:pt idx="34">
                  <c:v>58.917999999999999</c:v>
                </c:pt>
                <c:pt idx="35">
                  <c:v>58.917999999999999</c:v>
                </c:pt>
                <c:pt idx="36">
                  <c:v>58.917999999999999</c:v>
                </c:pt>
                <c:pt idx="37">
                  <c:v>58.917999999999999</c:v>
                </c:pt>
                <c:pt idx="38">
                  <c:v>58.917999999999999</c:v>
                </c:pt>
                <c:pt idx="39">
                  <c:v>58.917999999999999</c:v>
                </c:pt>
                <c:pt idx="40">
                  <c:v>58.917999999999999</c:v>
                </c:pt>
                <c:pt idx="41">
                  <c:v>58.917999999999999</c:v>
                </c:pt>
                <c:pt idx="42">
                  <c:v>58.917999999999999</c:v>
                </c:pt>
                <c:pt idx="43">
                  <c:v>58.917999999999999</c:v>
                </c:pt>
                <c:pt idx="44">
                  <c:v>58.917999999999999</c:v>
                </c:pt>
                <c:pt idx="45">
                  <c:v>58.917999999999999</c:v>
                </c:pt>
                <c:pt idx="46">
                  <c:v>58.917999999999999</c:v>
                </c:pt>
                <c:pt idx="47">
                  <c:v>58.917999999999999</c:v>
                </c:pt>
                <c:pt idx="48">
                  <c:v>58.917999999999999</c:v>
                </c:pt>
                <c:pt idx="49">
                  <c:v>58.917999999999999</c:v>
                </c:pt>
                <c:pt idx="50">
                  <c:v>58.917999999999999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64-44B5-AEDC-D12BC62E04E4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Details'!$D$176:$BB$176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43.618000000000002</c:v>
                </c:pt>
                <c:pt idx="19">
                  <c:v>56.618000000000002</c:v>
                </c:pt>
                <c:pt idx="20">
                  <c:v>56.618000000000002</c:v>
                </c:pt>
                <c:pt idx="21">
                  <c:v>56.618000000000002</c:v>
                </c:pt>
                <c:pt idx="22">
                  <c:v>56.618000000000002</c:v>
                </c:pt>
                <c:pt idx="23">
                  <c:v>56.618000000000002</c:v>
                </c:pt>
                <c:pt idx="24">
                  <c:v>56.618000000000002</c:v>
                </c:pt>
                <c:pt idx="25">
                  <c:v>56.618000000000002</c:v>
                </c:pt>
                <c:pt idx="26">
                  <c:v>56.618000000000002</c:v>
                </c:pt>
                <c:pt idx="27">
                  <c:v>56.618000000000002</c:v>
                </c:pt>
                <c:pt idx="28">
                  <c:v>56.618000000000002</c:v>
                </c:pt>
                <c:pt idx="29">
                  <c:v>56.618000000000002</c:v>
                </c:pt>
                <c:pt idx="30">
                  <c:v>56.618000000000002</c:v>
                </c:pt>
                <c:pt idx="31">
                  <c:v>56.618000000000002</c:v>
                </c:pt>
                <c:pt idx="32">
                  <c:v>56.618000000000002</c:v>
                </c:pt>
                <c:pt idx="33">
                  <c:v>56.618000000000002</c:v>
                </c:pt>
                <c:pt idx="34">
                  <c:v>56.618000000000002</c:v>
                </c:pt>
                <c:pt idx="35">
                  <c:v>56.618000000000002</c:v>
                </c:pt>
                <c:pt idx="36">
                  <c:v>56.618000000000002</c:v>
                </c:pt>
                <c:pt idx="37">
                  <c:v>56.618000000000002</c:v>
                </c:pt>
                <c:pt idx="38">
                  <c:v>56.618000000000002</c:v>
                </c:pt>
                <c:pt idx="39">
                  <c:v>56.618000000000002</c:v>
                </c:pt>
                <c:pt idx="40">
                  <c:v>56.618000000000002</c:v>
                </c:pt>
                <c:pt idx="41">
                  <c:v>56.618000000000002</c:v>
                </c:pt>
                <c:pt idx="42">
                  <c:v>56.618000000000002</c:v>
                </c:pt>
                <c:pt idx="43">
                  <c:v>56.618000000000002</c:v>
                </c:pt>
                <c:pt idx="44">
                  <c:v>56.618000000000002</c:v>
                </c:pt>
                <c:pt idx="45">
                  <c:v>56.618000000000002</c:v>
                </c:pt>
                <c:pt idx="46">
                  <c:v>56.618000000000002</c:v>
                </c:pt>
                <c:pt idx="47">
                  <c:v>56.618000000000002</c:v>
                </c:pt>
                <c:pt idx="48">
                  <c:v>56.618000000000002</c:v>
                </c:pt>
                <c:pt idx="49">
                  <c:v>56.618000000000002</c:v>
                </c:pt>
                <c:pt idx="50">
                  <c:v>56.618000000000002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64-44B5-AEDC-D12BC62E04E4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Details'!$D$179:$BB$179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36.215500000000006</c:v>
                </c:pt>
                <c:pt idx="17">
                  <c:v>45.551749999999998</c:v>
                </c:pt>
                <c:pt idx="18">
                  <c:v>46.164400000000001</c:v>
                </c:pt>
                <c:pt idx="19">
                  <c:v>95.664320225000012</c:v>
                </c:pt>
                <c:pt idx="20">
                  <c:v>136.82660000000001</c:v>
                </c:pt>
                <c:pt idx="21">
                  <c:v>145.63233750000001</c:v>
                </c:pt>
                <c:pt idx="22">
                  <c:v>148.29257500000003</c:v>
                </c:pt>
                <c:pt idx="23">
                  <c:v>207.38067500000002</c:v>
                </c:pt>
                <c:pt idx="24">
                  <c:v>221.42377500000001</c:v>
                </c:pt>
                <c:pt idx="25">
                  <c:v>235.46687499999999</c:v>
                </c:pt>
                <c:pt idx="26">
                  <c:v>250.65792500000001</c:v>
                </c:pt>
                <c:pt idx="27">
                  <c:v>289.39825000000008</c:v>
                </c:pt>
                <c:pt idx="28">
                  <c:v>312.26872500000007</c:v>
                </c:pt>
                <c:pt idx="29">
                  <c:v>340.23366000000016</c:v>
                </c:pt>
                <c:pt idx="30">
                  <c:v>375.35080000000005</c:v>
                </c:pt>
                <c:pt idx="31">
                  <c:v>397.20956500000005</c:v>
                </c:pt>
                <c:pt idx="32">
                  <c:v>436.32420500000012</c:v>
                </c:pt>
                <c:pt idx="33">
                  <c:v>449.57839500000006</c:v>
                </c:pt>
                <c:pt idx="34">
                  <c:v>462.83258500000011</c:v>
                </c:pt>
                <c:pt idx="35">
                  <c:v>475.89545000000004</c:v>
                </c:pt>
                <c:pt idx="36">
                  <c:v>488.76699000000008</c:v>
                </c:pt>
                <c:pt idx="37">
                  <c:v>504.95799000000005</c:v>
                </c:pt>
                <c:pt idx="38">
                  <c:v>537.33018000000004</c:v>
                </c:pt>
                <c:pt idx="39">
                  <c:v>560.89198000000022</c:v>
                </c:pt>
                <c:pt idx="40">
                  <c:v>572.32557500000019</c:v>
                </c:pt>
                <c:pt idx="41">
                  <c:v>584.72350000000006</c:v>
                </c:pt>
                <c:pt idx="42">
                  <c:v>593.66230000000007</c:v>
                </c:pt>
                <c:pt idx="43">
                  <c:v>602.60110000000009</c:v>
                </c:pt>
                <c:pt idx="44">
                  <c:v>611.5399000000001</c:v>
                </c:pt>
                <c:pt idx="45">
                  <c:v>613.10790000000009</c:v>
                </c:pt>
                <c:pt idx="46">
                  <c:v>614.67590000000018</c:v>
                </c:pt>
                <c:pt idx="47">
                  <c:v>616.24390000000017</c:v>
                </c:pt>
                <c:pt idx="48">
                  <c:v>624.08390000000009</c:v>
                </c:pt>
                <c:pt idx="49">
                  <c:v>626.04390000000012</c:v>
                </c:pt>
                <c:pt idx="50">
                  <c:v>626.04390000000012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64-44B5-AEDC-D12BC62E04E4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Details'!$D$180:$BB$180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275.80022500000001</c:v>
                </c:pt>
                <c:pt idx="22">
                  <c:v>283.5136</c:v>
                </c:pt>
                <c:pt idx="23">
                  <c:v>296.73247500000002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341.39410000000004</c:v>
                </c:pt>
                <c:pt idx="27">
                  <c:v>355.61397499999998</c:v>
                </c:pt>
                <c:pt idx="28">
                  <c:v>373.81277499999999</c:v>
                </c:pt>
                <c:pt idx="29">
                  <c:v>394.34054000000009</c:v>
                </c:pt>
                <c:pt idx="30">
                  <c:v>423.55482999999992</c:v>
                </c:pt>
                <c:pt idx="31">
                  <c:v>438.53687000000002</c:v>
                </c:pt>
                <c:pt idx="32">
                  <c:v>454.01941000000005</c:v>
                </c:pt>
                <c:pt idx="33">
                  <c:v>465.99845000000005</c:v>
                </c:pt>
                <c:pt idx="34">
                  <c:v>477.34458999999998</c:v>
                </c:pt>
                <c:pt idx="35">
                  <c:v>487.93997999999993</c:v>
                </c:pt>
                <c:pt idx="36">
                  <c:v>498.03487000000007</c:v>
                </c:pt>
                <c:pt idx="37">
                  <c:v>522.84287000000006</c:v>
                </c:pt>
                <c:pt idx="38">
                  <c:v>553.70850999999993</c:v>
                </c:pt>
                <c:pt idx="39">
                  <c:v>583.82339999999999</c:v>
                </c:pt>
                <c:pt idx="40">
                  <c:v>585.60840000000007</c:v>
                </c:pt>
                <c:pt idx="41">
                  <c:v>597.8719000000001</c:v>
                </c:pt>
                <c:pt idx="42">
                  <c:v>598.65590000000009</c:v>
                </c:pt>
                <c:pt idx="43">
                  <c:v>599.43990000000008</c:v>
                </c:pt>
                <c:pt idx="44">
                  <c:v>600.22390000000007</c:v>
                </c:pt>
                <c:pt idx="45">
                  <c:v>600.22390000000007</c:v>
                </c:pt>
                <c:pt idx="46">
                  <c:v>600.22390000000007</c:v>
                </c:pt>
                <c:pt idx="47">
                  <c:v>600.22390000000007</c:v>
                </c:pt>
                <c:pt idx="48">
                  <c:v>600.22390000000007</c:v>
                </c:pt>
                <c:pt idx="49">
                  <c:v>600.22390000000007</c:v>
                </c:pt>
                <c:pt idx="50">
                  <c:v>623.74390000000005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64-44B5-AEDC-D12BC62E0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85640"/>
        <c:axId val="1"/>
      </c:lineChart>
      <c:dateAx>
        <c:axId val="182785640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2785640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8627507445584615E-2"/>
          <c:y val="2.7027032599997156E-2"/>
          <c:w val="0.23897078485516068"/>
          <c:h val="0.30574330628746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38</xdr:row>
      <xdr:rowOff>160020</xdr:rowOff>
    </xdr:from>
    <xdr:to>
      <xdr:col>7</xdr:col>
      <xdr:colOff>1371600</xdr:colOff>
      <xdr:row>65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1470660</xdr:colOff>
      <xdr:row>53</xdr:row>
      <xdr:rowOff>22860</xdr:rowOff>
    </xdr:from>
    <xdr:to>
      <xdr:col>3</xdr:col>
      <xdr:colOff>2301240</xdr:colOff>
      <xdr:row>53</xdr:row>
      <xdr:rowOff>22860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369820" y="9982200"/>
          <a:ext cx="43967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1470660</xdr:colOff>
      <xdr:row>50</xdr:row>
      <xdr:rowOff>160020</xdr:rowOff>
    </xdr:from>
    <xdr:to>
      <xdr:col>3</xdr:col>
      <xdr:colOff>1988820</xdr:colOff>
      <xdr:row>51</xdr:row>
      <xdr:rowOff>160020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369820" y="961644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$424MM</a:t>
          </a:r>
        </a:p>
      </xdr:txBody>
    </xdr:sp>
    <xdr:clientData/>
  </xdr:twoCellAnchor>
  <xdr:twoCellAnchor>
    <xdr:from>
      <xdr:col>3</xdr:col>
      <xdr:colOff>1310640</xdr:colOff>
      <xdr:row>49</xdr:row>
      <xdr:rowOff>45720</xdr:rowOff>
    </xdr:from>
    <xdr:to>
      <xdr:col>3</xdr:col>
      <xdr:colOff>1943100</xdr:colOff>
      <xdr:row>52</xdr:row>
      <xdr:rowOff>91440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5775960" y="9334500"/>
          <a:ext cx="632460" cy="5486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419100</xdr:colOff>
      <xdr:row>45</xdr:row>
      <xdr:rowOff>121920</xdr:rowOff>
    </xdr:from>
    <xdr:to>
      <xdr:col>3</xdr:col>
      <xdr:colOff>2423160</xdr:colOff>
      <xdr:row>49</xdr:row>
      <xdr:rowOff>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604260" y="8740140"/>
          <a:ext cx="32842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$49MM</a:t>
          </a:r>
        </a:p>
      </xdr:txBody>
    </xdr:sp>
    <xdr:clientData/>
  </xdr:twoCellAnchor>
  <xdr:twoCellAnchor>
    <xdr:from>
      <xdr:col>1</xdr:col>
      <xdr:colOff>1470660</xdr:colOff>
      <xdr:row>53</xdr:row>
      <xdr:rowOff>30480</xdr:rowOff>
    </xdr:from>
    <xdr:to>
      <xdr:col>3</xdr:col>
      <xdr:colOff>1988820</xdr:colOff>
      <xdr:row>54</xdr:row>
      <xdr:rowOff>30480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369820" y="998982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$375MM</a:t>
          </a:r>
        </a:p>
      </xdr:txBody>
    </xdr:sp>
    <xdr:clientData/>
  </xdr:twoCellAnchor>
  <xdr:twoCellAnchor>
    <xdr:from>
      <xdr:col>1</xdr:col>
      <xdr:colOff>1470660</xdr:colOff>
      <xdr:row>51</xdr:row>
      <xdr:rowOff>137160</xdr:rowOff>
    </xdr:from>
    <xdr:to>
      <xdr:col>3</xdr:col>
      <xdr:colOff>2301240</xdr:colOff>
      <xdr:row>51</xdr:row>
      <xdr:rowOff>137160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369820" y="9761220"/>
          <a:ext cx="43967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1943100</xdr:colOff>
      <xdr:row>51</xdr:row>
      <xdr:rowOff>144780</xdr:rowOff>
    </xdr:from>
    <xdr:to>
      <xdr:col>3</xdr:col>
      <xdr:colOff>2118360</xdr:colOff>
      <xdr:row>53</xdr:row>
      <xdr:rowOff>7620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6408420" y="9768840"/>
          <a:ext cx="175260" cy="198120"/>
        </a:xfrm>
        <a:prstGeom prst="leftBrace">
          <a:avLst>
            <a:gd name="adj1" fmla="val 18841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0.5865</cdr:x>
      <cdr:y>0.38161</cdr:y>
    </cdr:from>
    <cdr:to>
      <cdr:x>0.5865</cdr:x>
      <cdr:y>0.91741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295574" y="1721837"/>
          <a:ext cx="0" cy="242107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0.49157</cdr:x>
      <cdr:y>0.3079</cdr:y>
    </cdr:from>
    <cdr:to>
      <cdr:x>0.67375</cdr:x>
      <cdr:y>0.3655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4327" y="1388733"/>
          <a:ext cx="2266884" cy="2603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April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B104"/>
  <sheetViews>
    <sheetView view="pageBreakPreview" zoomScale="60" zoomScaleNormal="75" zoomScaleSheetLayoutView="80" workbookViewId="0">
      <pane ySplit="5" topLeftCell="A6" activePane="bottomLeft" state="frozen"/>
      <selection pane="bottomLeft" activeCell="A23" sqref="A23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1" style="2" customWidth="1"/>
    <col min="5" max="5" width="15.44140625" style="3" customWidth="1"/>
    <col min="6" max="6" width="10.109375" style="2" customWidth="1"/>
    <col min="7" max="7" width="15.44140625" style="3" customWidth="1"/>
    <col min="8" max="8" width="9.77734375" style="2" customWidth="1"/>
    <col min="9" max="9" width="10.6640625" style="11" customWidth="1"/>
    <col min="10" max="10" width="7" style="2" customWidth="1"/>
    <col min="11" max="11" width="17.44140625" style="4" customWidth="1"/>
    <col min="12" max="13" width="12.77734375" style="2" customWidth="1"/>
    <col min="14" max="14" width="10.77734375" style="2" customWidth="1"/>
    <col min="15" max="15" width="12.77734375" style="2" customWidth="1"/>
    <col min="16" max="16" width="13.33203125" style="2" customWidth="1"/>
    <col min="17" max="17" width="16" style="3" customWidth="1"/>
    <col min="18" max="18" width="15.44140625" style="3" customWidth="1"/>
    <col min="19" max="19" width="23.109375" style="3" customWidth="1"/>
    <col min="20" max="21" width="12" style="149" customWidth="1"/>
    <col min="22" max="22" width="13" style="183" customWidth="1"/>
    <col min="23" max="23" width="30.6640625" style="3" customWidth="1"/>
    <col min="24" max="24" width="46" style="3" customWidth="1"/>
    <col min="25" max="16384" width="13.109375" style="3"/>
  </cols>
  <sheetData>
    <row r="1" spans="1:158" ht="15" x14ac:dyDescent="0.25">
      <c r="A1" s="1" t="s">
        <v>23</v>
      </c>
      <c r="B1" s="1"/>
      <c r="C1" s="2"/>
    </row>
    <row r="2" spans="1:158" ht="15" x14ac:dyDescent="0.25">
      <c r="A2" s="1" t="s">
        <v>94</v>
      </c>
      <c r="B2" s="1"/>
      <c r="C2" s="2"/>
    </row>
    <row r="3" spans="1:158" ht="14.25" customHeight="1" x14ac:dyDescent="0.25">
      <c r="A3" s="256">
        <v>37001</v>
      </c>
      <c r="B3" s="256"/>
      <c r="C3" s="256"/>
      <c r="D3" s="256"/>
      <c r="J3" s="148" t="s">
        <v>106</v>
      </c>
      <c r="K3" s="147">
        <v>37011</v>
      </c>
      <c r="O3" s="237"/>
      <c r="Q3" s="4"/>
    </row>
    <row r="4" spans="1:158" ht="6.75" customHeight="1" x14ac:dyDescent="0.25"/>
    <row r="5" spans="1:158" s="5" customFormat="1" ht="54.75" customHeight="1" thickBot="1" x14ac:dyDescent="0.3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133</v>
      </c>
      <c r="V5" s="151" t="s">
        <v>114</v>
      </c>
      <c r="W5" s="5" t="s">
        <v>30</v>
      </c>
      <c r="X5" s="5" t="s">
        <v>184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36" customFormat="1" ht="27.9" customHeight="1" x14ac:dyDescent="0.25">
      <c r="A6" s="35">
        <v>1</v>
      </c>
      <c r="B6" s="7" t="s">
        <v>9</v>
      </c>
      <c r="C6" s="7">
        <v>1</v>
      </c>
      <c r="D6" s="8" t="s">
        <v>4</v>
      </c>
      <c r="E6" s="7"/>
      <c r="F6" s="8"/>
      <c r="G6" s="7" t="s">
        <v>5</v>
      </c>
      <c r="H6" s="8"/>
      <c r="I6" s="13"/>
      <c r="J6" s="8" t="s">
        <v>32</v>
      </c>
      <c r="K6" s="9">
        <v>37591</v>
      </c>
      <c r="L6" s="8"/>
      <c r="M6" s="8" t="s">
        <v>208</v>
      </c>
      <c r="N6" s="8" t="s">
        <v>52</v>
      </c>
      <c r="O6" s="8" t="s">
        <v>43</v>
      </c>
      <c r="P6" s="8" t="s">
        <v>192</v>
      </c>
      <c r="Q6" s="7" t="s">
        <v>49</v>
      </c>
      <c r="R6" s="7"/>
      <c r="S6" s="7" t="s">
        <v>207</v>
      </c>
      <c r="T6" s="153">
        <f>+'Cost Cancel Details'!C10</f>
        <v>15.769724999999999</v>
      </c>
      <c r="U6" s="153">
        <f>+'Cost Cancel Details'!AH10</f>
        <v>3.9424312499999998</v>
      </c>
      <c r="V6" s="153">
        <f>+'Cost Cancel Details'!AH11</f>
        <v>3.1539450000000002</v>
      </c>
      <c r="W6" s="7"/>
      <c r="X6" s="7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</row>
    <row r="7" spans="1:158" s="36" customFormat="1" ht="27.9" customHeight="1" x14ac:dyDescent="0.25">
      <c r="A7" s="35">
        <f>1+A6</f>
        <v>2</v>
      </c>
      <c r="B7" s="7" t="s">
        <v>9</v>
      </c>
      <c r="C7" s="7">
        <v>1</v>
      </c>
      <c r="D7" s="8" t="s">
        <v>4</v>
      </c>
      <c r="E7" s="7"/>
      <c r="F7" s="8"/>
      <c r="G7" s="7" t="s">
        <v>5</v>
      </c>
      <c r="H7" s="8"/>
      <c r="I7" s="13"/>
      <c r="J7" s="8" t="s">
        <v>32</v>
      </c>
      <c r="K7" s="9">
        <v>37257</v>
      </c>
      <c r="L7" s="8"/>
      <c r="M7" s="8" t="s">
        <v>208</v>
      </c>
      <c r="N7" s="8" t="s">
        <v>52</v>
      </c>
      <c r="O7" s="8" t="s">
        <v>43</v>
      </c>
      <c r="P7" s="8" t="s">
        <v>192</v>
      </c>
      <c r="Q7" s="7" t="s">
        <v>49</v>
      </c>
      <c r="R7" s="7"/>
      <c r="S7" s="7" t="s">
        <v>207</v>
      </c>
      <c r="T7" s="153">
        <f>+'Cost Cancel Details'!C18</f>
        <v>15.769724999999999</v>
      </c>
      <c r="U7" s="153">
        <f>+'Cost Cancel Details'!AH18</f>
        <v>3.9424312499999998</v>
      </c>
      <c r="V7" s="153">
        <f>+'Cost Cancel Details'!AH19</f>
        <v>3.1539450000000002</v>
      </c>
      <c r="W7" s="7"/>
      <c r="X7" s="7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158" s="36" customFormat="1" ht="27.9" customHeight="1" x14ac:dyDescent="0.25">
      <c r="A8" s="35">
        <f t="shared" ref="A8:A25" si="0">1+A7</f>
        <v>3</v>
      </c>
      <c r="B8" s="7" t="s">
        <v>9</v>
      </c>
      <c r="C8" s="7">
        <v>1</v>
      </c>
      <c r="D8" s="8" t="s">
        <v>4</v>
      </c>
      <c r="E8" s="7"/>
      <c r="F8" s="8"/>
      <c r="G8" s="7" t="s">
        <v>5</v>
      </c>
      <c r="H8" s="8"/>
      <c r="I8" s="13"/>
      <c r="J8" s="8" t="s">
        <v>32</v>
      </c>
      <c r="K8" s="9">
        <v>37257</v>
      </c>
      <c r="L8" s="8"/>
      <c r="M8" s="8" t="s">
        <v>208</v>
      </c>
      <c r="N8" s="8" t="s">
        <v>52</v>
      </c>
      <c r="O8" s="8" t="s">
        <v>43</v>
      </c>
      <c r="P8" s="8" t="s">
        <v>192</v>
      </c>
      <c r="Q8" s="7" t="s">
        <v>49</v>
      </c>
      <c r="R8" s="7"/>
      <c r="S8" s="7" t="s">
        <v>207</v>
      </c>
      <c r="T8" s="153">
        <f>+'Cost Cancel Details'!C26</f>
        <v>15.769724999999999</v>
      </c>
      <c r="U8" s="153">
        <f>+'Cost Cancel Details'!AH26</f>
        <v>3.9424312499999998</v>
      </c>
      <c r="V8" s="153">
        <f>+'Cost Cancel Details'!AH27</f>
        <v>3.1539450000000002</v>
      </c>
      <c r="W8" s="7"/>
      <c r="X8" s="7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158" s="36" customFormat="1" ht="27.9" customHeight="1" x14ac:dyDescent="0.25">
      <c r="A9" s="35">
        <f t="shared" si="0"/>
        <v>4</v>
      </c>
      <c r="B9" s="7" t="s">
        <v>9</v>
      </c>
      <c r="C9" s="7">
        <v>1</v>
      </c>
      <c r="D9" s="8" t="s">
        <v>4</v>
      </c>
      <c r="E9" s="7"/>
      <c r="F9" s="8"/>
      <c r="G9" s="7" t="s">
        <v>5</v>
      </c>
      <c r="H9" s="8"/>
      <c r="I9" s="13"/>
      <c r="J9" s="8" t="s">
        <v>32</v>
      </c>
      <c r="K9" s="9">
        <v>37257</v>
      </c>
      <c r="L9" s="8"/>
      <c r="M9" s="8" t="s">
        <v>208</v>
      </c>
      <c r="N9" s="8" t="s">
        <v>52</v>
      </c>
      <c r="O9" s="8" t="s">
        <v>43</v>
      </c>
      <c r="P9" s="8" t="s">
        <v>192</v>
      </c>
      <c r="Q9" s="7" t="s">
        <v>49</v>
      </c>
      <c r="R9" s="7"/>
      <c r="S9" s="7" t="s">
        <v>207</v>
      </c>
      <c r="T9" s="153">
        <f>+'Cost Cancel Details'!C34</f>
        <v>15.769724999999999</v>
      </c>
      <c r="U9" s="153">
        <f>+'Cost Cancel Details'!AH34</f>
        <v>3.9424312499999998</v>
      </c>
      <c r="V9" s="153">
        <f>+'Cost Cancel Details'!AH35</f>
        <v>3.1539450000000002</v>
      </c>
      <c r="W9" s="7"/>
      <c r="X9" s="7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158" s="36" customFormat="1" ht="27.9" customHeight="1" x14ac:dyDescent="0.25">
      <c r="A10" s="35">
        <f t="shared" si="0"/>
        <v>5</v>
      </c>
      <c r="B10" s="7" t="s">
        <v>57</v>
      </c>
      <c r="C10" s="7">
        <v>1</v>
      </c>
      <c r="D10" s="8"/>
      <c r="E10" s="7"/>
      <c r="F10" s="8"/>
      <c r="G10" s="7" t="s">
        <v>22</v>
      </c>
      <c r="H10" s="8">
        <v>375</v>
      </c>
      <c r="I10" s="13">
        <v>10456</v>
      </c>
      <c r="J10" s="8" t="s">
        <v>32</v>
      </c>
      <c r="K10" s="9">
        <v>37165</v>
      </c>
      <c r="L10" s="8" t="s">
        <v>175</v>
      </c>
      <c r="M10" s="8" t="s">
        <v>176</v>
      </c>
      <c r="N10" s="8" t="s">
        <v>52</v>
      </c>
      <c r="O10" s="8" t="s">
        <v>43</v>
      </c>
      <c r="P10" s="8" t="s">
        <v>204</v>
      </c>
      <c r="Q10" s="7" t="s">
        <v>135</v>
      </c>
      <c r="R10" s="7" t="s">
        <v>84</v>
      </c>
      <c r="S10" s="7" t="s">
        <v>187</v>
      </c>
      <c r="T10" s="153">
        <f>+'Cost Cancel Details'!C42</f>
        <v>83.416666666666671</v>
      </c>
      <c r="U10" s="153">
        <f>+'Cost Cancel Details'!AH42</f>
        <v>54.220833333333346</v>
      </c>
      <c r="V10" s="185">
        <f>+'Cost Cancel Details'!AH43</f>
        <v>49.215833333333336</v>
      </c>
      <c r="W10" s="7"/>
      <c r="X10" s="7" t="s">
        <v>186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158" s="36" customFormat="1" ht="27.9" customHeight="1" x14ac:dyDescent="0.25">
      <c r="A11" s="35">
        <f t="shared" si="0"/>
        <v>6</v>
      </c>
      <c r="B11" s="7" t="s">
        <v>57</v>
      </c>
      <c r="C11" s="7">
        <v>1</v>
      </c>
      <c r="D11" s="8"/>
      <c r="E11" s="7"/>
      <c r="F11" s="8"/>
      <c r="G11" s="7" t="s">
        <v>22</v>
      </c>
      <c r="H11" s="8">
        <v>375</v>
      </c>
      <c r="I11" s="13">
        <v>10456</v>
      </c>
      <c r="J11" s="8" t="s">
        <v>32</v>
      </c>
      <c r="K11" s="9">
        <v>37196</v>
      </c>
      <c r="L11" s="8" t="s">
        <v>175</v>
      </c>
      <c r="M11" s="8" t="s">
        <v>176</v>
      </c>
      <c r="N11" s="8" t="s">
        <v>52</v>
      </c>
      <c r="O11" s="8" t="s">
        <v>43</v>
      </c>
      <c r="P11" s="8" t="s">
        <v>204</v>
      </c>
      <c r="Q11" s="7" t="s">
        <v>135</v>
      </c>
      <c r="R11" s="7" t="s">
        <v>84</v>
      </c>
      <c r="S11" s="7" t="s">
        <v>187</v>
      </c>
      <c r="T11" s="153">
        <f>+'Cost Cancel Details'!C50</f>
        <v>83.416666666666671</v>
      </c>
      <c r="U11" s="153">
        <f>+'Cost Cancel Details'!AH50</f>
        <v>54.220833333333346</v>
      </c>
      <c r="V11" s="185">
        <f>+'Cost Cancel Details'!AH51</f>
        <v>49.215833333333336</v>
      </c>
      <c r="W11" s="7"/>
      <c r="X11" s="7" t="s">
        <v>186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158" s="36" customFormat="1" ht="27.9" customHeight="1" x14ac:dyDescent="0.25">
      <c r="A12" s="35">
        <f t="shared" si="0"/>
        <v>7</v>
      </c>
      <c r="B12" s="7" t="s">
        <v>57</v>
      </c>
      <c r="C12" s="7">
        <v>1</v>
      </c>
      <c r="D12" s="8"/>
      <c r="E12" s="7"/>
      <c r="F12" s="8"/>
      <c r="G12" s="7" t="s">
        <v>22</v>
      </c>
      <c r="H12" s="8">
        <v>375</v>
      </c>
      <c r="I12" s="13">
        <v>10456</v>
      </c>
      <c r="J12" s="8" t="s">
        <v>32</v>
      </c>
      <c r="K12" s="9">
        <v>37226</v>
      </c>
      <c r="L12" s="8" t="s">
        <v>175</v>
      </c>
      <c r="M12" s="8" t="s">
        <v>176</v>
      </c>
      <c r="N12" s="8" t="s">
        <v>52</v>
      </c>
      <c r="O12" s="8" t="s">
        <v>43</v>
      </c>
      <c r="P12" s="8" t="s">
        <v>204</v>
      </c>
      <c r="Q12" s="7" t="s">
        <v>135</v>
      </c>
      <c r="R12" s="7" t="s">
        <v>84</v>
      </c>
      <c r="S12" s="7" t="s">
        <v>187</v>
      </c>
      <c r="T12" s="153">
        <f>+'Cost Cancel Details'!C58</f>
        <v>83.416666666666671</v>
      </c>
      <c r="U12" s="153">
        <f>+'Cost Cancel Details'!AH58</f>
        <v>54.220833333333346</v>
      </c>
      <c r="V12" s="186">
        <f>+'Cost Cancel Details'!AH59</f>
        <v>49.215833333333336</v>
      </c>
      <c r="W12" s="7"/>
      <c r="X12" s="7" t="s">
        <v>186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158" s="36" customFormat="1" ht="42" customHeight="1" x14ac:dyDescent="0.25">
      <c r="A13" s="35">
        <f t="shared" si="0"/>
        <v>8</v>
      </c>
      <c r="B13" s="7" t="s">
        <v>57</v>
      </c>
      <c r="C13" s="7">
        <v>3</v>
      </c>
      <c r="D13" s="8" t="s">
        <v>36</v>
      </c>
      <c r="E13" s="7"/>
      <c r="F13" s="8"/>
      <c r="G13" s="7" t="s">
        <v>13</v>
      </c>
      <c r="H13" s="8">
        <f>166/2</f>
        <v>83</v>
      </c>
      <c r="I13" s="13">
        <v>11447</v>
      </c>
      <c r="J13" s="8" t="s">
        <v>35</v>
      </c>
      <c r="K13" s="9" t="s">
        <v>42</v>
      </c>
      <c r="L13" s="8" t="s">
        <v>6</v>
      </c>
      <c r="M13" s="8" t="s">
        <v>127</v>
      </c>
      <c r="N13" s="8" t="s">
        <v>52</v>
      </c>
      <c r="O13" s="8" t="s">
        <v>43</v>
      </c>
      <c r="P13" s="8" t="s">
        <v>192</v>
      </c>
      <c r="Q13" s="7"/>
      <c r="R13" s="7"/>
      <c r="S13" s="7" t="s">
        <v>187</v>
      </c>
      <c r="T13" s="153">
        <f>+'Cost Cancel Details'!C82</f>
        <v>17.25</v>
      </c>
      <c r="U13" s="153">
        <f>+'Cost Cancel Details'!AH82</f>
        <v>17.25</v>
      </c>
      <c r="V13" s="185">
        <f>+'Cost Cancel Details'!AH83</f>
        <v>17.25</v>
      </c>
      <c r="W13" s="7"/>
      <c r="X13" s="7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158" s="36" customFormat="1" ht="42" customHeight="1" x14ac:dyDescent="0.25">
      <c r="A14" s="35">
        <f t="shared" si="0"/>
        <v>9</v>
      </c>
      <c r="B14" s="7" t="s">
        <v>57</v>
      </c>
      <c r="C14" s="7">
        <v>3</v>
      </c>
      <c r="D14" s="8" t="s">
        <v>36</v>
      </c>
      <c r="E14" s="7"/>
      <c r="F14" s="8"/>
      <c r="G14" s="7" t="s">
        <v>13</v>
      </c>
      <c r="H14" s="8">
        <v>83</v>
      </c>
      <c r="I14" s="13">
        <v>11447</v>
      </c>
      <c r="J14" s="8" t="s">
        <v>35</v>
      </c>
      <c r="K14" s="9" t="s">
        <v>42</v>
      </c>
      <c r="L14" s="8" t="s">
        <v>6</v>
      </c>
      <c r="M14" s="8" t="s">
        <v>127</v>
      </c>
      <c r="N14" s="8" t="s">
        <v>52</v>
      </c>
      <c r="O14" s="8" t="s">
        <v>43</v>
      </c>
      <c r="P14" s="8" t="s">
        <v>192</v>
      </c>
      <c r="Q14" s="7"/>
      <c r="R14" s="7"/>
      <c r="S14" s="7" t="s">
        <v>187</v>
      </c>
      <c r="T14" s="153">
        <f>+'Cost Cancel Details'!C90</f>
        <v>17.25</v>
      </c>
      <c r="U14" s="153">
        <f>+'Cost Cancel Details'!AH90</f>
        <v>17.25</v>
      </c>
      <c r="V14" s="185">
        <f>+'Cost Cancel Details'!AH91</f>
        <v>17.25</v>
      </c>
      <c r="W14" s="7"/>
      <c r="X14" s="7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158" s="36" customFormat="1" ht="54" customHeight="1" x14ac:dyDescent="0.25">
      <c r="A15" s="35">
        <f t="shared" si="0"/>
        <v>10</v>
      </c>
      <c r="B15" s="7" t="s">
        <v>57</v>
      </c>
      <c r="C15" s="7">
        <v>3</v>
      </c>
      <c r="D15" s="8" t="s">
        <v>53</v>
      </c>
      <c r="E15" s="7" t="s">
        <v>83</v>
      </c>
      <c r="F15" s="8"/>
      <c r="G15" s="7" t="s">
        <v>15</v>
      </c>
      <c r="H15" s="8">
        <v>122</v>
      </c>
      <c r="I15" s="13">
        <v>10856</v>
      </c>
      <c r="J15" s="8" t="s">
        <v>32</v>
      </c>
      <c r="K15" s="9" t="s">
        <v>16</v>
      </c>
      <c r="L15" s="8" t="s">
        <v>58</v>
      </c>
      <c r="M15" s="15" t="s">
        <v>127</v>
      </c>
      <c r="N15" s="8" t="s">
        <v>52</v>
      </c>
      <c r="O15" s="8" t="s">
        <v>43</v>
      </c>
      <c r="P15" s="8" t="s">
        <v>192</v>
      </c>
      <c r="Q15" s="7" t="s">
        <v>190</v>
      </c>
      <c r="R15" s="7"/>
      <c r="S15" s="7" t="s">
        <v>202</v>
      </c>
      <c r="T15" s="153">
        <f>+'Cost Cancel Details'!C66</f>
        <v>24.506</v>
      </c>
      <c r="U15" s="153">
        <f>+'Cost Cancel Details'!AH66</f>
        <v>24.506000000000007</v>
      </c>
      <c r="V15" s="185">
        <f>+'Cost Cancel Details'!AH67</f>
        <v>24.506</v>
      </c>
      <c r="W15" s="7" t="s">
        <v>90</v>
      </c>
      <c r="X15" s="7" t="s">
        <v>209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158" s="36" customFormat="1" ht="27.9" customHeight="1" x14ac:dyDescent="0.25">
      <c r="A16" s="35">
        <f t="shared" si="0"/>
        <v>11</v>
      </c>
      <c r="B16" s="7" t="s">
        <v>57</v>
      </c>
      <c r="C16" s="7">
        <v>4</v>
      </c>
      <c r="D16" s="8" t="s">
        <v>4</v>
      </c>
      <c r="E16" s="7"/>
      <c r="F16" s="8"/>
      <c r="G16" s="7" t="s">
        <v>10</v>
      </c>
      <c r="H16" s="8"/>
      <c r="I16" s="10"/>
      <c r="J16" s="8"/>
      <c r="K16" s="9"/>
      <c r="L16" s="8" t="s">
        <v>200</v>
      </c>
      <c r="M16" s="15" t="s">
        <v>198</v>
      </c>
      <c r="N16" s="8" t="s">
        <v>52</v>
      </c>
      <c r="O16" s="8" t="s">
        <v>43</v>
      </c>
      <c r="P16" s="8" t="s">
        <v>192</v>
      </c>
      <c r="Q16" s="7" t="s">
        <v>199</v>
      </c>
      <c r="R16" s="7"/>
      <c r="S16" s="7" t="s">
        <v>196</v>
      </c>
      <c r="T16" s="153">
        <f>'Cost Cancel Details'!C74</f>
        <v>39.200000000000003</v>
      </c>
      <c r="U16" s="153">
        <f>'Cost Cancel Details'!AH74</f>
        <v>6.2720000000000002</v>
      </c>
      <c r="V16" s="153">
        <f>'Cost Cancel Details'!AH75</f>
        <v>4.7039999999999997</v>
      </c>
      <c r="W16" s="17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</row>
    <row r="17" spans="1:92" s="36" customFormat="1" ht="27.9" customHeight="1" x14ac:dyDescent="0.25">
      <c r="A17" s="35">
        <f t="shared" si="0"/>
        <v>12</v>
      </c>
      <c r="B17" s="7" t="s">
        <v>57</v>
      </c>
      <c r="C17" s="7">
        <v>2</v>
      </c>
      <c r="D17" s="8" t="s">
        <v>17</v>
      </c>
      <c r="E17" s="7"/>
      <c r="F17" s="8"/>
      <c r="G17" s="7" t="s">
        <v>171</v>
      </c>
      <c r="H17" s="8">
        <v>184</v>
      </c>
      <c r="I17" s="13">
        <v>10256</v>
      </c>
      <c r="J17" s="8" t="s">
        <v>32</v>
      </c>
      <c r="K17" s="9">
        <v>37408</v>
      </c>
      <c r="L17" s="8" t="s">
        <v>6</v>
      </c>
      <c r="M17" s="8" t="s">
        <v>189</v>
      </c>
      <c r="N17" s="8" t="s">
        <v>52</v>
      </c>
      <c r="O17" s="8" t="s">
        <v>43</v>
      </c>
      <c r="P17" s="8" t="s">
        <v>192</v>
      </c>
      <c r="Q17" s="7"/>
      <c r="R17" s="7"/>
      <c r="S17" s="7" t="s">
        <v>188</v>
      </c>
      <c r="T17" s="153">
        <f>+'Cost Cancel Details'!C114</f>
        <v>43.618000000000002</v>
      </c>
      <c r="U17" s="153">
        <f>+'Cost Cancel Details'!AH114</f>
        <v>34.894400000000005</v>
      </c>
      <c r="V17" s="185">
        <f>+'Cost Cancel Details'!AH115</f>
        <v>43.618000000000002</v>
      </c>
      <c r="W17" s="7"/>
      <c r="X17" s="7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s="36" customFormat="1" ht="56.1" customHeight="1" x14ac:dyDescent="0.25">
      <c r="A18" s="35">
        <f t="shared" si="0"/>
        <v>13</v>
      </c>
      <c r="B18" s="7" t="s">
        <v>57</v>
      </c>
      <c r="C18" s="7">
        <v>3</v>
      </c>
      <c r="D18" s="8" t="s">
        <v>4</v>
      </c>
      <c r="E18" s="7" t="s">
        <v>86</v>
      </c>
      <c r="F18" s="8"/>
      <c r="G18" s="7" t="s">
        <v>18</v>
      </c>
      <c r="H18" s="8">
        <v>83</v>
      </c>
      <c r="I18" s="13">
        <v>11900</v>
      </c>
      <c r="J18" s="8" t="s">
        <v>32</v>
      </c>
      <c r="K18" s="9">
        <v>36586</v>
      </c>
      <c r="L18" s="8" t="s">
        <v>200</v>
      </c>
      <c r="M18" s="8" t="s">
        <v>203</v>
      </c>
      <c r="N18" s="8" t="s">
        <v>52</v>
      </c>
      <c r="O18" s="8" t="s">
        <v>43</v>
      </c>
      <c r="P18" s="8" t="s">
        <v>192</v>
      </c>
      <c r="Q18" s="7"/>
      <c r="R18" s="7"/>
      <c r="S18" s="7" t="s">
        <v>187</v>
      </c>
      <c r="T18" s="153">
        <f>+'Cost Cancel Details'!C98</f>
        <v>19.1325</v>
      </c>
      <c r="U18" s="153">
        <f>+'Cost Cancel Details'!AH98</f>
        <v>8.9922749999999994</v>
      </c>
      <c r="V18" s="185">
        <f>+'Cost Cancel Details'!AH99</f>
        <v>6.5050500000000007</v>
      </c>
      <c r="W18" s="7" t="s">
        <v>68</v>
      </c>
      <c r="X18" s="7" t="s">
        <v>209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s="36" customFormat="1" ht="56.1" customHeight="1" x14ac:dyDescent="0.25">
      <c r="A19" s="35">
        <f t="shared" si="0"/>
        <v>14</v>
      </c>
      <c r="B19" s="7" t="s">
        <v>57</v>
      </c>
      <c r="C19" s="7">
        <v>2</v>
      </c>
      <c r="D19" s="8" t="s">
        <v>4</v>
      </c>
      <c r="E19" s="7" t="s">
        <v>86</v>
      </c>
      <c r="F19" s="8"/>
      <c r="G19" s="7" t="s">
        <v>18</v>
      </c>
      <c r="H19" s="8">
        <v>83</v>
      </c>
      <c r="I19" s="13">
        <v>11900</v>
      </c>
      <c r="J19" s="8" t="s">
        <v>32</v>
      </c>
      <c r="K19" s="9">
        <v>36951</v>
      </c>
      <c r="L19" s="8" t="s">
        <v>200</v>
      </c>
      <c r="M19" s="8" t="s">
        <v>203</v>
      </c>
      <c r="N19" s="8" t="s">
        <v>52</v>
      </c>
      <c r="O19" s="8" t="s">
        <v>43</v>
      </c>
      <c r="P19" s="8" t="s">
        <v>192</v>
      </c>
      <c r="Q19" s="7"/>
      <c r="R19" s="7"/>
      <c r="S19" s="7" t="s">
        <v>187</v>
      </c>
      <c r="T19" s="153">
        <f>+'Cost Cancel Details'!C106</f>
        <v>19.1325</v>
      </c>
      <c r="U19" s="153">
        <f>+'Cost Cancel Details'!AH106</f>
        <v>19.1325</v>
      </c>
      <c r="V19" s="185">
        <f>+'Cost Cancel Details'!AH107</f>
        <v>19.1325</v>
      </c>
      <c r="W19" s="7" t="s">
        <v>149</v>
      </c>
      <c r="X19" s="7" t="s">
        <v>209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s="36" customFormat="1" ht="27.9" customHeight="1" x14ac:dyDescent="0.25">
      <c r="A20" s="35">
        <f t="shared" si="0"/>
        <v>15</v>
      </c>
      <c r="B20" s="7" t="s">
        <v>57</v>
      </c>
      <c r="C20" s="7">
        <v>2</v>
      </c>
      <c r="D20" s="8" t="s">
        <v>17</v>
      </c>
      <c r="E20" s="7"/>
      <c r="F20" s="8"/>
      <c r="G20" s="7" t="s">
        <v>171</v>
      </c>
      <c r="H20" s="8">
        <v>184</v>
      </c>
      <c r="I20" s="13">
        <v>10256</v>
      </c>
      <c r="J20" s="8" t="s">
        <v>32</v>
      </c>
      <c r="K20" s="9">
        <v>37012</v>
      </c>
      <c r="L20" s="8" t="s">
        <v>6</v>
      </c>
      <c r="M20" s="15" t="s">
        <v>127</v>
      </c>
      <c r="N20" s="8" t="s">
        <v>52</v>
      </c>
      <c r="O20" s="8" t="s">
        <v>43</v>
      </c>
      <c r="P20" s="8" t="s">
        <v>192</v>
      </c>
      <c r="Q20" s="7"/>
      <c r="R20" s="7" t="s">
        <v>82</v>
      </c>
      <c r="S20" s="7" t="s">
        <v>205</v>
      </c>
      <c r="T20" s="153">
        <f>+'Cost Cancel Details'!C122</f>
        <v>36.853999999999999</v>
      </c>
      <c r="U20" s="153">
        <f>+'Cost Cancel Details'!AH122</f>
        <v>9.2134999999999998</v>
      </c>
      <c r="V20" s="185">
        <f>+'Cost Cancel Details'!AH123</f>
        <v>36.853999999999999</v>
      </c>
      <c r="W20" s="7"/>
      <c r="X20" s="7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s="36" customFormat="1" ht="27.9" customHeight="1" x14ac:dyDescent="0.25">
      <c r="A21" s="35">
        <f t="shared" si="0"/>
        <v>16</v>
      </c>
      <c r="B21" s="7" t="s">
        <v>57</v>
      </c>
      <c r="C21" s="7">
        <v>2</v>
      </c>
      <c r="D21" s="8" t="s">
        <v>17</v>
      </c>
      <c r="E21" s="7"/>
      <c r="F21" s="8"/>
      <c r="G21" s="7" t="s">
        <v>171</v>
      </c>
      <c r="H21" s="8">
        <v>184</v>
      </c>
      <c r="I21" s="13">
        <v>10256</v>
      </c>
      <c r="J21" s="8" t="s">
        <v>32</v>
      </c>
      <c r="K21" s="9">
        <v>37043</v>
      </c>
      <c r="L21" s="8" t="s">
        <v>6</v>
      </c>
      <c r="M21" s="15" t="s">
        <v>127</v>
      </c>
      <c r="N21" s="8" t="s">
        <v>52</v>
      </c>
      <c r="O21" s="8" t="s">
        <v>43</v>
      </c>
      <c r="P21" s="8" t="s">
        <v>192</v>
      </c>
      <c r="Q21" s="7"/>
      <c r="R21" s="7" t="s">
        <v>82</v>
      </c>
      <c r="S21" s="7" t="s">
        <v>205</v>
      </c>
      <c r="T21" s="153">
        <f>+'Cost Cancel Details'!C130</f>
        <v>36.853999999999999</v>
      </c>
      <c r="U21" s="153">
        <f>+'Cost Cancel Details'!AH130</f>
        <v>9.2134999999999998</v>
      </c>
      <c r="V21" s="185">
        <f>+'Cost Cancel Details'!AH131</f>
        <v>36.853999999999999</v>
      </c>
      <c r="W21" s="7"/>
      <c r="X21" s="7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s="36" customFormat="1" ht="27.9" customHeight="1" x14ac:dyDescent="0.25">
      <c r="A22" s="35">
        <f t="shared" si="0"/>
        <v>17</v>
      </c>
      <c r="B22" s="7" t="s">
        <v>11</v>
      </c>
      <c r="C22" s="7">
        <v>2</v>
      </c>
      <c r="D22" s="8" t="s">
        <v>17</v>
      </c>
      <c r="E22" s="7"/>
      <c r="F22" s="8"/>
      <c r="G22" s="7" t="s">
        <v>171</v>
      </c>
      <c r="H22" s="8">
        <v>184</v>
      </c>
      <c r="I22" s="13">
        <v>10256</v>
      </c>
      <c r="J22" s="8" t="s">
        <v>32</v>
      </c>
      <c r="K22" s="9">
        <v>37165</v>
      </c>
      <c r="L22" s="8" t="s">
        <v>6</v>
      </c>
      <c r="M22" s="15" t="s">
        <v>127</v>
      </c>
      <c r="N22" s="8" t="s">
        <v>52</v>
      </c>
      <c r="O22" s="8" t="s">
        <v>43</v>
      </c>
      <c r="P22" s="8" t="s">
        <v>192</v>
      </c>
      <c r="Q22" s="7"/>
      <c r="R22" s="7"/>
      <c r="S22" s="7" t="s">
        <v>41</v>
      </c>
      <c r="T22" s="153">
        <f>+'Cost Cancel Details'!C138</f>
        <v>43.618000000000002</v>
      </c>
      <c r="U22" s="153">
        <f>+'Cost Cancel Details'!AH138</f>
        <v>34.894400000000005</v>
      </c>
      <c r="V22" s="185">
        <f>+'Cost Cancel Details'!AH139</f>
        <v>43.618000000000002</v>
      </c>
      <c r="W22" s="7"/>
      <c r="X22" s="7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s="36" customFormat="1" ht="41.25" customHeight="1" x14ac:dyDescent="0.25">
      <c r="A23" s="35">
        <f t="shared" si="0"/>
        <v>18</v>
      </c>
      <c r="B23" s="7" t="s">
        <v>11</v>
      </c>
      <c r="C23" s="7">
        <v>2</v>
      </c>
      <c r="D23" s="8" t="s">
        <v>4</v>
      </c>
      <c r="E23" s="7"/>
      <c r="F23" s="8"/>
      <c r="G23" s="7" t="s">
        <v>153</v>
      </c>
      <c r="H23" s="8">
        <v>31</v>
      </c>
      <c r="I23" s="13">
        <v>10151</v>
      </c>
      <c r="J23" s="8" t="s">
        <v>35</v>
      </c>
      <c r="K23" s="9" t="s">
        <v>42</v>
      </c>
      <c r="L23" s="8" t="s">
        <v>58</v>
      </c>
      <c r="M23" s="8" t="s">
        <v>127</v>
      </c>
      <c r="N23" s="8" t="s">
        <v>52</v>
      </c>
      <c r="O23" s="8" t="s">
        <v>43</v>
      </c>
      <c r="P23" s="8" t="s">
        <v>173</v>
      </c>
      <c r="Q23" s="7"/>
      <c r="R23" s="7"/>
      <c r="S23" s="7" t="s">
        <v>41</v>
      </c>
      <c r="T23" s="153">
        <f>+'Cost Cancel Details'!C146</f>
        <v>6.5</v>
      </c>
      <c r="U23" s="153">
        <f>+'Cost Cancel Details'!AH146</f>
        <v>6.5</v>
      </c>
      <c r="V23" s="185">
        <f>+'Cost Cancel Details'!AH147</f>
        <v>6.5</v>
      </c>
      <c r="W23" s="7" t="s">
        <v>181</v>
      </c>
      <c r="X23" s="7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s="36" customFormat="1" ht="40.5" customHeight="1" x14ac:dyDescent="0.25">
      <c r="A24" s="35">
        <f t="shared" si="0"/>
        <v>19</v>
      </c>
      <c r="B24" s="7" t="s">
        <v>11</v>
      </c>
      <c r="C24" s="7">
        <v>2</v>
      </c>
      <c r="D24" s="8" t="s">
        <v>4</v>
      </c>
      <c r="E24" s="7"/>
      <c r="F24" s="8"/>
      <c r="G24" s="7" t="s">
        <v>153</v>
      </c>
      <c r="H24" s="8">
        <v>31</v>
      </c>
      <c r="I24" s="13">
        <v>10151</v>
      </c>
      <c r="J24" s="8" t="s">
        <v>35</v>
      </c>
      <c r="K24" s="9" t="s">
        <v>42</v>
      </c>
      <c r="L24" s="8" t="s">
        <v>58</v>
      </c>
      <c r="M24" s="8" t="s">
        <v>127</v>
      </c>
      <c r="N24" s="8" t="s">
        <v>52</v>
      </c>
      <c r="O24" s="8" t="s">
        <v>43</v>
      </c>
      <c r="P24" s="8" t="s">
        <v>173</v>
      </c>
      <c r="Q24" s="7"/>
      <c r="R24" s="7"/>
      <c r="S24" s="7" t="s">
        <v>41</v>
      </c>
      <c r="T24" s="153">
        <f>+'Cost Cancel Details'!C154</f>
        <v>6.5</v>
      </c>
      <c r="U24" s="153">
        <f>+'Cost Cancel Details'!AH154</f>
        <v>6.5</v>
      </c>
      <c r="V24" s="185">
        <f>+'Cost Cancel Details'!AH155</f>
        <v>6.5</v>
      </c>
      <c r="W24" s="7" t="s">
        <v>136</v>
      </c>
      <c r="X24" s="7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s="36" customFormat="1" ht="56.1" customHeight="1" x14ac:dyDescent="0.25">
      <c r="A25" s="35">
        <f t="shared" si="0"/>
        <v>20</v>
      </c>
      <c r="B25" s="7" t="s">
        <v>11</v>
      </c>
      <c r="C25" s="7">
        <v>3</v>
      </c>
      <c r="D25" s="8" t="s">
        <v>14</v>
      </c>
      <c r="E25" s="7"/>
      <c r="F25" s="8"/>
      <c r="G25" s="7" t="s">
        <v>140</v>
      </c>
      <c r="H25" s="8">
        <v>110</v>
      </c>
      <c r="I25" s="13" t="s">
        <v>43</v>
      </c>
      <c r="J25" s="8" t="s">
        <v>35</v>
      </c>
      <c r="K25" s="9" t="s">
        <v>42</v>
      </c>
      <c r="L25" s="8" t="s">
        <v>58</v>
      </c>
      <c r="M25" s="8" t="s">
        <v>127</v>
      </c>
      <c r="N25" s="8" t="s">
        <v>52</v>
      </c>
      <c r="O25" s="8" t="s">
        <v>43</v>
      </c>
      <c r="P25" s="8" t="s">
        <v>192</v>
      </c>
      <c r="Q25" s="7" t="s">
        <v>50</v>
      </c>
      <c r="R25" s="7"/>
      <c r="S25" s="7" t="s">
        <v>41</v>
      </c>
      <c r="T25" s="153">
        <f>+'Cost Cancel Details'!C162</f>
        <v>2.2999999999999998</v>
      </c>
      <c r="U25" s="153">
        <f>+'Cost Cancel Details'!AH162</f>
        <v>2.2999999999999998</v>
      </c>
      <c r="V25" s="185">
        <f>+'Cost Cancel Details'!AH163</f>
        <v>0</v>
      </c>
      <c r="W25" s="7" t="s">
        <v>69</v>
      </c>
      <c r="X25" s="7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x14ac:dyDescent="0.25">
      <c r="A26" s="35"/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</row>
    <row r="27" spans="1:92" x14ac:dyDescent="0.25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5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  <c r="W28" s="154"/>
    </row>
    <row r="29" spans="1:92" x14ac:dyDescent="0.25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  <c r="W29" s="154"/>
    </row>
    <row r="30" spans="1:92" x14ac:dyDescent="0.25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5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5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5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4:16" x14ac:dyDescent="0.25">
      <c r="D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4:16" x14ac:dyDescent="0.25">
      <c r="D103" s="3"/>
      <c r="F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4:16" x14ac:dyDescent="0.25">
      <c r="D104" s="3"/>
      <c r="F104" s="3"/>
      <c r="H104" s="3"/>
      <c r="I104" s="3"/>
      <c r="J104" s="3"/>
      <c r="K104" s="3"/>
      <c r="L104" s="3"/>
      <c r="M104" s="3"/>
      <c r="N104" s="3"/>
      <c r="O104" s="3"/>
      <c r="P104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rowBreaks count="2" manualBreakCount="2">
    <brk id="9" max="16383" man="1"/>
    <brk id="21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tabSelected="1" view="pageBreakPreview" zoomScale="75" zoomScaleNormal="85" zoomScaleSheetLayoutView="75" workbookViewId="0">
      <selection activeCell="C15" sqref="C15"/>
    </sheetView>
  </sheetViews>
  <sheetFormatPr defaultColWidth="9.33203125" defaultRowHeight="13.2" x14ac:dyDescent="0.25"/>
  <cols>
    <col min="1" max="1" width="13.10937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29.4" x14ac:dyDescent="0.45">
      <c r="A1" s="173" t="s">
        <v>23</v>
      </c>
      <c r="B1" s="174"/>
      <c r="C1" s="2"/>
      <c r="H1" s="230" t="s">
        <v>137</v>
      </c>
    </row>
    <row r="2" spans="1:9" ht="20.399999999999999" x14ac:dyDescent="0.35">
      <c r="A2" s="173" t="s">
        <v>93</v>
      </c>
      <c r="B2" s="174"/>
      <c r="C2" s="2"/>
    </row>
    <row r="3" spans="1:9" ht="20.399999999999999" x14ac:dyDescent="0.35">
      <c r="A3" s="257">
        <f>'Detail by Turbine'!A3:C3</f>
        <v>37001</v>
      </c>
      <c r="B3" s="257"/>
      <c r="C3" s="19"/>
    </row>
    <row r="4" spans="1:9" ht="20.399999999999999" x14ac:dyDescent="0.35">
      <c r="A4" s="173" t="s">
        <v>125</v>
      </c>
      <c r="B4" s="175"/>
      <c r="H4" s="182" t="s">
        <v>126</v>
      </c>
    </row>
    <row r="5" spans="1:9" ht="13.8" x14ac:dyDescent="0.25">
      <c r="G5" s="155" t="s">
        <v>121</v>
      </c>
      <c r="H5" s="156">
        <f>'Detail by Turbine'!K3</f>
        <v>37011</v>
      </c>
    </row>
    <row r="6" spans="1:9" ht="60.75" customHeight="1" x14ac:dyDescent="0.25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128</v>
      </c>
      <c r="F6" s="21" t="s">
        <v>77</v>
      </c>
      <c r="G6" s="21" t="s">
        <v>138</v>
      </c>
      <c r="H6" s="21" t="s">
        <v>145</v>
      </c>
      <c r="I6" s="21" t="s">
        <v>76</v>
      </c>
    </row>
    <row r="7" spans="1:9" s="26" customFormat="1" ht="24.9" customHeight="1" x14ac:dyDescent="0.25">
      <c r="A7" s="217" t="s">
        <v>144</v>
      </c>
      <c r="C7" s="27"/>
      <c r="E7" s="27"/>
      <c r="F7" s="47"/>
      <c r="G7" s="47"/>
      <c r="H7" s="165"/>
      <c r="I7" s="27"/>
    </row>
    <row r="8" spans="1:9" s="26" customFormat="1" ht="9.9" customHeight="1" x14ac:dyDescent="0.25">
      <c r="A8" s="25"/>
      <c r="C8" s="27"/>
      <c r="E8" s="27"/>
      <c r="F8" s="247"/>
      <c r="G8" s="247"/>
      <c r="H8" s="248"/>
      <c r="I8" s="27"/>
    </row>
    <row r="9" spans="1:9" s="26" customFormat="1" ht="12.75" customHeight="1" x14ac:dyDescent="0.25">
      <c r="A9" s="255">
        <v>4</v>
      </c>
      <c r="B9" s="26" t="s">
        <v>5</v>
      </c>
      <c r="C9" s="27" t="str">
        <f>'Detail by Turbine'!P6</f>
        <v>EA</v>
      </c>
      <c r="D9" s="26" t="str">
        <f>'Detail by Turbine'!S6</f>
        <v>Las Vegas CoGen II</v>
      </c>
      <c r="E9" s="27" t="str">
        <f>'Detail by Turbine'!M6</f>
        <v>$200MM DASHed on 4/19/01</v>
      </c>
      <c r="F9" s="48">
        <f>SUM('Detail by Turbine'!T6:T9)</f>
        <v>63.078899999999997</v>
      </c>
      <c r="G9" s="48">
        <f>SUM('Detail by Turbine'!U6:U9)</f>
        <v>15.769724999999999</v>
      </c>
      <c r="H9" s="245">
        <f>SUM('Detail by Turbine'!V6:V9)</f>
        <v>12.615780000000001</v>
      </c>
      <c r="I9" s="27" t="s">
        <v>9</v>
      </c>
    </row>
    <row r="10" spans="1:9" s="25" customFormat="1" x14ac:dyDescent="0.25">
      <c r="A10" s="60">
        <f>SUM(A9)</f>
        <v>4</v>
      </c>
      <c r="C10" s="38"/>
      <c r="D10" s="39" t="s">
        <v>100</v>
      </c>
      <c r="E10" s="38"/>
      <c r="F10" s="49">
        <f>SUM(F9)</f>
        <v>63.078899999999997</v>
      </c>
      <c r="G10" s="49">
        <f>SUM(G9)</f>
        <v>15.769724999999999</v>
      </c>
      <c r="H10" s="49">
        <f>SUM(H9)</f>
        <v>12.615780000000001</v>
      </c>
      <c r="I10" s="38"/>
    </row>
    <row r="11" spans="1:9" ht="5.0999999999999996" customHeight="1" x14ac:dyDescent="0.25">
      <c r="A11" s="18"/>
      <c r="E11" s="18"/>
      <c r="F11" s="50"/>
      <c r="G11" s="50"/>
      <c r="H11" s="166"/>
    </row>
    <row r="12" spans="1:9" s="29" customFormat="1" ht="24.9" customHeight="1" x14ac:dyDescent="0.25">
      <c r="A12" s="218" t="s">
        <v>131</v>
      </c>
      <c r="C12" s="30"/>
      <c r="E12" s="30"/>
      <c r="F12" s="51"/>
      <c r="G12" s="51"/>
      <c r="H12" s="167"/>
      <c r="I12" s="30"/>
    </row>
    <row r="13" spans="1:9" s="29" customFormat="1" ht="9.9" customHeight="1" x14ac:dyDescent="0.25">
      <c r="A13" s="30"/>
      <c r="C13" s="30"/>
      <c r="E13" s="30"/>
      <c r="F13" s="51"/>
      <c r="G13" s="51"/>
      <c r="H13" s="167"/>
      <c r="I13" s="30"/>
    </row>
    <row r="14" spans="1:9" s="26" customFormat="1" x14ac:dyDescent="0.25">
      <c r="A14" s="30">
        <v>3</v>
      </c>
      <c r="B14" s="29" t="s">
        <v>75</v>
      </c>
      <c r="C14" s="30" t="str">
        <f>'Detail by Turbine'!P10</f>
        <v>EWS</v>
      </c>
      <c r="D14" s="29" t="str">
        <f>'Detail by Turbine'!S10</f>
        <v>Sale in Process</v>
      </c>
      <c r="E14" s="30" t="str">
        <f>+'Detail by Turbine'!M10</f>
        <v>$4.5MM DASHed</v>
      </c>
      <c r="F14" s="51">
        <f>SUM('Detail by Turbine'!T10:T12)</f>
        <v>250.25</v>
      </c>
      <c r="G14" s="51">
        <f>SUM('Detail by Turbine'!U10:U12)</f>
        <v>162.66250000000002</v>
      </c>
      <c r="H14" s="167">
        <f>SUM('Detail by Turbine'!V10:V12)</f>
        <v>147.64750000000001</v>
      </c>
      <c r="I14" s="30" t="s">
        <v>57</v>
      </c>
    </row>
    <row r="15" spans="1:9" s="29" customFormat="1" x14ac:dyDescent="0.25">
      <c r="A15" s="30">
        <v>1</v>
      </c>
      <c r="B15" s="29" t="s">
        <v>172</v>
      </c>
      <c r="C15" s="30" t="str">
        <f>'Detail by Turbine'!P17</f>
        <v>EA</v>
      </c>
      <c r="D15" s="29" t="str">
        <f>'Detail by Turbine'!S17</f>
        <v>Fort Pierce</v>
      </c>
      <c r="E15" s="30" t="str">
        <f>+'Detail by Turbine'!M17</f>
        <v>$2.5MM on 1/31/01</v>
      </c>
      <c r="F15" s="51">
        <f>'Detail by Turbine'!T17</f>
        <v>43.618000000000002</v>
      </c>
      <c r="G15" s="51">
        <f>SUM('Detail by Turbine'!U17:U17)</f>
        <v>34.894400000000005</v>
      </c>
      <c r="H15" s="51">
        <f>SUM('Detail by Turbine'!V17:V17)</f>
        <v>43.618000000000002</v>
      </c>
      <c r="I15" s="30" t="s">
        <v>57</v>
      </c>
    </row>
    <row r="16" spans="1:9" s="29" customFormat="1" x14ac:dyDescent="0.25">
      <c r="A16" s="30">
        <v>1</v>
      </c>
      <c r="B16" s="29" t="s">
        <v>74</v>
      </c>
      <c r="C16" s="30" t="str">
        <f>'Detail by Turbine'!P15</f>
        <v>EA</v>
      </c>
      <c r="D16" s="29" t="str">
        <f>'Detail by Turbine'!S15</f>
        <v>Purchaser Identified</v>
      </c>
      <c r="E16" s="30" t="str">
        <f>+'Detail by Turbine'!M15</f>
        <v>Analyzing</v>
      </c>
      <c r="F16" s="51">
        <f>'Detail by Turbine'!T15</f>
        <v>24.506</v>
      </c>
      <c r="G16" s="51">
        <f>'Detail by Turbine'!U15</f>
        <v>24.506000000000007</v>
      </c>
      <c r="H16" s="51">
        <f>'Detail by Turbine'!V15</f>
        <v>24.506</v>
      </c>
      <c r="I16" s="30" t="s">
        <v>57</v>
      </c>
    </row>
    <row r="17" spans="1:9" s="29" customFormat="1" x14ac:dyDescent="0.25">
      <c r="A17" s="30">
        <v>1</v>
      </c>
      <c r="B17" s="29" t="s">
        <v>10</v>
      </c>
      <c r="C17" s="30" t="str">
        <f>'Detail by Turbine'!P16</f>
        <v>EA</v>
      </c>
      <c r="D17" s="29" t="str">
        <f>'Detail by Turbine'!S16</f>
        <v>Columbia</v>
      </c>
      <c r="E17" s="30" t="str">
        <f>+'Detail by Turbine'!M16</f>
        <v>$16.5MM on 2/16/01</v>
      </c>
      <c r="F17" s="51">
        <f>'Detail by Turbine'!T16</f>
        <v>39.200000000000003</v>
      </c>
      <c r="G17" s="51">
        <f>'Detail by Turbine'!U16</f>
        <v>6.2720000000000002</v>
      </c>
      <c r="H17" s="51">
        <f>'Detail by Turbine'!V16</f>
        <v>4.7039999999999997</v>
      </c>
      <c r="I17" s="30" t="s">
        <v>57</v>
      </c>
    </row>
    <row r="18" spans="1:9" s="29" customFormat="1" x14ac:dyDescent="0.25">
      <c r="A18" s="30">
        <v>2</v>
      </c>
      <c r="B18" s="29" t="s">
        <v>13</v>
      </c>
      <c r="C18" s="30" t="str">
        <f>'Detail by Turbine'!P13</f>
        <v>EA</v>
      </c>
      <c r="D18" s="29" t="str">
        <f>'Detail by Turbine'!S13</f>
        <v>Sale in Process</v>
      </c>
      <c r="E18" s="30" t="str">
        <f>IF(ISNA('Detail by Turbine'!M13),"-",'Detail by Turbine'!M13)</f>
        <v>Analyzing</v>
      </c>
      <c r="F18" s="51">
        <f>SUM('Detail by Turbine'!T13:T14)</f>
        <v>34.5</v>
      </c>
      <c r="G18" s="51">
        <f>SUM('Detail by Turbine'!U13:U14)</f>
        <v>34.5</v>
      </c>
      <c r="H18" s="51">
        <f>SUM('Detail by Turbine'!V13:V14)</f>
        <v>34.5</v>
      </c>
      <c r="I18" s="30" t="s">
        <v>57</v>
      </c>
    </row>
    <row r="19" spans="1:9" s="23" customFormat="1" x14ac:dyDescent="0.25">
      <c r="A19" s="30">
        <v>2</v>
      </c>
      <c r="B19" s="29" t="s">
        <v>18</v>
      </c>
      <c r="C19" s="30" t="str">
        <f>'Detail by Turbine'!P18</f>
        <v>EA</v>
      </c>
      <c r="D19" s="29" t="str">
        <f>'Detail by Turbine'!S18</f>
        <v>Sale in Process</v>
      </c>
      <c r="E19" s="30" t="str">
        <f>+'Detail by Turbine'!M18</f>
        <v>DASHed on 3/23/01</v>
      </c>
      <c r="F19" s="51">
        <f>+'Detail by Turbine'!T18+'Detail by Turbine'!T19</f>
        <v>38.265000000000001</v>
      </c>
      <c r="G19" s="51">
        <f>+'Detail by Turbine'!U18+'Detail by Turbine'!U19</f>
        <v>28.124775</v>
      </c>
      <c r="H19" s="51">
        <f>+'Detail by Turbine'!V18+'Detail by Turbine'!V19</f>
        <v>25.637550000000001</v>
      </c>
      <c r="I19" s="30" t="s">
        <v>57</v>
      </c>
    </row>
    <row r="20" spans="1:9" s="29" customFormat="1" x14ac:dyDescent="0.25">
      <c r="A20" s="40">
        <v>2</v>
      </c>
      <c r="B20" s="29" t="s">
        <v>172</v>
      </c>
      <c r="C20" s="30" t="str">
        <f>'Detail by Turbine'!P20</f>
        <v>EA</v>
      </c>
      <c r="D20" s="29" t="str">
        <f>'Detail by Turbine'!S20</f>
        <v>Eletrobolt II</v>
      </c>
      <c r="E20" s="181" t="str">
        <f>+'Detail by Turbine'!M20</f>
        <v>Analyzing</v>
      </c>
      <c r="F20" s="52">
        <f>SUM('Detail by Turbine'!T20:T21)</f>
        <v>73.707999999999998</v>
      </c>
      <c r="G20" s="52">
        <f>SUM('Detail by Turbine'!U20:U21)</f>
        <v>18.427</v>
      </c>
      <c r="H20" s="168">
        <f>SUM('Detail by Turbine'!V20:V21)</f>
        <v>73.707999999999998</v>
      </c>
      <c r="I20" s="30" t="s">
        <v>57</v>
      </c>
    </row>
    <row r="21" spans="1:9" s="28" customFormat="1" x14ac:dyDescent="0.25">
      <c r="A21" s="61">
        <f>SUM(A14:A20)</f>
        <v>12</v>
      </c>
      <c r="C21" s="41"/>
      <c r="D21" s="42" t="s">
        <v>101</v>
      </c>
      <c r="E21" s="41"/>
      <c r="F21" s="53">
        <f>SUM(F14:F20)</f>
        <v>504.04700000000003</v>
      </c>
      <c r="G21" s="53">
        <f>SUM(G14:G20)</f>
        <v>309.38667500000008</v>
      </c>
      <c r="H21" s="53">
        <f>SUM(H14:H20)</f>
        <v>354.32105000000001</v>
      </c>
      <c r="I21" s="41"/>
    </row>
    <row r="22" spans="1:9" ht="5.0999999999999996" customHeight="1" x14ac:dyDescent="0.25">
      <c r="A22" s="18"/>
      <c r="E22" s="18"/>
      <c r="F22" s="50"/>
      <c r="G22" s="50"/>
      <c r="H22" s="166"/>
    </row>
    <row r="23" spans="1:9" s="23" customFormat="1" ht="24.9" customHeight="1" x14ac:dyDescent="0.25">
      <c r="A23" s="219" t="s">
        <v>132</v>
      </c>
      <c r="C23" s="24"/>
      <c r="E23" s="24"/>
      <c r="F23" s="54"/>
      <c r="G23" s="54"/>
      <c r="H23" s="169"/>
      <c r="I23" s="24"/>
    </row>
    <row r="24" spans="1:9" s="23" customFormat="1" ht="9.9" customHeight="1" x14ac:dyDescent="0.25">
      <c r="A24" s="22"/>
      <c r="C24" s="24"/>
      <c r="E24" s="24"/>
      <c r="F24" s="54"/>
      <c r="G24" s="54"/>
      <c r="H24" s="169"/>
      <c r="I24" s="24"/>
    </row>
    <row r="25" spans="1:9" s="29" customFormat="1" x14ac:dyDescent="0.25">
      <c r="A25" s="24">
        <v>1</v>
      </c>
      <c r="B25" s="23" t="s">
        <v>172</v>
      </c>
      <c r="C25" s="24" t="str">
        <f>'Detail by Turbine'!P22</f>
        <v>EA</v>
      </c>
      <c r="D25" s="23" t="str">
        <f>'Detail by Turbine'!S22</f>
        <v>Unassigned</v>
      </c>
      <c r="E25" s="244" t="str">
        <f>+'Detail by Turbine'!M22</f>
        <v>Analyzing</v>
      </c>
      <c r="F25" s="54">
        <f>SUM('Detail by Turbine'!T22:T22)</f>
        <v>43.618000000000002</v>
      </c>
      <c r="G25" s="54">
        <f>SUM('Detail by Turbine'!U22:U22)</f>
        <v>34.894400000000005</v>
      </c>
      <c r="H25" s="169">
        <f>SUM('Detail by Turbine'!V22:V22)</f>
        <v>43.618000000000002</v>
      </c>
      <c r="I25" s="24" t="s">
        <v>11</v>
      </c>
    </row>
    <row r="26" spans="1:9" s="29" customFormat="1" x14ac:dyDescent="0.25">
      <c r="A26" s="24">
        <v>2</v>
      </c>
      <c r="B26" s="23" t="s">
        <v>154</v>
      </c>
      <c r="C26" s="24" t="str">
        <f>+'Detail by Turbine'!P23</f>
        <v>EGM</v>
      </c>
      <c r="D26" s="23" t="str">
        <f>'Detail by Turbine'!S23</f>
        <v>Unassigned</v>
      </c>
      <c r="E26" s="244" t="str">
        <f>+'Detail by Turbine'!M23</f>
        <v>Analyzing</v>
      </c>
      <c r="F26" s="54">
        <f>SUM('Detail by Turbine'!T23:T24)</f>
        <v>13</v>
      </c>
      <c r="G26" s="54">
        <f>SUM('Detail by Turbine'!U23:U24)</f>
        <v>13</v>
      </c>
      <c r="H26" s="169">
        <f>SUM('Detail by Turbine'!V23:V24)</f>
        <v>13</v>
      </c>
      <c r="I26" s="24" t="s">
        <v>11</v>
      </c>
    </row>
    <row r="27" spans="1:9" s="23" customFormat="1" x14ac:dyDescent="0.25">
      <c r="A27" s="63">
        <v>1</v>
      </c>
      <c r="B27" s="23" t="s">
        <v>146</v>
      </c>
      <c r="C27" s="24" t="str">
        <f>'Detail by Turbine'!P25</f>
        <v>EA</v>
      </c>
      <c r="D27" s="23" t="str">
        <f>'Detail by Turbine'!S25</f>
        <v>Unassigned</v>
      </c>
      <c r="E27" s="24" t="str">
        <f>+'Detail by Turbine'!M25</f>
        <v>Analyzing</v>
      </c>
      <c r="F27" s="55">
        <f>'Detail by Turbine'!T25</f>
        <v>2.2999999999999998</v>
      </c>
      <c r="G27" s="55">
        <f>'Detail by Turbine'!U25</f>
        <v>2.2999999999999998</v>
      </c>
      <c r="H27" s="170">
        <f>'Detail by Turbine'!V25</f>
        <v>0</v>
      </c>
      <c r="I27" s="24" t="s">
        <v>11</v>
      </c>
    </row>
    <row r="28" spans="1:9" s="23" customFormat="1" x14ac:dyDescent="0.25">
      <c r="A28" s="62">
        <f>SUM(A24:A27)</f>
        <v>4</v>
      </c>
      <c r="C28" s="24"/>
      <c r="D28" s="43" t="s">
        <v>102</v>
      </c>
      <c r="E28" s="62"/>
      <c r="F28" s="56">
        <f>SUM(F25:F27)</f>
        <v>58.917999999999999</v>
      </c>
      <c r="G28" s="56">
        <f>SUM(G25:G27)</f>
        <v>50.194400000000002</v>
      </c>
      <c r="H28" s="56">
        <f>SUM(H25:H27)</f>
        <v>56.618000000000002</v>
      </c>
      <c r="I28" s="24"/>
    </row>
    <row r="29" spans="1:9" ht="5.0999999999999996" customHeight="1" x14ac:dyDescent="0.25">
      <c r="A29" s="18"/>
      <c r="E29" s="18"/>
      <c r="F29" s="50"/>
      <c r="G29" s="50"/>
      <c r="H29" s="166"/>
    </row>
    <row r="30" spans="1:9" s="32" customFormat="1" ht="24.9" customHeight="1" x14ac:dyDescent="0.25">
      <c r="A30" s="220" t="s">
        <v>130</v>
      </c>
      <c r="C30" s="33"/>
      <c r="F30" s="57"/>
      <c r="G30" s="57"/>
      <c r="H30" s="171"/>
      <c r="I30" s="33"/>
    </row>
    <row r="31" spans="1:9" s="32" customFormat="1" ht="9.9" customHeight="1" x14ac:dyDescent="0.25">
      <c r="A31" s="33"/>
      <c r="C31" s="33"/>
      <c r="E31" s="33"/>
      <c r="F31" s="57"/>
      <c r="G31" s="57"/>
      <c r="H31" s="171"/>
      <c r="I31" s="33"/>
    </row>
    <row r="32" spans="1:9" s="32" customFormat="1" x14ac:dyDescent="0.25">
      <c r="A32" s="66"/>
      <c r="E32" s="33"/>
      <c r="F32" s="58"/>
      <c r="G32" s="58"/>
      <c r="H32" s="172"/>
      <c r="I32" s="33"/>
    </row>
    <row r="33" spans="1:9" s="32" customFormat="1" x14ac:dyDescent="0.25">
      <c r="A33" s="65">
        <f>SUM(A32:A32)</f>
        <v>0</v>
      </c>
      <c r="C33" s="33"/>
      <c r="D33" s="44" t="s">
        <v>103</v>
      </c>
      <c r="E33" s="44"/>
      <c r="F33" s="59">
        <f>SUM(F32:F32)</f>
        <v>0</v>
      </c>
      <c r="G33" s="59">
        <f>SUM(G32:G32)</f>
        <v>0</v>
      </c>
      <c r="H33" s="59">
        <f>SUM(H32:H32)</f>
        <v>0</v>
      </c>
      <c r="I33" s="33"/>
    </row>
    <row r="34" spans="1:9" ht="5.0999999999999996" customHeight="1" x14ac:dyDescent="0.25">
      <c r="A34" s="18"/>
      <c r="E34" s="18"/>
      <c r="F34" s="50"/>
      <c r="G34" s="50"/>
      <c r="H34" s="166"/>
    </row>
    <row r="35" spans="1:9" ht="13.8" thickBot="1" x14ac:dyDescent="0.3">
      <c r="A35" s="64">
        <f>+A33+A28+A21+A10</f>
        <v>20</v>
      </c>
      <c r="B35" s="45" t="s">
        <v>122</v>
      </c>
      <c r="D35" s="46" t="s">
        <v>104</v>
      </c>
      <c r="E35" s="46"/>
      <c r="F35" s="223">
        <f>+F33+F28+F21+F10</f>
        <v>626.04390000000001</v>
      </c>
      <c r="G35" s="223">
        <f>+G28+G21+G10</f>
        <v>375.35080000000005</v>
      </c>
      <c r="H35" s="223">
        <f>+H28+H21+H10</f>
        <v>423.55483000000004</v>
      </c>
    </row>
    <row r="36" spans="1:9" ht="15.6" thickTop="1" x14ac:dyDescent="0.25">
      <c r="A36" s="1"/>
      <c r="G36" s="242"/>
    </row>
    <row r="37" spans="1:9" ht="8.25" customHeight="1" x14ac:dyDescent="0.25"/>
    <row r="38" spans="1:9" ht="17.399999999999999" x14ac:dyDescent="0.3">
      <c r="A38" s="144" t="s">
        <v>120</v>
      </c>
    </row>
    <row r="39" spans="1:9" x14ac:dyDescent="0.25">
      <c r="A39" s="45" t="s">
        <v>125</v>
      </c>
    </row>
    <row r="43" spans="1:9" x14ac:dyDescent="0.25">
      <c r="F43" s="37"/>
    </row>
    <row r="67" spans="1:1" ht="13.8" x14ac:dyDescent="0.25">
      <c r="A67" s="232" t="s">
        <v>152</v>
      </c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view="pageBreakPreview" zoomScale="80" zoomScaleNormal="100" workbookViewId="0">
      <selection activeCell="D27" sqref="D27"/>
    </sheetView>
  </sheetViews>
  <sheetFormatPr defaultColWidth="9.33203125" defaultRowHeight="13.2" x14ac:dyDescent="0.25"/>
  <cols>
    <col min="1" max="1" width="13.109375" style="16" customWidth="1"/>
    <col min="2" max="2" width="36.109375" style="16" customWidth="1"/>
    <col min="3" max="3" width="18.6640625" style="18" customWidth="1"/>
    <col min="4" max="4" width="40.44140625" style="146" customWidth="1"/>
    <col min="5" max="5" width="32.44140625" style="18" bestFit="1" customWidth="1"/>
    <col min="6" max="6" width="15" style="18" customWidth="1"/>
    <col min="7" max="7" width="16.109375" style="18" customWidth="1"/>
    <col min="8" max="8" width="20.109375" style="145" customWidth="1"/>
    <col min="9" max="9" width="15.6640625" style="146" customWidth="1"/>
    <col min="10" max="16384" width="9.33203125" style="16"/>
  </cols>
  <sheetData>
    <row r="1" spans="1:9" ht="29.4" x14ac:dyDescent="0.45">
      <c r="A1" s="173" t="s">
        <v>23</v>
      </c>
      <c r="B1" s="174"/>
      <c r="C1" s="2"/>
      <c r="I1" s="230" t="s">
        <v>137</v>
      </c>
    </row>
    <row r="2" spans="1:9" ht="20.399999999999999" x14ac:dyDescent="0.35">
      <c r="A2" s="173" t="s">
        <v>123</v>
      </c>
      <c r="B2" s="174"/>
      <c r="C2" s="2"/>
    </row>
    <row r="3" spans="1:9" ht="20.399999999999999" x14ac:dyDescent="0.35">
      <c r="A3" s="257">
        <f>'Detail by Turbine'!A3:C3</f>
        <v>37001</v>
      </c>
      <c r="B3" s="257"/>
      <c r="C3" s="19"/>
      <c r="I3" s="159"/>
    </row>
    <row r="4" spans="1:9" ht="20.399999999999999" x14ac:dyDescent="0.35">
      <c r="A4" s="173" t="s">
        <v>125</v>
      </c>
      <c r="B4" s="175"/>
      <c r="I4" s="182" t="s">
        <v>126</v>
      </c>
    </row>
    <row r="5" spans="1:9" ht="13.8" x14ac:dyDescent="0.25">
      <c r="G5" s="16"/>
      <c r="H5" s="155" t="s">
        <v>121</v>
      </c>
      <c r="I5" s="156">
        <f>+'Detail by Turbine'!K3</f>
        <v>37011</v>
      </c>
    </row>
    <row r="6" spans="1:9" ht="59.25" customHeight="1" x14ac:dyDescent="0.25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128</v>
      </c>
      <c r="F6" s="21" t="s">
        <v>77</v>
      </c>
      <c r="G6" s="21" t="s">
        <v>138</v>
      </c>
      <c r="H6" s="21" t="s">
        <v>139</v>
      </c>
      <c r="I6" s="21" t="s">
        <v>76</v>
      </c>
    </row>
    <row r="7" spans="1:9" s="26" customFormat="1" x14ac:dyDescent="0.25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5">
      <c r="A8" s="2">
        <f>+'Summary by Status'!A18</f>
        <v>2</v>
      </c>
      <c r="B8" s="3" t="str">
        <f>+'Summary by Status'!B18</f>
        <v>11N1</v>
      </c>
      <c r="C8" s="2" t="str">
        <f>+'Summary by Status'!C18</f>
        <v>EA</v>
      </c>
      <c r="D8" s="3" t="str">
        <f>+'Summary by Status'!D18</f>
        <v>Sale in Process</v>
      </c>
      <c r="E8" s="215" t="str">
        <f>+'Summary by Status'!E18</f>
        <v>Analyzing</v>
      </c>
      <c r="F8" s="11">
        <f>+'Summary by Status'!F18</f>
        <v>34.5</v>
      </c>
      <c r="G8" s="11">
        <f>+'Summary by Status'!G18</f>
        <v>34.5</v>
      </c>
      <c r="H8" s="11">
        <f>+'Summary by Status'!H18</f>
        <v>34.5</v>
      </c>
      <c r="I8" s="2" t="s">
        <v>11</v>
      </c>
    </row>
    <row r="9" spans="1:9" s="26" customFormat="1" x14ac:dyDescent="0.25">
      <c r="A9" s="2"/>
      <c r="B9" s="3"/>
      <c r="C9" s="2"/>
      <c r="D9" s="3"/>
      <c r="E9" s="215"/>
      <c r="F9" s="11"/>
      <c r="G9" s="11"/>
      <c r="H9" s="11"/>
      <c r="I9" s="2"/>
    </row>
    <row r="10" spans="1:9" s="26" customFormat="1" x14ac:dyDescent="0.25">
      <c r="A10" s="2">
        <f>+'Summary by Status'!A16</f>
        <v>1</v>
      </c>
      <c r="B10" s="3" t="str">
        <f>+'Summary by Status'!B16</f>
        <v>501D5A simple cycle</v>
      </c>
      <c r="C10" s="2" t="str">
        <f>+'Summary by Status'!C16</f>
        <v>EA</v>
      </c>
      <c r="D10" s="3" t="str">
        <f>+'Summary by Status'!D16</f>
        <v>Purchaser Identified</v>
      </c>
      <c r="E10" s="215" t="str">
        <f>+'Summary by Status'!E16</f>
        <v>Analyzing</v>
      </c>
      <c r="F10" s="11">
        <f>+'Summary by Status'!F16</f>
        <v>24.506</v>
      </c>
      <c r="G10" s="11">
        <f>+'Summary by Status'!G16</f>
        <v>24.506000000000007</v>
      </c>
      <c r="H10" s="11">
        <f>+'Summary by Status'!H16</f>
        <v>24.506</v>
      </c>
      <c r="I10" s="2" t="str">
        <f>+'Summary by Status'!I16</f>
        <v>Tentative</v>
      </c>
    </row>
    <row r="11" spans="1:9" s="26" customFormat="1" x14ac:dyDescent="0.25">
      <c r="A11" s="2"/>
      <c r="B11" s="3"/>
      <c r="C11" s="2"/>
      <c r="D11" s="3"/>
      <c r="E11" s="215"/>
      <c r="F11" s="11"/>
      <c r="G11" s="11"/>
      <c r="H11" s="11"/>
      <c r="I11" s="2"/>
    </row>
    <row r="12" spans="1:9" s="26" customFormat="1" x14ac:dyDescent="0.25">
      <c r="A12" s="2">
        <f>+'Summary by Status'!A20</f>
        <v>2</v>
      </c>
      <c r="B12" s="3" t="str">
        <f>+'Summary by Status'!B20</f>
        <v>MHI 501F simple cycle</v>
      </c>
      <c r="C12" s="2" t="str">
        <f>+'Summary by Status'!C20</f>
        <v>EA</v>
      </c>
      <c r="D12" s="3" t="str">
        <f>+'Summary by Status'!D20</f>
        <v>Eletrobolt II</v>
      </c>
      <c r="E12" s="215" t="str">
        <f>+'Summary by Status'!E20</f>
        <v>Analyzing</v>
      </c>
      <c r="F12" s="11">
        <f>+'Summary by Status'!F20</f>
        <v>73.707999999999998</v>
      </c>
      <c r="G12" s="11">
        <f>+'Summary by Status'!G20</f>
        <v>18.427</v>
      </c>
      <c r="H12" s="11">
        <f>+'Summary by Status'!H20</f>
        <v>73.707999999999998</v>
      </c>
      <c r="I12" s="2" t="str">
        <f>+'Summary by Status'!I20</f>
        <v>Tentative</v>
      </c>
    </row>
    <row r="13" spans="1:9" s="26" customFormat="1" x14ac:dyDescent="0.25">
      <c r="A13" s="2">
        <f>+'Summary by Status'!A15</f>
        <v>1</v>
      </c>
      <c r="B13" s="3" t="str">
        <f>+'Summary by Status'!B15</f>
        <v>MHI 501F simple cycle</v>
      </c>
      <c r="C13" s="2" t="str">
        <f>+'Summary by Status'!C15</f>
        <v>EA</v>
      </c>
      <c r="D13" s="3" t="str">
        <f>+'Summary by Status'!D15</f>
        <v>Fort Pierce</v>
      </c>
      <c r="E13" s="215" t="str">
        <f>+'Summary by Status'!E15</f>
        <v>$2.5MM on 1/31/01</v>
      </c>
      <c r="F13" s="11">
        <f>+'Summary by Status'!F15</f>
        <v>43.618000000000002</v>
      </c>
      <c r="G13" s="11">
        <f>+'Summary by Status'!G15</f>
        <v>34.894400000000005</v>
      </c>
      <c r="H13" s="11">
        <f>+'Summary by Status'!H15</f>
        <v>43.618000000000002</v>
      </c>
      <c r="I13" s="2" t="str">
        <f>+'Summary by Status'!I15</f>
        <v>Tentative</v>
      </c>
    </row>
    <row r="14" spans="1:9" s="26" customFormat="1" x14ac:dyDescent="0.25">
      <c r="A14" s="2">
        <f>+'Summary by Status'!A25</f>
        <v>1</v>
      </c>
      <c r="B14" s="3" t="str">
        <f>+'Summary by Status'!B25</f>
        <v>MHI 501F simple cycle</v>
      </c>
      <c r="C14" s="2" t="str">
        <f>+'Summary by Status'!C25</f>
        <v>EA</v>
      </c>
      <c r="D14" s="3" t="str">
        <f>+'Summary by Status'!D25</f>
        <v>Unassigned</v>
      </c>
      <c r="E14" s="215" t="str">
        <f>+'Summary by Status'!E25</f>
        <v>Analyzing</v>
      </c>
      <c r="F14" s="11">
        <f>+'Summary by Status'!F25</f>
        <v>43.618000000000002</v>
      </c>
      <c r="G14" s="11">
        <f>+'Summary by Status'!G25</f>
        <v>34.894400000000005</v>
      </c>
      <c r="H14" s="11">
        <f>+'Summary by Status'!H25</f>
        <v>43.618000000000002</v>
      </c>
      <c r="I14" s="2" t="str">
        <f>+'Summary by Status'!I25</f>
        <v>Available</v>
      </c>
    </row>
    <row r="15" spans="1:9" s="26" customFormat="1" x14ac:dyDescent="0.25">
      <c r="A15" s="2"/>
      <c r="B15" s="3"/>
      <c r="C15" s="2"/>
      <c r="D15" s="3"/>
      <c r="E15" s="215"/>
      <c r="F15" s="11"/>
      <c r="G15" s="11"/>
      <c r="H15" s="11"/>
      <c r="I15" s="2"/>
    </row>
    <row r="16" spans="1:9" s="29" customFormat="1" x14ac:dyDescent="0.25">
      <c r="A16" s="2">
        <f>+'Summary by Status'!A19</f>
        <v>2</v>
      </c>
      <c r="B16" s="3" t="str">
        <f>+'Summary by Status'!B19</f>
        <v>7EA</v>
      </c>
      <c r="C16" s="2" t="str">
        <f>+'Summary by Status'!C19</f>
        <v>EA</v>
      </c>
      <c r="D16" s="3" t="str">
        <f>+'Summary by Status'!D19</f>
        <v>Sale in Process</v>
      </c>
      <c r="E16" s="215" t="str">
        <f>+'Summary by Status'!E19</f>
        <v>DASHed on 3/23/01</v>
      </c>
      <c r="F16" s="11">
        <f>+'Summary by Status'!F19</f>
        <v>38.265000000000001</v>
      </c>
      <c r="G16" s="11">
        <f>+'Summary by Status'!G19</f>
        <v>28.124775</v>
      </c>
      <c r="H16" s="11">
        <f>+'Summary by Status'!H19</f>
        <v>25.637550000000001</v>
      </c>
      <c r="I16" s="2" t="str">
        <f>+'Summary by Status'!I19</f>
        <v>Tentative</v>
      </c>
    </row>
    <row r="17" spans="1:9" s="29" customFormat="1" x14ac:dyDescent="0.25">
      <c r="A17" s="2"/>
      <c r="B17" s="3"/>
      <c r="C17" s="2"/>
      <c r="D17" s="3"/>
      <c r="E17" s="215"/>
      <c r="F17" s="11"/>
      <c r="G17" s="11"/>
      <c r="H17" s="11"/>
      <c r="I17" s="2"/>
    </row>
    <row r="18" spans="1:9" s="29" customFormat="1" x14ac:dyDescent="0.25">
      <c r="A18" s="2">
        <f>+'Summary by Status'!A17</f>
        <v>1</v>
      </c>
      <c r="B18" s="3" t="str">
        <f>+'Summary by Status'!B17</f>
        <v>7FA</v>
      </c>
      <c r="C18" s="2" t="str">
        <f>+'Summary by Status'!C17</f>
        <v>EA</v>
      </c>
      <c r="D18" s="3" t="str">
        <f>+'Summary by Status'!D17</f>
        <v>Columbia</v>
      </c>
      <c r="E18" s="215" t="str">
        <f>+'Summary by Status'!E17</f>
        <v>$16.5MM on 2/16/01</v>
      </c>
      <c r="F18" s="11">
        <f>+'Summary by Status'!F17</f>
        <v>39.200000000000003</v>
      </c>
      <c r="G18" s="11">
        <f>+'Summary by Status'!G17</f>
        <v>6.2720000000000002</v>
      </c>
      <c r="H18" s="11">
        <f>+'Summary by Status'!H17</f>
        <v>4.7039999999999997</v>
      </c>
      <c r="I18" s="2" t="str">
        <f>+'Summary by Status'!I17</f>
        <v>Tentative</v>
      </c>
    </row>
    <row r="19" spans="1:9" s="29" customFormat="1" x14ac:dyDescent="0.25">
      <c r="A19" s="2"/>
      <c r="B19" s="3"/>
      <c r="C19" s="2"/>
      <c r="D19" s="3"/>
      <c r="E19" s="215"/>
      <c r="F19" s="11"/>
      <c r="G19" s="11"/>
      <c r="H19" s="11"/>
      <c r="I19" s="2"/>
    </row>
    <row r="20" spans="1:9" s="29" customFormat="1" x14ac:dyDescent="0.25">
      <c r="A20" s="2">
        <f>+'Summary by Status'!A14</f>
        <v>3</v>
      </c>
      <c r="B20" s="3" t="str">
        <f>+'Summary by Status'!B14</f>
        <v>9FA STAG power islands</v>
      </c>
      <c r="C20" s="2" t="str">
        <f>+'Summary by Status'!C14</f>
        <v>EWS</v>
      </c>
      <c r="D20" s="3" t="str">
        <f>+'Summary by Status'!D14</f>
        <v>Sale in Process</v>
      </c>
      <c r="E20" s="215" t="str">
        <f>+'Summary by Status'!E14</f>
        <v>$4.5MM DASHed</v>
      </c>
      <c r="F20" s="11">
        <f>+'Summary by Status'!F14</f>
        <v>250.25</v>
      </c>
      <c r="G20" s="11">
        <f>+'Summary by Status'!G14</f>
        <v>162.66250000000002</v>
      </c>
      <c r="H20" s="11">
        <f>+'Summary by Status'!H14</f>
        <v>147.64750000000001</v>
      </c>
      <c r="I20" s="2" t="str">
        <f>+'Summary by Status'!I14</f>
        <v>Tentative</v>
      </c>
    </row>
    <row r="21" spans="1:9" s="29" customFormat="1" x14ac:dyDescent="0.25">
      <c r="A21" s="2"/>
      <c r="B21" s="3"/>
      <c r="C21" s="2"/>
      <c r="D21" s="3"/>
      <c r="E21" s="215"/>
      <c r="F21" s="11"/>
      <c r="G21" s="11"/>
      <c r="H21" s="11"/>
      <c r="I21" s="2"/>
    </row>
    <row r="22" spans="1:9" s="29" customFormat="1" x14ac:dyDescent="0.25">
      <c r="A22" s="2">
        <f>+'Summary by Status'!A26</f>
        <v>2</v>
      </c>
      <c r="B22" s="3" t="str">
        <f>+'Summary by Status'!B26</f>
        <v>Fr 6B 60hz power barges (BV=0)</v>
      </c>
      <c r="C22" s="2" t="str">
        <f>+'Summary by Status'!C26</f>
        <v>EGM</v>
      </c>
      <c r="D22" s="3" t="str">
        <f>+'Summary by Status'!D26</f>
        <v>Unassigned</v>
      </c>
      <c r="E22" s="215" t="str">
        <f>+'Summary by Status'!E26</f>
        <v>Analyzing</v>
      </c>
      <c r="F22" s="11">
        <f>+'Summary by Status'!F26</f>
        <v>13</v>
      </c>
      <c r="G22" s="11">
        <f>+'Summary by Status'!G26</f>
        <v>13</v>
      </c>
      <c r="H22" s="11">
        <f>+'Summary by Status'!H26</f>
        <v>13</v>
      </c>
      <c r="I22" s="2" t="str">
        <f>+'Summary by Status'!I26</f>
        <v>Available</v>
      </c>
    </row>
    <row r="23" spans="1:9" s="29" customFormat="1" x14ac:dyDescent="0.25">
      <c r="A23" s="2"/>
      <c r="B23" s="3"/>
      <c r="C23" s="2"/>
      <c r="D23" s="3"/>
      <c r="E23" s="215"/>
      <c r="F23" s="11"/>
      <c r="G23" s="11"/>
      <c r="H23" s="11"/>
      <c r="I23" s="2"/>
    </row>
    <row r="24" spans="1:9" s="23" customFormat="1" x14ac:dyDescent="0.25">
      <c r="A24" s="2">
        <f>+'Summary by Status'!A9</f>
        <v>4</v>
      </c>
      <c r="B24" s="3" t="str">
        <f>+'Summary by Status'!B9</f>
        <v>LM6000</v>
      </c>
      <c r="C24" s="2" t="str">
        <f>+'Summary by Status'!C9</f>
        <v>EA</v>
      </c>
      <c r="D24" s="3" t="str">
        <f>+'Summary by Status'!D9</f>
        <v>Las Vegas CoGen II</v>
      </c>
      <c r="E24" s="215" t="str">
        <f>+'Summary by Status'!E9</f>
        <v>$200MM DASHed on 4/19/01</v>
      </c>
      <c r="F24" s="11">
        <f>+'Summary by Status'!F9</f>
        <v>63.078899999999997</v>
      </c>
      <c r="G24" s="11">
        <f>+'Summary by Status'!G9</f>
        <v>15.769724999999999</v>
      </c>
      <c r="H24" s="11">
        <f>+'Summary by Status'!H9</f>
        <v>12.615780000000001</v>
      </c>
      <c r="I24" s="2" t="str">
        <f>+'Summary by Status'!I9</f>
        <v>Committed</v>
      </c>
    </row>
    <row r="25" spans="1:9" s="23" customFormat="1" x14ac:dyDescent="0.25">
      <c r="A25" s="2"/>
      <c r="B25" s="3"/>
      <c r="C25" s="2"/>
      <c r="D25" s="3"/>
      <c r="E25" s="215"/>
      <c r="F25" s="11"/>
      <c r="G25" s="11"/>
      <c r="H25" s="11"/>
      <c r="I25" s="2"/>
    </row>
    <row r="26" spans="1:9" s="23" customFormat="1" x14ac:dyDescent="0.25">
      <c r="A26" s="2">
        <f>+'Summary by Status'!A27</f>
        <v>1</v>
      </c>
      <c r="B26" s="3" t="str">
        <f>+'Summary by Status'!B27</f>
        <v>Steam Turbine (BV = 0)</v>
      </c>
      <c r="C26" s="2" t="str">
        <f>+'Summary by Status'!C27</f>
        <v>EA</v>
      </c>
      <c r="D26" s="3" t="str">
        <f>+'Summary by Status'!D27</f>
        <v>Unassigned</v>
      </c>
      <c r="E26" s="215" t="str">
        <f>+'Summary by Status'!E27</f>
        <v>Analyzing</v>
      </c>
      <c r="F26" s="11">
        <f>+'Summary by Status'!F27</f>
        <v>2.2999999999999998</v>
      </c>
      <c r="G26" s="11">
        <f>+'Summary by Status'!G27</f>
        <v>2.2999999999999998</v>
      </c>
      <c r="H26" s="11">
        <f>+'Summary by Status'!H27</f>
        <v>0</v>
      </c>
      <c r="I26" s="2" t="str">
        <f>+'Summary by Status'!I27</f>
        <v>Available</v>
      </c>
    </row>
    <row r="27" spans="1:9" s="32" customFormat="1" x14ac:dyDescent="0.25">
      <c r="A27" s="67"/>
      <c r="B27" s="68"/>
      <c r="C27" s="67"/>
      <c r="D27" s="163"/>
      <c r="E27" s="67"/>
      <c r="F27" s="162"/>
      <c r="G27" s="162"/>
      <c r="H27" s="162"/>
      <c r="I27" s="163"/>
    </row>
    <row r="29" spans="1:9" x14ac:dyDescent="0.25">
      <c r="A29" s="16">
        <f>SUM(A8:A27)</f>
        <v>20</v>
      </c>
      <c r="E29" s="145" t="s">
        <v>167</v>
      </c>
      <c r="F29" s="159">
        <f>SUM(F7:F27)</f>
        <v>626.04389999999989</v>
      </c>
      <c r="G29" s="159">
        <f>SUM(G7:G27)</f>
        <v>375.35080000000005</v>
      </c>
      <c r="H29" s="159">
        <f>SUM(H7:H27)</f>
        <v>423.55483000000004</v>
      </c>
    </row>
    <row r="30" spans="1:9" x14ac:dyDescent="0.25">
      <c r="A30" s="16">
        <f>+'Summary by Status'!A35</f>
        <v>20</v>
      </c>
      <c r="E30" s="145" t="s">
        <v>165</v>
      </c>
      <c r="F30" s="159">
        <f>+'Summary by Status'!F35</f>
        <v>626.04390000000001</v>
      </c>
      <c r="G30" s="159">
        <f>+'Summary by Status'!G35</f>
        <v>375.35080000000005</v>
      </c>
      <c r="H30" s="159">
        <f>+'Summary by Status'!H35</f>
        <v>423.55483000000004</v>
      </c>
    </row>
    <row r="31" spans="1:9" x14ac:dyDescent="0.25">
      <c r="A31" s="159">
        <f>+A29-A30</f>
        <v>0</v>
      </c>
      <c r="E31" s="145" t="s">
        <v>166</v>
      </c>
      <c r="F31" s="159">
        <f>+F29-F30</f>
        <v>0</v>
      </c>
      <c r="G31" s="159">
        <f>+G29-G30</f>
        <v>0</v>
      </c>
      <c r="H31" s="159">
        <f>+H29-H30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view="pageBreakPreview" zoomScale="80" zoomScaleNormal="100" workbookViewId="0">
      <selection activeCell="F35" sqref="F35"/>
    </sheetView>
  </sheetViews>
  <sheetFormatPr defaultColWidth="9.33203125" defaultRowHeight="13.2" x14ac:dyDescent="0.25"/>
  <cols>
    <col min="1" max="1" width="13.109375" style="18" customWidth="1"/>
    <col min="2" max="2" width="34.33203125" style="16" customWidth="1"/>
    <col min="3" max="3" width="18.6640625" style="18" customWidth="1"/>
    <col min="4" max="4" width="14" style="18" customWidth="1"/>
    <col min="5" max="5" width="30.77734375" style="18" bestFit="1" customWidth="1"/>
    <col min="6" max="6" width="41.33203125" style="146" customWidth="1"/>
    <col min="7" max="7" width="15" style="159" customWidth="1"/>
    <col min="8" max="8" width="16.109375" style="159" customWidth="1"/>
    <col min="9" max="9" width="20.109375" style="159" customWidth="1"/>
    <col min="10" max="16384" width="9.33203125" style="16"/>
  </cols>
  <sheetData>
    <row r="1" spans="1:9" ht="29.4" x14ac:dyDescent="0.45">
      <c r="A1" s="176" t="s">
        <v>23</v>
      </c>
      <c r="B1" s="177"/>
      <c r="C1" s="2"/>
      <c r="I1" s="230" t="s">
        <v>137</v>
      </c>
    </row>
    <row r="2" spans="1:9" ht="20.399999999999999" x14ac:dyDescent="0.35">
      <c r="A2" s="178" t="s">
        <v>95</v>
      </c>
      <c r="B2" s="177"/>
      <c r="C2" s="2"/>
    </row>
    <row r="3" spans="1:9" ht="20.399999999999999" x14ac:dyDescent="0.35">
      <c r="A3" s="257">
        <f>'Detail by Turbine'!A3:C3</f>
        <v>37001</v>
      </c>
      <c r="B3" s="257"/>
      <c r="C3" s="19"/>
    </row>
    <row r="4" spans="1:9" ht="20.399999999999999" x14ac:dyDescent="0.35">
      <c r="A4" s="173" t="s">
        <v>125</v>
      </c>
      <c r="B4" s="179"/>
      <c r="I4" s="182" t="s">
        <v>126</v>
      </c>
    </row>
    <row r="5" spans="1:9" ht="13.8" x14ac:dyDescent="0.25">
      <c r="H5" s="157" t="s">
        <v>121</v>
      </c>
      <c r="I5" s="156">
        <f>+'Detail by Turbine'!K3</f>
        <v>37011</v>
      </c>
    </row>
    <row r="6" spans="1:9" ht="58.5" customHeight="1" x14ac:dyDescent="0.25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128</v>
      </c>
      <c r="F6" s="20" t="s">
        <v>72</v>
      </c>
      <c r="G6" s="158" t="s">
        <v>77</v>
      </c>
      <c r="H6" s="21" t="s">
        <v>138</v>
      </c>
      <c r="I6" s="21" t="s">
        <v>139</v>
      </c>
    </row>
    <row r="7" spans="1:9" s="29" customFormat="1" x14ac:dyDescent="0.25">
      <c r="A7" s="69" t="s">
        <v>204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5">
      <c r="A8" s="2">
        <f>+'Summary by Status'!A14</f>
        <v>3</v>
      </c>
      <c r="B8" s="3" t="str">
        <f>+'Summary by Status'!B14</f>
        <v>9FA STAG power islands</v>
      </c>
      <c r="C8" s="2" t="str">
        <f>+'Summary by Status'!C14</f>
        <v>EWS</v>
      </c>
      <c r="D8" s="2" t="str">
        <f>+'Summary by Status'!I14</f>
        <v>Tentative</v>
      </c>
      <c r="E8" s="215" t="str">
        <f>+'Summary by Status'!E14</f>
        <v>$4.5MM DASHed</v>
      </c>
      <c r="F8" s="164" t="str">
        <f>+'Summary by Status'!D14</f>
        <v>Sale in Process</v>
      </c>
      <c r="G8" s="221">
        <f>+'Summary by Status'!F14</f>
        <v>250.25</v>
      </c>
      <c r="H8" s="221">
        <f>+'Summary by Status'!G14</f>
        <v>162.66250000000002</v>
      </c>
      <c r="I8" s="222">
        <f>+'Summary by Status'!H14</f>
        <v>147.64750000000001</v>
      </c>
    </row>
    <row r="9" spans="1:9" s="29" customFormat="1" x14ac:dyDescent="0.25">
      <c r="A9" s="67"/>
      <c r="B9" s="68"/>
      <c r="C9" s="67"/>
      <c r="D9" s="67"/>
      <c r="E9" s="67"/>
      <c r="F9" s="72" t="s">
        <v>105</v>
      </c>
      <c r="G9" s="161">
        <f>SUM(G8:G8)</f>
        <v>250.25</v>
      </c>
      <c r="H9" s="161">
        <f>SUM(H8:H8)</f>
        <v>162.66250000000002</v>
      </c>
      <c r="I9" s="161">
        <f>SUM(I8:I8)</f>
        <v>147.64750000000001</v>
      </c>
    </row>
    <row r="10" spans="1:9" s="29" customFormat="1" x14ac:dyDescent="0.25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5">
      <c r="A11" s="69" t="s">
        <v>192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5">
      <c r="A12" s="2">
        <f>+'Summary by Status'!A16</f>
        <v>1</v>
      </c>
      <c r="B12" s="3" t="str">
        <f>+'Summary by Status'!B16</f>
        <v>501D5A simple cycle</v>
      </c>
      <c r="C12" s="2" t="str">
        <f>+'Summary by Status'!C16</f>
        <v>EA</v>
      </c>
      <c r="D12" s="2" t="str">
        <f>+'Summary by Status'!I16</f>
        <v>Tentative</v>
      </c>
      <c r="E12" s="215" t="str">
        <f>+'Summary by Status'!E16</f>
        <v>Analyzing</v>
      </c>
      <c r="F12" s="164" t="str">
        <f>+'Summary by Status'!D16</f>
        <v>Purchaser Identified</v>
      </c>
      <c r="G12" s="11">
        <f>+'Summary by Status'!F16</f>
        <v>24.506</v>
      </c>
      <c r="H12" s="11">
        <f>+'Summary by Status'!G16</f>
        <v>24.506000000000007</v>
      </c>
      <c r="I12" s="216">
        <f>+'Summary by Status'!H16</f>
        <v>24.506</v>
      </c>
    </row>
    <row r="13" spans="1:9" s="3" customFormat="1" x14ac:dyDescent="0.25">
      <c r="A13" s="2">
        <f>+'Summary by Status'!A9</f>
        <v>4</v>
      </c>
      <c r="B13" s="3" t="str">
        <f>+'Summary by Status'!B9</f>
        <v>LM6000</v>
      </c>
      <c r="C13" s="2" t="str">
        <f>+'Summary by Status'!C9</f>
        <v>EA</v>
      </c>
      <c r="D13" s="2" t="str">
        <f>+'Summary by Status'!I9</f>
        <v>Committed</v>
      </c>
      <c r="E13" s="215" t="str">
        <f>+'Summary by Status'!E9</f>
        <v>$200MM DASHed on 4/19/01</v>
      </c>
      <c r="F13" s="164" t="str">
        <f>+'Summary by Status'!D9</f>
        <v>Las Vegas CoGen II</v>
      </c>
      <c r="G13" s="11">
        <f>+'Summary by Status'!F9</f>
        <v>63.078899999999997</v>
      </c>
      <c r="H13" s="11">
        <f>+'Summary by Status'!G9</f>
        <v>15.769724999999999</v>
      </c>
      <c r="I13" s="216">
        <f>+'Summary by Status'!H9</f>
        <v>12.615780000000001</v>
      </c>
    </row>
    <row r="14" spans="1:9" s="3" customFormat="1" x14ac:dyDescent="0.25">
      <c r="A14" s="2">
        <f>+'Summary by Status'!A15</f>
        <v>1</v>
      </c>
      <c r="B14" s="3" t="str">
        <f>+'Summary by Status'!B15</f>
        <v>MHI 501F simple cycle</v>
      </c>
      <c r="C14" s="2" t="str">
        <f>+'Summary by Status'!C15</f>
        <v>EA</v>
      </c>
      <c r="D14" s="2" t="str">
        <f>+'Summary by Status'!I15</f>
        <v>Tentative</v>
      </c>
      <c r="E14" s="215" t="str">
        <f>+'Summary by Status'!E15</f>
        <v>$2.5MM on 1/31/01</v>
      </c>
      <c r="F14" s="164" t="str">
        <f>+'Summary by Status'!D15</f>
        <v>Fort Pierce</v>
      </c>
      <c r="G14" s="11">
        <f>+'Summary by Status'!F15</f>
        <v>43.618000000000002</v>
      </c>
      <c r="H14" s="11">
        <f>+'Summary by Status'!G15</f>
        <v>34.894400000000005</v>
      </c>
      <c r="I14" s="216">
        <f>+'Summary by Status'!H15</f>
        <v>43.618000000000002</v>
      </c>
    </row>
    <row r="15" spans="1:9" s="3" customFormat="1" x14ac:dyDescent="0.25">
      <c r="A15" s="2">
        <f>+'Summary by Status'!A17</f>
        <v>1</v>
      </c>
      <c r="B15" s="3" t="str">
        <f>+'Summary by Status'!B17</f>
        <v>7FA</v>
      </c>
      <c r="C15" s="2" t="str">
        <f>+'Summary by Status'!C17</f>
        <v>EA</v>
      </c>
      <c r="D15" s="2" t="str">
        <f>+'Summary by Status'!I17</f>
        <v>Tentative</v>
      </c>
      <c r="E15" s="215" t="str">
        <f>+'Summary by Status'!E17</f>
        <v>$16.5MM on 2/16/01</v>
      </c>
      <c r="F15" s="164" t="str">
        <f>+'Summary by Status'!D17</f>
        <v>Columbia</v>
      </c>
      <c r="G15" s="11">
        <f>+'Summary by Status'!F17</f>
        <v>39.200000000000003</v>
      </c>
      <c r="H15" s="11">
        <f>+'Summary by Status'!G17</f>
        <v>6.2720000000000002</v>
      </c>
      <c r="I15" s="216">
        <f>+'Summary by Status'!H17</f>
        <v>4.7039999999999997</v>
      </c>
    </row>
    <row r="16" spans="1:9" s="3" customFormat="1" x14ac:dyDescent="0.25">
      <c r="A16" s="18">
        <f>+'Summary by Status'!A18</f>
        <v>2</v>
      </c>
      <c r="B16" s="16" t="str">
        <f>+'Summary by Status'!B18</f>
        <v>11N1</v>
      </c>
      <c r="C16" s="18" t="str">
        <f>+'Summary by Status'!C18</f>
        <v>EA</v>
      </c>
      <c r="D16" s="18" t="str">
        <f>+'Summary by Status'!I18</f>
        <v>Tentative</v>
      </c>
      <c r="E16" s="18" t="str">
        <f>+'Summary by Status'!E18</f>
        <v>Analyzing</v>
      </c>
      <c r="F16" s="146" t="str">
        <f>+'Summary by Status'!D18</f>
        <v>Sale in Process</v>
      </c>
      <c r="G16" s="11">
        <f>+'Summary by Status'!F18</f>
        <v>34.5</v>
      </c>
      <c r="H16" s="11">
        <f>+'Summary by Status'!G18</f>
        <v>34.5</v>
      </c>
      <c r="I16" s="216">
        <f>+'Summary by Status'!H18</f>
        <v>34.5</v>
      </c>
    </row>
    <row r="17" spans="1:9" s="3" customFormat="1" x14ac:dyDescent="0.25">
      <c r="A17" s="18">
        <f>+'Summary by Status'!A19</f>
        <v>2</v>
      </c>
      <c r="B17" s="16" t="str">
        <f>+'Summary by Status'!B19</f>
        <v>7EA</v>
      </c>
      <c r="C17" s="18" t="str">
        <f>+'Summary by Status'!C19</f>
        <v>EA</v>
      </c>
      <c r="D17" s="18" t="str">
        <f>+'Summary by Status'!I19</f>
        <v>Tentative</v>
      </c>
      <c r="E17" s="18" t="str">
        <f>+'Summary by Status'!E19</f>
        <v>DASHed on 3/23/01</v>
      </c>
      <c r="F17" s="146" t="str">
        <f>+'Summary by Status'!D19</f>
        <v>Sale in Process</v>
      </c>
      <c r="G17" s="11">
        <f>+'Summary by Status'!F19</f>
        <v>38.265000000000001</v>
      </c>
      <c r="H17" s="11">
        <f>+'Summary by Status'!G19</f>
        <v>28.124775</v>
      </c>
      <c r="I17" s="216">
        <f>+'Summary by Status'!H19</f>
        <v>25.637550000000001</v>
      </c>
    </row>
    <row r="18" spans="1:9" x14ac:dyDescent="0.25">
      <c r="A18" s="18">
        <f>+'Summary by Status'!A27</f>
        <v>1</v>
      </c>
      <c r="B18" s="16" t="str">
        <f>+'Summary by Status'!B27</f>
        <v>Steam Turbine (BV = 0)</v>
      </c>
      <c r="C18" s="18" t="str">
        <f>+'Summary by Status'!C27</f>
        <v>EA</v>
      </c>
      <c r="D18" s="18" t="str">
        <f>+'Summary by Status'!I27</f>
        <v>Available</v>
      </c>
      <c r="E18" s="18" t="str">
        <f>+'Summary by Status'!E27</f>
        <v>Analyzing</v>
      </c>
      <c r="F18" s="146" t="str">
        <f>+'Summary by Status'!D27</f>
        <v>Unassigned</v>
      </c>
      <c r="G18" s="246">
        <f>+'Summary by Status'!F27</f>
        <v>2.2999999999999998</v>
      </c>
      <c r="H18" s="246">
        <f>+'Summary by Status'!G27</f>
        <v>2.2999999999999998</v>
      </c>
      <c r="I18" s="216">
        <f>+'Summary by Status'!H27</f>
        <v>0</v>
      </c>
    </row>
    <row r="19" spans="1:9" x14ac:dyDescent="0.25">
      <c r="A19" s="2">
        <f>+'Summary by Status'!A20</f>
        <v>2</v>
      </c>
      <c r="B19" s="3" t="str">
        <f>+'Summary by Status'!B20</f>
        <v>MHI 501F simple cycle</v>
      </c>
      <c r="C19" s="2" t="str">
        <f>+'Summary by Status'!C20</f>
        <v>EA</v>
      </c>
      <c r="D19" s="2" t="str">
        <f>+'Summary by Status'!I20</f>
        <v>Tentative</v>
      </c>
      <c r="E19" s="215" t="str">
        <f>+'Summary by Status'!E20</f>
        <v>Analyzing</v>
      </c>
      <c r="F19" s="164" t="str">
        <f>+'Summary by Status'!D20</f>
        <v>Eletrobolt II</v>
      </c>
      <c r="G19" s="11">
        <f>+'Summary by Status'!F20</f>
        <v>73.707999999999998</v>
      </c>
      <c r="H19" s="11">
        <f>+'Summary by Status'!G20</f>
        <v>18.427</v>
      </c>
      <c r="I19" s="216">
        <f>+'Summary by Status'!H20</f>
        <v>73.707999999999998</v>
      </c>
    </row>
    <row r="20" spans="1:9" x14ac:dyDescent="0.25">
      <c r="A20" s="2">
        <f>+'Summary by Status'!A25</f>
        <v>1</v>
      </c>
      <c r="B20" s="3" t="str">
        <f>+'Summary by Status'!B25</f>
        <v>MHI 501F simple cycle</v>
      </c>
      <c r="C20" s="2" t="str">
        <f>+'Summary by Status'!C25</f>
        <v>EA</v>
      </c>
      <c r="D20" s="2" t="str">
        <f>+'Summary by Status'!I25</f>
        <v>Available</v>
      </c>
      <c r="E20" s="215" t="str">
        <f>+'Summary by Status'!E25</f>
        <v>Analyzing</v>
      </c>
      <c r="F20" s="164" t="str">
        <f>+'Summary by Status'!D25</f>
        <v>Unassigned</v>
      </c>
      <c r="G20" s="221">
        <f>+'Summary by Status'!F25</f>
        <v>43.618000000000002</v>
      </c>
      <c r="H20" s="221">
        <f>+'Summary by Status'!G25</f>
        <v>34.894400000000005</v>
      </c>
      <c r="I20" s="222">
        <f>+'Summary by Status'!H25</f>
        <v>43.618000000000002</v>
      </c>
    </row>
    <row r="21" spans="1:9" s="31" customFormat="1" x14ac:dyDescent="0.25">
      <c r="A21" s="70"/>
      <c r="B21" s="71"/>
      <c r="C21" s="70"/>
      <c r="D21" s="70"/>
      <c r="E21" s="70"/>
      <c r="F21" s="72" t="s">
        <v>197</v>
      </c>
      <c r="G21" s="161">
        <f>SUM(G12:G20)</f>
        <v>362.79389999999995</v>
      </c>
      <c r="H21" s="161">
        <f>SUM(H12:H20)</f>
        <v>199.68830000000003</v>
      </c>
      <c r="I21" s="161">
        <f>SUM(I12:I20)</f>
        <v>262.90733</v>
      </c>
    </row>
    <row r="22" spans="1:9" s="31" customFormat="1" x14ac:dyDescent="0.25">
      <c r="A22" s="70"/>
      <c r="B22" s="71"/>
      <c r="C22" s="70"/>
      <c r="D22" s="70"/>
      <c r="E22" s="70"/>
      <c r="F22" s="72"/>
      <c r="G22" s="161"/>
      <c r="H22" s="161"/>
      <c r="I22" s="161"/>
    </row>
    <row r="23" spans="1:9" s="31" customFormat="1" x14ac:dyDescent="0.25">
      <c r="A23" s="69" t="s">
        <v>173</v>
      </c>
      <c r="B23" s="71"/>
      <c r="C23" s="70"/>
      <c r="D23" s="70"/>
      <c r="E23" s="70"/>
      <c r="F23" s="72"/>
      <c r="G23" s="161"/>
      <c r="H23" s="161"/>
      <c r="I23" s="161"/>
    </row>
    <row r="24" spans="1:9" s="3" customFormat="1" x14ac:dyDescent="0.25">
      <c r="A24" s="2">
        <f>+'Summary by Status'!A26</f>
        <v>2</v>
      </c>
      <c r="B24" s="3" t="str">
        <f>+'Summary by Status'!B26</f>
        <v>Fr 6B 60hz power barges (BV=0)</v>
      </c>
      <c r="C24" s="2" t="str">
        <f>+'Summary by Status'!C26</f>
        <v>EGM</v>
      </c>
      <c r="D24" s="2" t="str">
        <f>+'Summary by Status'!I26</f>
        <v>Available</v>
      </c>
      <c r="E24" s="215" t="str">
        <f>+'Summary by Status'!E26</f>
        <v>Analyzing</v>
      </c>
      <c r="F24" s="164" t="str">
        <f>+'Summary by Status'!D26</f>
        <v>Unassigned</v>
      </c>
      <c r="G24" s="11">
        <f>+'Summary by Status'!F26</f>
        <v>13</v>
      </c>
      <c r="H24" s="11">
        <f>+'Summary by Status'!G26</f>
        <v>13</v>
      </c>
      <c r="I24" s="216">
        <f>+'Summary by Status'!H26</f>
        <v>13</v>
      </c>
    </row>
    <row r="25" spans="1:9" s="45" customFormat="1" ht="13.8" thickBot="1" x14ac:dyDescent="0.3">
      <c r="A25" s="73">
        <f>SUM(A8:A24)</f>
        <v>20</v>
      </c>
      <c r="B25" s="45" t="s">
        <v>122</v>
      </c>
      <c r="C25" s="73"/>
      <c r="D25" s="73"/>
      <c r="E25" s="73"/>
      <c r="F25" s="72" t="s">
        <v>104</v>
      </c>
      <c r="G25" s="223">
        <f>+G21+G9+G24</f>
        <v>626.04389999999989</v>
      </c>
      <c r="H25" s="223">
        <f>+H21+H9+H24</f>
        <v>375.35080000000005</v>
      </c>
      <c r="I25" s="223">
        <f>+I21+I9+I24</f>
        <v>423.55483000000004</v>
      </c>
    </row>
    <row r="26" spans="1:9" ht="13.8" thickTop="1" x14ac:dyDescent="0.25"/>
    <row r="27" spans="1:9" x14ac:dyDescent="0.25">
      <c r="F27" s="146" t="s">
        <v>165</v>
      </c>
      <c r="G27" s="159">
        <f>+'Summary by Status'!F35</f>
        <v>626.04390000000001</v>
      </c>
      <c r="H27" s="159">
        <f>+'Summary by Status'!G35</f>
        <v>375.35080000000005</v>
      </c>
      <c r="I27" s="159">
        <f>+'Summary by Status'!H35</f>
        <v>423.55483000000004</v>
      </c>
    </row>
    <row r="28" spans="1:9" x14ac:dyDescent="0.25">
      <c r="F28" s="146" t="s">
        <v>166</v>
      </c>
      <c r="G28" s="159">
        <f>+G25-G27</f>
        <v>0</v>
      </c>
      <c r="H28" s="159">
        <f>+H25-H27</f>
        <v>0</v>
      </c>
      <c r="I28" s="159">
        <f>+I25-I27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57"/>
  <sheetViews>
    <sheetView view="pageBreakPreview" zoomScale="70" zoomScaleNormal="80" workbookViewId="0">
      <pane xSplit="3" ySplit="3" topLeftCell="D4" activePane="bottomRight" state="frozen"/>
      <selection pane="topRight" activeCell="E1" sqref="E1"/>
      <selection pane="bottomLeft" activeCell="A6" sqref="A6"/>
      <selection pane="bottomRight" activeCell="G46" sqref="G46"/>
    </sheetView>
  </sheetViews>
  <sheetFormatPr defaultColWidth="10.6640625" defaultRowHeight="13.2" x14ac:dyDescent="0.25"/>
  <cols>
    <col min="1" max="1" width="5.44140625" style="74" customWidth="1"/>
    <col min="2" max="2" width="42.6640625" style="76" customWidth="1"/>
    <col min="3" max="3" width="20.109375" style="88" customWidth="1"/>
    <col min="4" max="33" width="11.77734375" style="74" customWidth="1"/>
    <col min="34" max="34" width="11.77734375" style="79" customWidth="1"/>
    <col min="35" max="54" width="11.77734375" style="74" customWidth="1"/>
    <col min="55" max="55" width="12.6640625" style="74" customWidth="1"/>
    <col min="56" max="16384" width="10.6640625" style="74"/>
  </cols>
  <sheetData>
    <row r="1" spans="1:102" ht="17.399999999999999" x14ac:dyDescent="0.3">
      <c r="B1" s="231" t="s">
        <v>23</v>
      </c>
    </row>
    <row r="2" spans="1:102" ht="17.399999999999999" x14ac:dyDescent="0.3">
      <c r="B2" s="231" t="s">
        <v>107</v>
      </c>
    </row>
    <row r="3" spans="1:102" s="77" customFormat="1" ht="13.8" thickBot="1" x14ac:dyDescent="0.3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80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119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3" customFormat="1" ht="15" customHeight="1" thickTop="1" x14ac:dyDescent="0.25">
      <c r="A4" s="258">
        <v>1</v>
      </c>
      <c r="B4" s="190" t="str">
        <f>'Detail by Turbine'!G6</f>
        <v>LM6000</v>
      </c>
      <c r="C4" s="265" t="str">
        <f>'Detail by Turbine'!S6</f>
        <v>Las Vegas CoGen II</v>
      </c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84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2"/>
    </row>
    <row r="5" spans="1:102" s="197" customFormat="1" x14ac:dyDescent="0.25">
      <c r="A5" s="259"/>
      <c r="B5" s="194" t="s">
        <v>108</v>
      </c>
      <c r="C5" s="266"/>
      <c r="D5" s="195">
        <v>0</v>
      </c>
      <c r="E5" s="195">
        <v>0</v>
      </c>
      <c r="F5" s="195">
        <v>0</v>
      </c>
      <c r="G5" s="195">
        <v>0</v>
      </c>
      <c r="H5" s="195">
        <v>0</v>
      </c>
      <c r="I5" s="195">
        <v>0</v>
      </c>
      <c r="J5" s="195">
        <v>0</v>
      </c>
      <c r="K5" s="195">
        <v>0</v>
      </c>
      <c r="L5" s="195">
        <v>0</v>
      </c>
      <c r="M5" s="195">
        <v>0</v>
      </c>
      <c r="N5" s="195">
        <v>0</v>
      </c>
      <c r="O5" s="195">
        <v>0</v>
      </c>
      <c r="P5" s="195">
        <v>0</v>
      </c>
      <c r="Q5" s="195">
        <v>0</v>
      </c>
      <c r="R5" s="195">
        <v>0</v>
      </c>
      <c r="S5" s="195">
        <v>0</v>
      </c>
      <c r="T5" s="195">
        <v>0</v>
      </c>
      <c r="U5" s="195">
        <v>0</v>
      </c>
      <c r="V5" s="195">
        <v>0</v>
      </c>
      <c r="W5" s="195">
        <v>0</v>
      </c>
      <c r="X5" s="195">
        <v>0</v>
      </c>
      <c r="Y5" s="195">
        <v>0</v>
      </c>
      <c r="Z5" s="195">
        <v>0</v>
      </c>
      <c r="AA5" s="195">
        <v>0</v>
      </c>
      <c r="AB5" s="195">
        <v>0</v>
      </c>
      <c r="AC5" s="195">
        <v>0</v>
      </c>
      <c r="AD5" s="195">
        <v>0</v>
      </c>
      <c r="AE5" s="195">
        <v>0</v>
      </c>
      <c r="AF5" s="82">
        <v>0</v>
      </c>
      <c r="AG5" s="195">
        <f>0.05+0.1</f>
        <v>0.15000000000000002</v>
      </c>
      <c r="AH5" s="195">
        <v>0.1</v>
      </c>
      <c r="AI5" s="195">
        <v>0.1</v>
      </c>
      <c r="AJ5" s="195">
        <v>0.1</v>
      </c>
      <c r="AK5" s="195">
        <v>0.1</v>
      </c>
      <c r="AL5" s="195">
        <v>0.1</v>
      </c>
      <c r="AM5" s="195">
        <v>0.1</v>
      </c>
      <c r="AN5" s="195">
        <v>0.1</v>
      </c>
      <c r="AO5" s="195">
        <v>0</v>
      </c>
      <c r="AP5" s="195">
        <v>0.1</v>
      </c>
      <c r="AQ5" s="195">
        <v>0</v>
      </c>
      <c r="AR5" s="195">
        <v>0.05</v>
      </c>
      <c r="AS5" s="195">
        <v>0</v>
      </c>
      <c r="AT5" s="195">
        <v>0</v>
      </c>
      <c r="AU5" s="195">
        <v>0</v>
      </c>
      <c r="AV5" s="195">
        <v>0</v>
      </c>
      <c r="AW5" s="195">
        <v>0</v>
      </c>
      <c r="AX5" s="195">
        <v>0</v>
      </c>
      <c r="AY5" s="195">
        <v>0</v>
      </c>
      <c r="AZ5" s="195">
        <v>0</v>
      </c>
      <c r="BA5" s="195">
        <v>0</v>
      </c>
      <c r="BB5" s="195">
        <v>0</v>
      </c>
      <c r="BC5" s="196">
        <f>SUM(D5:BB5)</f>
        <v>0.99999999999999989</v>
      </c>
      <c r="BD5" s="194"/>
    </row>
    <row r="6" spans="1:102" s="197" customFormat="1" x14ac:dyDescent="0.25">
      <c r="A6" s="259"/>
      <c r="B6" s="194" t="s">
        <v>109</v>
      </c>
      <c r="C6" s="266"/>
      <c r="D6" s="195">
        <f>D5</f>
        <v>0</v>
      </c>
      <c r="E6" s="195">
        <f t="shared" ref="E6:BB6" si="1">+D6+E5</f>
        <v>0</v>
      </c>
      <c r="F6" s="195">
        <f t="shared" si="1"/>
        <v>0</v>
      </c>
      <c r="G6" s="195">
        <f t="shared" si="1"/>
        <v>0</v>
      </c>
      <c r="H6" s="195">
        <f t="shared" si="1"/>
        <v>0</v>
      </c>
      <c r="I6" s="195">
        <f t="shared" si="1"/>
        <v>0</v>
      </c>
      <c r="J6" s="195">
        <f t="shared" si="1"/>
        <v>0</v>
      </c>
      <c r="K6" s="195">
        <f t="shared" si="1"/>
        <v>0</v>
      </c>
      <c r="L6" s="195">
        <f t="shared" si="1"/>
        <v>0</v>
      </c>
      <c r="M6" s="195">
        <f t="shared" si="1"/>
        <v>0</v>
      </c>
      <c r="N6" s="195">
        <f t="shared" si="1"/>
        <v>0</v>
      </c>
      <c r="O6" s="195">
        <f t="shared" si="1"/>
        <v>0</v>
      </c>
      <c r="P6" s="195">
        <f t="shared" si="1"/>
        <v>0</v>
      </c>
      <c r="Q6" s="195">
        <f t="shared" si="1"/>
        <v>0</v>
      </c>
      <c r="R6" s="195">
        <f t="shared" si="1"/>
        <v>0</v>
      </c>
      <c r="S6" s="195">
        <f t="shared" si="1"/>
        <v>0</v>
      </c>
      <c r="T6" s="195">
        <f t="shared" si="1"/>
        <v>0</v>
      </c>
      <c r="U6" s="195">
        <f t="shared" si="1"/>
        <v>0</v>
      </c>
      <c r="V6" s="195">
        <f t="shared" si="1"/>
        <v>0</v>
      </c>
      <c r="W6" s="195">
        <f t="shared" si="1"/>
        <v>0</v>
      </c>
      <c r="X6" s="195">
        <f t="shared" si="1"/>
        <v>0</v>
      </c>
      <c r="Y6" s="195">
        <f t="shared" si="1"/>
        <v>0</v>
      </c>
      <c r="Z6" s="195">
        <f t="shared" si="1"/>
        <v>0</v>
      </c>
      <c r="AA6" s="195">
        <f t="shared" si="1"/>
        <v>0</v>
      </c>
      <c r="AB6" s="195">
        <f t="shared" si="1"/>
        <v>0</v>
      </c>
      <c r="AC6" s="195">
        <f t="shared" si="1"/>
        <v>0</v>
      </c>
      <c r="AD6" s="195">
        <f t="shared" si="1"/>
        <v>0</v>
      </c>
      <c r="AE6" s="195">
        <f t="shared" si="1"/>
        <v>0</v>
      </c>
      <c r="AF6" s="82">
        <f t="shared" si="1"/>
        <v>0</v>
      </c>
      <c r="AG6" s="195">
        <f t="shared" si="1"/>
        <v>0.15000000000000002</v>
      </c>
      <c r="AH6" s="195">
        <f t="shared" si="1"/>
        <v>0.25</v>
      </c>
      <c r="AI6" s="195">
        <f t="shared" si="1"/>
        <v>0.35</v>
      </c>
      <c r="AJ6" s="195">
        <f t="shared" si="1"/>
        <v>0.44999999999999996</v>
      </c>
      <c r="AK6" s="195">
        <f t="shared" si="1"/>
        <v>0.54999999999999993</v>
      </c>
      <c r="AL6" s="195">
        <f t="shared" si="1"/>
        <v>0.64999999999999991</v>
      </c>
      <c r="AM6" s="195">
        <f t="shared" si="1"/>
        <v>0.74999999999999989</v>
      </c>
      <c r="AN6" s="195">
        <f t="shared" si="1"/>
        <v>0.84999999999999987</v>
      </c>
      <c r="AO6" s="195">
        <f t="shared" si="1"/>
        <v>0.84999999999999987</v>
      </c>
      <c r="AP6" s="195">
        <f t="shared" si="1"/>
        <v>0.94999999999999984</v>
      </c>
      <c r="AQ6" s="195">
        <f t="shared" si="1"/>
        <v>0.94999999999999984</v>
      </c>
      <c r="AR6" s="195">
        <f t="shared" si="1"/>
        <v>0.99999999999999989</v>
      </c>
      <c r="AS6" s="195">
        <f t="shared" si="1"/>
        <v>0.99999999999999989</v>
      </c>
      <c r="AT6" s="195">
        <f t="shared" si="1"/>
        <v>0.99999999999999989</v>
      </c>
      <c r="AU6" s="195">
        <f t="shared" si="1"/>
        <v>0.99999999999999989</v>
      </c>
      <c r="AV6" s="195">
        <f t="shared" si="1"/>
        <v>0.99999999999999989</v>
      </c>
      <c r="AW6" s="195">
        <f t="shared" si="1"/>
        <v>0.99999999999999989</v>
      </c>
      <c r="AX6" s="195">
        <f t="shared" si="1"/>
        <v>0.99999999999999989</v>
      </c>
      <c r="AY6" s="195">
        <f t="shared" si="1"/>
        <v>0.99999999999999989</v>
      </c>
      <c r="AZ6" s="195">
        <f t="shared" si="1"/>
        <v>0.99999999999999989</v>
      </c>
      <c r="BA6" s="195">
        <f t="shared" si="1"/>
        <v>0.99999999999999989</v>
      </c>
      <c r="BB6" s="195">
        <f t="shared" si="1"/>
        <v>0.99999999999999989</v>
      </c>
      <c r="BC6" s="196"/>
      <c r="BD6" s="194"/>
    </row>
    <row r="7" spans="1:102" s="197" customFormat="1" x14ac:dyDescent="0.25">
      <c r="A7" s="259"/>
      <c r="B7" s="194" t="s">
        <v>110</v>
      </c>
      <c r="C7" s="266"/>
      <c r="D7" s="195">
        <v>0</v>
      </c>
      <c r="E7" s="195">
        <v>0</v>
      </c>
      <c r="F7" s="195">
        <v>0</v>
      </c>
      <c r="G7" s="195">
        <v>0</v>
      </c>
      <c r="H7" s="195">
        <v>0</v>
      </c>
      <c r="I7" s="195">
        <v>0</v>
      </c>
      <c r="J7" s="195">
        <v>0</v>
      </c>
      <c r="K7" s="195">
        <v>0</v>
      </c>
      <c r="L7" s="195">
        <v>0</v>
      </c>
      <c r="M7" s="195">
        <v>0</v>
      </c>
      <c r="N7" s="195">
        <v>0</v>
      </c>
      <c r="O7" s="195">
        <v>0</v>
      </c>
      <c r="P7" s="195">
        <v>0</v>
      </c>
      <c r="Q7" s="195">
        <v>0</v>
      </c>
      <c r="R7" s="195">
        <v>0</v>
      </c>
      <c r="S7" s="195">
        <v>0</v>
      </c>
      <c r="T7" s="195">
        <v>0</v>
      </c>
      <c r="U7" s="195">
        <v>0</v>
      </c>
      <c r="V7" s="195">
        <v>0</v>
      </c>
      <c r="W7" s="195">
        <v>0</v>
      </c>
      <c r="X7" s="195">
        <v>0</v>
      </c>
      <c r="Y7" s="195">
        <v>0</v>
      </c>
      <c r="Z7" s="195">
        <v>0</v>
      </c>
      <c r="AA7" s="195">
        <v>0</v>
      </c>
      <c r="AB7" s="195">
        <v>0</v>
      </c>
      <c r="AC7" s="195">
        <v>0</v>
      </c>
      <c r="AD7" s="195">
        <v>0</v>
      </c>
      <c r="AE7" s="195">
        <v>0</v>
      </c>
      <c r="AF7" s="82">
        <v>0</v>
      </c>
      <c r="AG7" s="195">
        <v>0.1</v>
      </c>
      <c r="AH7" s="195">
        <v>0.1</v>
      </c>
      <c r="AI7" s="195">
        <v>0.1</v>
      </c>
      <c r="AJ7" s="195">
        <v>0.1</v>
      </c>
      <c r="AK7" s="195">
        <v>0.1</v>
      </c>
      <c r="AL7" s="195">
        <v>0.1</v>
      </c>
      <c r="AM7" s="195">
        <v>0.1</v>
      </c>
      <c r="AN7" s="195">
        <v>0.1</v>
      </c>
      <c r="AO7" s="195">
        <v>0</v>
      </c>
      <c r="AP7" s="195">
        <v>0.1</v>
      </c>
      <c r="AQ7" s="195">
        <v>0.1</v>
      </c>
      <c r="AR7" s="195">
        <v>0</v>
      </c>
      <c r="AS7" s="195">
        <v>0</v>
      </c>
      <c r="AT7" s="195">
        <v>0</v>
      </c>
      <c r="AU7" s="195">
        <v>0</v>
      </c>
      <c r="AV7" s="195">
        <v>0</v>
      </c>
      <c r="AW7" s="195">
        <v>0</v>
      </c>
      <c r="AX7" s="195">
        <v>0</v>
      </c>
      <c r="AY7" s="195">
        <v>0</v>
      </c>
      <c r="AZ7" s="195">
        <v>0</v>
      </c>
      <c r="BA7" s="195">
        <v>0</v>
      </c>
      <c r="BB7" s="195">
        <v>0</v>
      </c>
      <c r="BC7" s="196">
        <f>SUM(D7:BB7)</f>
        <v>0.99999999999999989</v>
      </c>
      <c r="BD7" s="194"/>
    </row>
    <row r="8" spans="1:102" s="197" customFormat="1" x14ac:dyDescent="0.25">
      <c r="A8" s="259"/>
      <c r="B8" s="194" t="s">
        <v>111</v>
      </c>
      <c r="C8" s="266"/>
      <c r="D8" s="195">
        <f>D7</f>
        <v>0</v>
      </c>
      <c r="E8" s="195">
        <f t="shared" ref="E8:BB8" si="2">+D8+E7</f>
        <v>0</v>
      </c>
      <c r="F8" s="195">
        <f t="shared" si="2"/>
        <v>0</v>
      </c>
      <c r="G8" s="195">
        <f t="shared" si="2"/>
        <v>0</v>
      </c>
      <c r="H8" s="195">
        <f t="shared" si="2"/>
        <v>0</v>
      </c>
      <c r="I8" s="195">
        <f t="shared" si="2"/>
        <v>0</v>
      </c>
      <c r="J8" s="195">
        <f t="shared" si="2"/>
        <v>0</v>
      </c>
      <c r="K8" s="195">
        <f t="shared" si="2"/>
        <v>0</v>
      </c>
      <c r="L8" s="195">
        <f t="shared" si="2"/>
        <v>0</v>
      </c>
      <c r="M8" s="195">
        <f t="shared" si="2"/>
        <v>0</v>
      </c>
      <c r="N8" s="195">
        <f t="shared" si="2"/>
        <v>0</v>
      </c>
      <c r="O8" s="195">
        <f t="shared" si="2"/>
        <v>0</v>
      </c>
      <c r="P8" s="195">
        <f t="shared" si="2"/>
        <v>0</v>
      </c>
      <c r="Q8" s="195">
        <f t="shared" si="2"/>
        <v>0</v>
      </c>
      <c r="R8" s="195">
        <f t="shared" si="2"/>
        <v>0</v>
      </c>
      <c r="S8" s="195">
        <f t="shared" si="2"/>
        <v>0</v>
      </c>
      <c r="T8" s="195">
        <f t="shared" si="2"/>
        <v>0</v>
      </c>
      <c r="U8" s="195">
        <f t="shared" si="2"/>
        <v>0</v>
      </c>
      <c r="V8" s="195">
        <f t="shared" si="2"/>
        <v>0</v>
      </c>
      <c r="W8" s="195">
        <f t="shared" si="2"/>
        <v>0</v>
      </c>
      <c r="X8" s="195">
        <f>+W8+X7</f>
        <v>0</v>
      </c>
      <c r="Y8" s="195">
        <f t="shared" si="2"/>
        <v>0</v>
      </c>
      <c r="Z8" s="195">
        <f t="shared" si="2"/>
        <v>0</v>
      </c>
      <c r="AA8" s="195">
        <f t="shared" si="2"/>
        <v>0</v>
      </c>
      <c r="AB8" s="195">
        <f t="shared" si="2"/>
        <v>0</v>
      </c>
      <c r="AC8" s="195">
        <f t="shared" si="2"/>
        <v>0</v>
      </c>
      <c r="AD8" s="195">
        <f t="shared" si="2"/>
        <v>0</v>
      </c>
      <c r="AE8" s="195">
        <f t="shared" si="2"/>
        <v>0</v>
      </c>
      <c r="AF8" s="82">
        <f t="shared" si="2"/>
        <v>0</v>
      </c>
      <c r="AG8" s="195">
        <f t="shared" si="2"/>
        <v>0.1</v>
      </c>
      <c r="AH8" s="195">
        <f t="shared" si="2"/>
        <v>0.2</v>
      </c>
      <c r="AI8" s="195">
        <f t="shared" si="2"/>
        <v>0.30000000000000004</v>
      </c>
      <c r="AJ8" s="195">
        <f t="shared" si="2"/>
        <v>0.4</v>
      </c>
      <c r="AK8" s="195">
        <f t="shared" si="2"/>
        <v>0.5</v>
      </c>
      <c r="AL8" s="195">
        <f t="shared" si="2"/>
        <v>0.6</v>
      </c>
      <c r="AM8" s="195">
        <f t="shared" si="2"/>
        <v>0.7</v>
      </c>
      <c r="AN8" s="195">
        <f t="shared" si="2"/>
        <v>0.79999999999999993</v>
      </c>
      <c r="AO8" s="195">
        <f t="shared" si="2"/>
        <v>0.79999999999999993</v>
      </c>
      <c r="AP8" s="195">
        <f t="shared" si="2"/>
        <v>0.89999999999999991</v>
      </c>
      <c r="AQ8" s="195">
        <f t="shared" si="2"/>
        <v>0.99999999999999989</v>
      </c>
      <c r="AR8" s="195">
        <f t="shared" si="2"/>
        <v>0.99999999999999989</v>
      </c>
      <c r="AS8" s="195">
        <f t="shared" si="2"/>
        <v>0.99999999999999989</v>
      </c>
      <c r="AT8" s="195">
        <f t="shared" si="2"/>
        <v>0.99999999999999989</v>
      </c>
      <c r="AU8" s="195">
        <f t="shared" si="2"/>
        <v>0.99999999999999989</v>
      </c>
      <c r="AV8" s="195">
        <f t="shared" si="2"/>
        <v>0.99999999999999989</v>
      </c>
      <c r="AW8" s="195">
        <f t="shared" si="2"/>
        <v>0.99999999999999989</v>
      </c>
      <c r="AX8" s="195">
        <f t="shared" si="2"/>
        <v>0.99999999999999989</v>
      </c>
      <c r="AY8" s="195">
        <f t="shared" si="2"/>
        <v>0.99999999999999989</v>
      </c>
      <c r="AZ8" s="195">
        <f t="shared" si="2"/>
        <v>0.99999999999999989</v>
      </c>
      <c r="BA8" s="195">
        <f t="shared" si="2"/>
        <v>0.99999999999999989</v>
      </c>
      <c r="BB8" s="195">
        <f t="shared" si="2"/>
        <v>0.99999999999999989</v>
      </c>
      <c r="BC8" s="196"/>
      <c r="BD8" s="194"/>
    </row>
    <row r="9" spans="1:102" s="212" customFormat="1" x14ac:dyDescent="0.25">
      <c r="A9" s="259"/>
      <c r="B9" s="209"/>
      <c r="C9" s="266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83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0"/>
      <c r="AU9" s="210"/>
      <c r="AV9" s="210"/>
      <c r="AW9" s="210"/>
      <c r="AX9" s="210"/>
      <c r="AY9" s="210"/>
      <c r="AZ9" s="210"/>
      <c r="BA9" s="210"/>
      <c r="BB9" s="210"/>
      <c r="BC9" s="211"/>
      <c r="BD9" s="209"/>
    </row>
    <row r="10" spans="1:102" s="198" customFormat="1" x14ac:dyDescent="0.25">
      <c r="A10" s="259"/>
      <c r="B10" s="198" t="s">
        <v>112</v>
      </c>
      <c r="C10" s="199">
        <v>15.769724999999999</v>
      </c>
      <c r="D10" s="200">
        <f t="shared" ref="D10:AI10" si="3">+D6*$C10</f>
        <v>0</v>
      </c>
      <c r="E10" s="200">
        <f t="shared" si="3"/>
        <v>0</v>
      </c>
      <c r="F10" s="200">
        <f t="shared" si="3"/>
        <v>0</v>
      </c>
      <c r="G10" s="200">
        <f t="shared" si="3"/>
        <v>0</v>
      </c>
      <c r="H10" s="200">
        <f t="shared" si="3"/>
        <v>0</v>
      </c>
      <c r="I10" s="200">
        <f t="shared" si="3"/>
        <v>0</v>
      </c>
      <c r="J10" s="200">
        <f t="shared" si="3"/>
        <v>0</v>
      </c>
      <c r="K10" s="200">
        <f t="shared" si="3"/>
        <v>0</v>
      </c>
      <c r="L10" s="200">
        <f t="shared" si="3"/>
        <v>0</v>
      </c>
      <c r="M10" s="200">
        <f t="shared" si="3"/>
        <v>0</v>
      </c>
      <c r="N10" s="200">
        <f t="shared" si="3"/>
        <v>0</v>
      </c>
      <c r="O10" s="200">
        <f t="shared" si="3"/>
        <v>0</v>
      </c>
      <c r="P10" s="200">
        <f t="shared" si="3"/>
        <v>0</v>
      </c>
      <c r="Q10" s="200">
        <f t="shared" si="3"/>
        <v>0</v>
      </c>
      <c r="R10" s="200">
        <f t="shared" si="3"/>
        <v>0</v>
      </c>
      <c r="S10" s="200">
        <f t="shared" si="3"/>
        <v>0</v>
      </c>
      <c r="T10" s="200">
        <f t="shared" si="3"/>
        <v>0</v>
      </c>
      <c r="U10" s="200">
        <f t="shared" si="3"/>
        <v>0</v>
      </c>
      <c r="V10" s="200">
        <f t="shared" si="3"/>
        <v>0</v>
      </c>
      <c r="W10" s="200">
        <f t="shared" si="3"/>
        <v>0</v>
      </c>
      <c r="X10" s="200">
        <f t="shared" si="3"/>
        <v>0</v>
      </c>
      <c r="Y10" s="200">
        <f t="shared" si="3"/>
        <v>0</v>
      </c>
      <c r="Z10" s="200">
        <f t="shared" si="3"/>
        <v>0</v>
      </c>
      <c r="AA10" s="200">
        <f t="shared" si="3"/>
        <v>0</v>
      </c>
      <c r="AB10" s="200">
        <f t="shared" si="3"/>
        <v>0</v>
      </c>
      <c r="AC10" s="200">
        <f t="shared" si="3"/>
        <v>0</v>
      </c>
      <c r="AD10" s="200">
        <f t="shared" si="3"/>
        <v>0</v>
      </c>
      <c r="AE10" s="200">
        <f t="shared" si="3"/>
        <v>0</v>
      </c>
      <c r="AF10" s="90">
        <f t="shared" si="3"/>
        <v>0</v>
      </c>
      <c r="AG10" s="200">
        <f t="shared" si="3"/>
        <v>2.3654587500000002</v>
      </c>
      <c r="AH10" s="200">
        <f t="shared" si="3"/>
        <v>3.9424312499999998</v>
      </c>
      <c r="AI10" s="200">
        <f t="shared" si="3"/>
        <v>5.5194037499999995</v>
      </c>
      <c r="AJ10" s="200">
        <f t="shared" ref="AJ10:BB10" si="4">+AJ6*$C10</f>
        <v>7.0963762499999987</v>
      </c>
      <c r="AK10" s="200">
        <f t="shared" si="4"/>
        <v>8.6733487499999988</v>
      </c>
      <c r="AL10" s="200">
        <f t="shared" si="4"/>
        <v>10.250321249999999</v>
      </c>
      <c r="AM10" s="200">
        <f t="shared" si="4"/>
        <v>11.827293749999997</v>
      </c>
      <c r="AN10" s="200">
        <f t="shared" si="4"/>
        <v>13.404266249999997</v>
      </c>
      <c r="AO10" s="200">
        <f t="shared" si="4"/>
        <v>13.404266249999997</v>
      </c>
      <c r="AP10" s="200">
        <f t="shared" si="4"/>
        <v>14.981238749999997</v>
      </c>
      <c r="AQ10" s="200">
        <f t="shared" si="4"/>
        <v>14.981238749999997</v>
      </c>
      <c r="AR10" s="200">
        <f t="shared" si="4"/>
        <v>15.769724999999998</v>
      </c>
      <c r="AS10" s="200">
        <f t="shared" si="4"/>
        <v>15.769724999999998</v>
      </c>
      <c r="AT10" s="200">
        <f t="shared" si="4"/>
        <v>15.769724999999998</v>
      </c>
      <c r="AU10" s="200">
        <f t="shared" si="4"/>
        <v>15.769724999999998</v>
      </c>
      <c r="AV10" s="200">
        <f t="shared" si="4"/>
        <v>15.769724999999998</v>
      </c>
      <c r="AW10" s="200">
        <f t="shared" si="4"/>
        <v>15.769724999999998</v>
      </c>
      <c r="AX10" s="200">
        <f t="shared" si="4"/>
        <v>15.769724999999998</v>
      </c>
      <c r="AY10" s="200">
        <f t="shared" si="4"/>
        <v>15.769724999999998</v>
      </c>
      <c r="AZ10" s="200">
        <f t="shared" si="4"/>
        <v>15.769724999999998</v>
      </c>
      <c r="BA10" s="200">
        <f t="shared" si="4"/>
        <v>15.769724999999998</v>
      </c>
      <c r="BB10" s="200">
        <f t="shared" si="4"/>
        <v>15.769724999999998</v>
      </c>
      <c r="BC10" s="201"/>
      <c r="BD10" s="202"/>
      <c r="BE10" s="202"/>
      <c r="BF10" s="202"/>
      <c r="BG10" s="202"/>
      <c r="BH10" s="202"/>
      <c r="BI10" s="202"/>
      <c r="BJ10" s="202"/>
      <c r="BK10" s="202"/>
      <c r="BL10" s="202"/>
      <c r="BM10" s="202"/>
      <c r="BN10" s="202"/>
      <c r="BO10" s="202"/>
      <c r="BP10" s="202"/>
      <c r="BQ10" s="202"/>
      <c r="BR10" s="202"/>
      <c r="BS10" s="202"/>
      <c r="BT10" s="202"/>
      <c r="BU10" s="202"/>
      <c r="BV10" s="202"/>
      <c r="BW10" s="202"/>
      <c r="BX10" s="202"/>
      <c r="BY10" s="202"/>
      <c r="BZ10" s="202"/>
      <c r="CA10" s="202"/>
      <c r="CB10" s="202"/>
      <c r="CC10" s="202"/>
      <c r="CD10" s="202"/>
      <c r="CE10" s="202"/>
      <c r="CF10" s="202"/>
      <c r="CG10" s="202"/>
      <c r="CH10" s="202"/>
      <c r="CI10" s="202"/>
      <c r="CJ10" s="202"/>
      <c r="CK10" s="202"/>
    </row>
    <row r="11" spans="1:102" s="203" customFormat="1" ht="13.8" thickBot="1" x14ac:dyDescent="0.3">
      <c r="A11" s="260"/>
      <c r="B11" s="203" t="s">
        <v>113</v>
      </c>
      <c r="C11" s="204" t="str">
        <f>+'Detail by Turbine'!B6</f>
        <v>Committed</v>
      </c>
      <c r="D11" s="205">
        <f t="shared" ref="D11:AI11" si="5">+D8*$C10</f>
        <v>0</v>
      </c>
      <c r="E11" s="205">
        <f t="shared" si="5"/>
        <v>0</v>
      </c>
      <c r="F11" s="205">
        <f t="shared" si="5"/>
        <v>0</v>
      </c>
      <c r="G11" s="205">
        <f t="shared" si="5"/>
        <v>0</v>
      </c>
      <c r="H11" s="205">
        <f t="shared" si="5"/>
        <v>0</v>
      </c>
      <c r="I11" s="205">
        <f t="shared" si="5"/>
        <v>0</v>
      </c>
      <c r="J11" s="205">
        <f t="shared" si="5"/>
        <v>0</v>
      </c>
      <c r="K11" s="205">
        <f t="shared" si="5"/>
        <v>0</v>
      </c>
      <c r="L11" s="205">
        <f t="shared" si="5"/>
        <v>0</v>
      </c>
      <c r="M11" s="205">
        <f t="shared" si="5"/>
        <v>0</v>
      </c>
      <c r="N11" s="205">
        <f t="shared" si="5"/>
        <v>0</v>
      </c>
      <c r="O11" s="205">
        <f t="shared" si="5"/>
        <v>0</v>
      </c>
      <c r="P11" s="205">
        <f t="shared" si="5"/>
        <v>0</v>
      </c>
      <c r="Q11" s="205">
        <f t="shared" si="5"/>
        <v>0</v>
      </c>
      <c r="R11" s="205">
        <f t="shared" si="5"/>
        <v>0</v>
      </c>
      <c r="S11" s="205">
        <f t="shared" si="5"/>
        <v>0</v>
      </c>
      <c r="T11" s="205">
        <f t="shared" si="5"/>
        <v>0</v>
      </c>
      <c r="U11" s="205">
        <f t="shared" si="5"/>
        <v>0</v>
      </c>
      <c r="V11" s="205">
        <f t="shared" si="5"/>
        <v>0</v>
      </c>
      <c r="W11" s="205">
        <f t="shared" si="5"/>
        <v>0</v>
      </c>
      <c r="X11" s="205">
        <f t="shared" si="5"/>
        <v>0</v>
      </c>
      <c r="Y11" s="205">
        <f t="shared" si="5"/>
        <v>0</v>
      </c>
      <c r="Z11" s="205">
        <f t="shared" si="5"/>
        <v>0</v>
      </c>
      <c r="AA11" s="205">
        <f t="shared" si="5"/>
        <v>0</v>
      </c>
      <c r="AB11" s="205">
        <f t="shared" si="5"/>
        <v>0</v>
      </c>
      <c r="AC11" s="205">
        <f t="shared" si="5"/>
        <v>0</v>
      </c>
      <c r="AD11" s="205">
        <f t="shared" si="5"/>
        <v>0</v>
      </c>
      <c r="AE11" s="205">
        <f t="shared" si="5"/>
        <v>0</v>
      </c>
      <c r="AF11" s="136">
        <f t="shared" si="5"/>
        <v>0</v>
      </c>
      <c r="AG11" s="205">
        <f t="shared" si="5"/>
        <v>1.5769725000000001</v>
      </c>
      <c r="AH11" s="205">
        <f t="shared" si="5"/>
        <v>3.1539450000000002</v>
      </c>
      <c r="AI11" s="205">
        <f t="shared" si="5"/>
        <v>4.7309175000000003</v>
      </c>
      <c r="AJ11" s="205">
        <f t="shared" ref="AJ11:BB11" si="6">+AJ8*$C10</f>
        <v>6.3078900000000004</v>
      </c>
      <c r="AK11" s="205">
        <f t="shared" si="6"/>
        <v>7.8848624999999997</v>
      </c>
      <c r="AL11" s="205">
        <f t="shared" si="6"/>
        <v>9.4618349999999989</v>
      </c>
      <c r="AM11" s="205">
        <f t="shared" si="6"/>
        <v>11.038807499999999</v>
      </c>
      <c r="AN11" s="205">
        <f t="shared" si="6"/>
        <v>12.615779999999999</v>
      </c>
      <c r="AO11" s="205">
        <f t="shared" si="6"/>
        <v>12.615779999999999</v>
      </c>
      <c r="AP11" s="205">
        <f t="shared" si="6"/>
        <v>14.192752499999997</v>
      </c>
      <c r="AQ11" s="205">
        <f t="shared" si="6"/>
        <v>15.769724999999998</v>
      </c>
      <c r="AR11" s="205">
        <f t="shared" si="6"/>
        <v>15.769724999999998</v>
      </c>
      <c r="AS11" s="205">
        <f t="shared" si="6"/>
        <v>15.769724999999998</v>
      </c>
      <c r="AT11" s="205">
        <f t="shared" si="6"/>
        <v>15.769724999999998</v>
      </c>
      <c r="AU11" s="205">
        <f t="shared" si="6"/>
        <v>15.769724999999998</v>
      </c>
      <c r="AV11" s="205">
        <f t="shared" si="6"/>
        <v>15.769724999999998</v>
      </c>
      <c r="AW11" s="205">
        <f t="shared" si="6"/>
        <v>15.769724999999998</v>
      </c>
      <c r="AX11" s="205">
        <f t="shared" si="6"/>
        <v>15.769724999999998</v>
      </c>
      <c r="AY11" s="205">
        <f t="shared" si="6"/>
        <v>15.769724999999998</v>
      </c>
      <c r="AZ11" s="205">
        <f t="shared" si="6"/>
        <v>15.769724999999998</v>
      </c>
      <c r="BA11" s="205">
        <f t="shared" si="6"/>
        <v>15.769724999999998</v>
      </c>
      <c r="BB11" s="205">
        <f t="shared" si="6"/>
        <v>15.769724999999998</v>
      </c>
      <c r="BC11" s="206"/>
      <c r="BD11" s="207"/>
      <c r="BE11" s="207"/>
      <c r="BF11" s="207"/>
      <c r="BG11" s="207"/>
      <c r="BH11" s="207"/>
      <c r="BI11" s="207"/>
      <c r="BJ11" s="207"/>
      <c r="BK11" s="207"/>
      <c r="BL11" s="207"/>
      <c r="BM11" s="207"/>
      <c r="BN11" s="207"/>
      <c r="BO11" s="207"/>
      <c r="BP11" s="207"/>
      <c r="BQ11" s="207"/>
      <c r="BR11" s="207"/>
      <c r="BS11" s="207"/>
      <c r="BT11" s="207"/>
      <c r="BU11" s="207"/>
      <c r="BV11" s="207"/>
      <c r="BW11" s="207"/>
      <c r="BX11" s="207"/>
      <c r="BY11" s="207"/>
      <c r="BZ11" s="207"/>
      <c r="CA11" s="207"/>
      <c r="CB11" s="207"/>
      <c r="CC11" s="207"/>
      <c r="CD11" s="207"/>
      <c r="CE11" s="207"/>
      <c r="CF11" s="207"/>
      <c r="CG11" s="207"/>
      <c r="CH11" s="207"/>
      <c r="CI11" s="207"/>
      <c r="CJ11" s="207"/>
      <c r="CK11" s="207"/>
    </row>
    <row r="12" spans="1:102" s="193" customFormat="1" ht="15" customHeight="1" thickTop="1" x14ac:dyDescent="0.25">
      <c r="A12" s="258">
        <f>+A4+1</f>
        <v>2</v>
      </c>
      <c r="B12" s="190" t="str">
        <f>'Detail by Turbine'!G7</f>
        <v>LM6000</v>
      </c>
      <c r="C12" s="265" t="str">
        <f>'Detail by Turbine'!S7</f>
        <v>Las Vegas CoGen II</v>
      </c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84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2"/>
    </row>
    <row r="13" spans="1:102" s="197" customFormat="1" x14ac:dyDescent="0.25">
      <c r="A13" s="259"/>
      <c r="B13" s="194" t="s">
        <v>108</v>
      </c>
      <c r="C13" s="266"/>
      <c r="D13" s="195">
        <v>0</v>
      </c>
      <c r="E13" s="195">
        <v>0</v>
      </c>
      <c r="F13" s="195">
        <v>0</v>
      </c>
      <c r="G13" s="195">
        <v>0</v>
      </c>
      <c r="H13" s="195">
        <v>0</v>
      </c>
      <c r="I13" s="195">
        <v>0</v>
      </c>
      <c r="J13" s="195">
        <v>0</v>
      </c>
      <c r="K13" s="195">
        <v>0</v>
      </c>
      <c r="L13" s="195">
        <v>0</v>
      </c>
      <c r="M13" s="195">
        <v>0</v>
      </c>
      <c r="N13" s="195">
        <v>0</v>
      </c>
      <c r="O13" s="195">
        <v>0</v>
      </c>
      <c r="P13" s="195">
        <v>0</v>
      </c>
      <c r="Q13" s="195">
        <v>0</v>
      </c>
      <c r="R13" s="195">
        <v>0</v>
      </c>
      <c r="S13" s="195">
        <v>0</v>
      </c>
      <c r="T13" s="195">
        <v>0</v>
      </c>
      <c r="U13" s="195">
        <v>0</v>
      </c>
      <c r="V13" s="195">
        <v>0</v>
      </c>
      <c r="W13" s="195">
        <v>0</v>
      </c>
      <c r="X13" s="195">
        <v>0</v>
      </c>
      <c r="Y13" s="195">
        <v>0</v>
      </c>
      <c r="Z13" s="195">
        <v>0</v>
      </c>
      <c r="AA13" s="195">
        <v>0</v>
      </c>
      <c r="AB13" s="195">
        <v>0</v>
      </c>
      <c r="AC13" s="195">
        <v>0</v>
      </c>
      <c r="AD13" s="195">
        <v>0</v>
      </c>
      <c r="AE13" s="195">
        <v>0</v>
      </c>
      <c r="AF13" s="82">
        <v>0</v>
      </c>
      <c r="AG13" s="195">
        <f>0.05+0.1</f>
        <v>0.15000000000000002</v>
      </c>
      <c r="AH13" s="195">
        <v>0.1</v>
      </c>
      <c r="AI13" s="195">
        <v>0.1</v>
      </c>
      <c r="AJ13" s="195">
        <v>0.1</v>
      </c>
      <c r="AK13" s="195">
        <v>0.1</v>
      </c>
      <c r="AL13" s="195">
        <v>0.1</v>
      </c>
      <c r="AM13" s="195">
        <v>0.1</v>
      </c>
      <c r="AN13" s="195">
        <v>0.1</v>
      </c>
      <c r="AO13" s="195">
        <v>0</v>
      </c>
      <c r="AP13" s="195">
        <v>0.1</v>
      </c>
      <c r="AQ13" s="195">
        <v>0</v>
      </c>
      <c r="AR13" s="195">
        <v>0.05</v>
      </c>
      <c r="AS13" s="195">
        <v>0</v>
      </c>
      <c r="AT13" s="195">
        <v>0</v>
      </c>
      <c r="AU13" s="195">
        <v>0</v>
      </c>
      <c r="AV13" s="195">
        <v>0</v>
      </c>
      <c r="AW13" s="195">
        <v>0</v>
      </c>
      <c r="AX13" s="195">
        <v>0</v>
      </c>
      <c r="AY13" s="195">
        <v>0</v>
      </c>
      <c r="AZ13" s="195">
        <v>0</v>
      </c>
      <c r="BA13" s="195">
        <v>0</v>
      </c>
      <c r="BB13" s="195">
        <v>0</v>
      </c>
      <c r="BC13" s="196">
        <f>SUM(D13:BB13)</f>
        <v>0.99999999999999989</v>
      </c>
      <c r="BD13" s="194"/>
    </row>
    <row r="14" spans="1:102" s="197" customFormat="1" x14ac:dyDescent="0.25">
      <c r="A14" s="259"/>
      <c r="B14" s="194" t="s">
        <v>109</v>
      </c>
      <c r="C14" s="266"/>
      <c r="D14" s="195">
        <f>D13</f>
        <v>0</v>
      </c>
      <c r="E14" s="195">
        <f t="shared" ref="E14:BB14" si="7">+D14+E13</f>
        <v>0</v>
      </c>
      <c r="F14" s="195">
        <f t="shared" si="7"/>
        <v>0</v>
      </c>
      <c r="G14" s="195">
        <f t="shared" si="7"/>
        <v>0</v>
      </c>
      <c r="H14" s="195">
        <f t="shared" si="7"/>
        <v>0</v>
      </c>
      <c r="I14" s="195">
        <f t="shared" si="7"/>
        <v>0</v>
      </c>
      <c r="J14" s="195">
        <f t="shared" si="7"/>
        <v>0</v>
      </c>
      <c r="K14" s="195">
        <f t="shared" si="7"/>
        <v>0</v>
      </c>
      <c r="L14" s="195">
        <f t="shared" si="7"/>
        <v>0</v>
      </c>
      <c r="M14" s="195">
        <f t="shared" si="7"/>
        <v>0</v>
      </c>
      <c r="N14" s="195">
        <f t="shared" si="7"/>
        <v>0</v>
      </c>
      <c r="O14" s="195">
        <f t="shared" si="7"/>
        <v>0</v>
      </c>
      <c r="P14" s="195">
        <f t="shared" si="7"/>
        <v>0</v>
      </c>
      <c r="Q14" s="195">
        <f t="shared" si="7"/>
        <v>0</v>
      </c>
      <c r="R14" s="195">
        <f t="shared" si="7"/>
        <v>0</v>
      </c>
      <c r="S14" s="195">
        <f t="shared" si="7"/>
        <v>0</v>
      </c>
      <c r="T14" s="195">
        <f t="shared" si="7"/>
        <v>0</v>
      </c>
      <c r="U14" s="195">
        <f t="shared" si="7"/>
        <v>0</v>
      </c>
      <c r="V14" s="195">
        <f t="shared" si="7"/>
        <v>0</v>
      </c>
      <c r="W14" s="195">
        <f t="shared" si="7"/>
        <v>0</v>
      </c>
      <c r="X14" s="195">
        <f t="shared" si="7"/>
        <v>0</v>
      </c>
      <c r="Y14" s="195">
        <f t="shared" si="7"/>
        <v>0</v>
      </c>
      <c r="Z14" s="195">
        <f t="shared" si="7"/>
        <v>0</v>
      </c>
      <c r="AA14" s="195">
        <f t="shared" si="7"/>
        <v>0</v>
      </c>
      <c r="AB14" s="195">
        <f t="shared" si="7"/>
        <v>0</v>
      </c>
      <c r="AC14" s="195">
        <f t="shared" si="7"/>
        <v>0</v>
      </c>
      <c r="AD14" s="195">
        <f t="shared" si="7"/>
        <v>0</v>
      </c>
      <c r="AE14" s="195">
        <f t="shared" si="7"/>
        <v>0</v>
      </c>
      <c r="AF14" s="82">
        <f t="shared" si="7"/>
        <v>0</v>
      </c>
      <c r="AG14" s="195">
        <f t="shared" si="7"/>
        <v>0.15000000000000002</v>
      </c>
      <c r="AH14" s="195">
        <f t="shared" si="7"/>
        <v>0.25</v>
      </c>
      <c r="AI14" s="195">
        <f t="shared" si="7"/>
        <v>0.35</v>
      </c>
      <c r="AJ14" s="195">
        <f t="shared" si="7"/>
        <v>0.44999999999999996</v>
      </c>
      <c r="AK14" s="195">
        <f t="shared" si="7"/>
        <v>0.54999999999999993</v>
      </c>
      <c r="AL14" s="195">
        <f t="shared" si="7"/>
        <v>0.64999999999999991</v>
      </c>
      <c r="AM14" s="195">
        <f t="shared" si="7"/>
        <v>0.74999999999999989</v>
      </c>
      <c r="AN14" s="195">
        <f t="shared" si="7"/>
        <v>0.84999999999999987</v>
      </c>
      <c r="AO14" s="195">
        <f t="shared" si="7"/>
        <v>0.84999999999999987</v>
      </c>
      <c r="AP14" s="195">
        <f t="shared" si="7"/>
        <v>0.94999999999999984</v>
      </c>
      <c r="AQ14" s="195">
        <f t="shared" si="7"/>
        <v>0.94999999999999984</v>
      </c>
      <c r="AR14" s="195">
        <f t="shared" si="7"/>
        <v>0.99999999999999989</v>
      </c>
      <c r="AS14" s="195">
        <f t="shared" si="7"/>
        <v>0.99999999999999989</v>
      </c>
      <c r="AT14" s="195">
        <f t="shared" si="7"/>
        <v>0.99999999999999989</v>
      </c>
      <c r="AU14" s="195">
        <f t="shared" si="7"/>
        <v>0.99999999999999989</v>
      </c>
      <c r="AV14" s="195">
        <f t="shared" si="7"/>
        <v>0.99999999999999989</v>
      </c>
      <c r="AW14" s="195">
        <f t="shared" si="7"/>
        <v>0.99999999999999989</v>
      </c>
      <c r="AX14" s="195">
        <f t="shared" si="7"/>
        <v>0.99999999999999989</v>
      </c>
      <c r="AY14" s="195">
        <f t="shared" si="7"/>
        <v>0.99999999999999989</v>
      </c>
      <c r="AZ14" s="195">
        <f t="shared" si="7"/>
        <v>0.99999999999999989</v>
      </c>
      <c r="BA14" s="195">
        <f t="shared" si="7"/>
        <v>0.99999999999999989</v>
      </c>
      <c r="BB14" s="195">
        <f t="shared" si="7"/>
        <v>0.99999999999999989</v>
      </c>
      <c r="BC14" s="196"/>
      <c r="BD14" s="194"/>
    </row>
    <row r="15" spans="1:102" s="197" customFormat="1" x14ac:dyDescent="0.25">
      <c r="A15" s="259"/>
      <c r="B15" s="194" t="s">
        <v>110</v>
      </c>
      <c r="C15" s="266"/>
      <c r="D15" s="195">
        <v>0</v>
      </c>
      <c r="E15" s="195">
        <v>0</v>
      </c>
      <c r="F15" s="195">
        <v>0</v>
      </c>
      <c r="G15" s="195">
        <v>0</v>
      </c>
      <c r="H15" s="195">
        <v>0</v>
      </c>
      <c r="I15" s="195">
        <v>0</v>
      </c>
      <c r="J15" s="195">
        <v>0</v>
      </c>
      <c r="K15" s="195">
        <v>0</v>
      </c>
      <c r="L15" s="195">
        <v>0</v>
      </c>
      <c r="M15" s="195">
        <v>0</v>
      </c>
      <c r="N15" s="195">
        <v>0</v>
      </c>
      <c r="O15" s="195">
        <v>0</v>
      </c>
      <c r="P15" s="195">
        <v>0</v>
      </c>
      <c r="Q15" s="195">
        <v>0</v>
      </c>
      <c r="R15" s="195">
        <v>0</v>
      </c>
      <c r="S15" s="195">
        <v>0</v>
      </c>
      <c r="T15" s="195">
        <v>0</v>
      </c>
      <c r="U15" s="195">
        <v>0</v>
      </c>
      <c r="V15" s="195">
        <v>0</v>
      </c>
      <c r="W15" s="195">
        <v>0</v>
      </c>
      <c r="X15" s="195">
        <v>0</v>
      </c>
      <c r="Y15" s="195">
        <v>0</v>
      </c>
      <c r="Z15" s="195">
        <v>0</v>
      </c>
      <c r="AA15" s="195">
        <v>0</v>
      </c>
      <c r="AB15" s="195">
        <v>0</v>
      </c>
      <c r="AC15" s="195">
        <v>0</v>
      </c>
      <c r="AD15" s="195">
        <v>0</v>
      </c>
      <c r="AE15" s="195">
        <v>0</v>
      </c>
      <c r="AF15" s="82">
        <v>0</v>
      </c>
      <c r="AG15" s="195">
        <v>0.1</v>
      </c>
      <c r="AH15" s="195">
        <v>0.1</v>
      </c>
      <c r="AI15" s="195">
        <v>0.1</v>
      </c>
      <c r="AJ15" s="195">
        <v>0.1</v>
      </c>
      <c r="AK15" s="195">
        <v>0.1</v>
      </c>
      <c r="AL15" s="195">
        <v>0.1</v>
      </c>
      <c r="AM15" s="195">
        <v>0.1</v>
      </c>
      <c r="AN15" s="195">
        <v>0.1</v>
      </c>
      <c r="AO15" s="195">
        <v>0</v>
      </c>
      <c r="AP15" s="195">
        <v>0.1</v>
      </c>
      <c r="AQ15" s="195">
        <v>0.1</v>
      </c>
      <c r="AR15" s="195">
        <v>0</v>
      </c>
      <c r="AS15" s="195">
        <v>0</v>
      </c>
      <c r="AT15" s="195">
        <v>0</v>
      </c>
      <c r="AU15" s="195">
        <v>0</v>
      </c>
      <c r="AV15" s="195">
        <v>0</v>
      </c>
      <c r="AW15" s="195">
        <v>0</v>
      </c>
      <c r="AX15" s="195">
        <v>0</v>
      </c>
      <c r="AY15" s="195">
        <v>0</v>
      </c>
      <c r="AZ15" s="195">
        <v>0</v>
      </c>
      <c r="BA15" s="195">
        <v>0</v>
      </c>
      <c r="BB15" s="195">
        <v>0</v>
      </c>
      <c r="BC15" s="196">
        <f>SUM(D15:BB15)</f>
        <v>0.99999999999999989</v>
      </c>
      <c r="BD15" s="194"/>
    </row>
    <row r="16" spans="1:102" s="197" customFormat="1" x14ac:dyDescent="0.25">
      <c r="A16" s="259"/>
      <c r="B16" s="194" t="s">
        <v>111</v>
      </c>
      <c r="C16" s="266"/>
      <c r="D16" s="195">
        <f>D15</f>
        <v>0</v>
      </c>
      <c r="E16" s="195">
        <f t="shared" ref="E16:BB16" si="8">+D16+E15</f>
        <v>0</v>
      </c>
      <c r="F16" s="195">
        <f t="shared" si="8"/>
        <v>0</v>
      </c>
      <c r="G16" s="195">
        <f t="shared" si="8"/>
        <v>0</v>
      </c>
      <c r="H16" s="195">
        <f t="shared" si="8"/>
        <v>0</v>
      </c>
      <c r="I16" s="195">
        <f t="shared" si="8"/>
        <v>0</v>
      </c>
      <c r="J16" s="195">
        <f t="shared" si="8"/>
        <v>0</v>
      </c>
      <c r="K16" s="195">
        <f t="shared" si="8"/>
        <v>0</v>
      </c>
      <c r="L16" s="195">
        <f t="shared" si="8"/>
        <v>0</v>
      </c>
      <c r="M16" s="195">
        <f t="shared" si="8"/>
        <v>0</v>
      </c>
      <c r="N16" s="195">
        <f t="shared" si="8"/>
        <v>0</v>
      </c>
      <c r="O16" s="195">
        <f t="shared" si="8"/>
        <v>0</v>
      </c>
      <c r="P16" s="195">
        <f t="shared" si="8"/>
        <v>0</v>
      </c>
      <c r="Q16" s="195">
        <f t="shared" si="8"/>
        <v>0</v>
      </c>
      <c r="R16" s="195">
        <f t="shared" si="8"/>
        <v>0</v>
      </c>
      <c r="S16" s="195">
        <f t="shared" si="8"/>
        <v>0</v>
      </c>
      <c r="T16" s="195">
        <f t="shared" si="8"/>
        <v>0</v>
      </c>
      <c r="U16" s="195">
        <f t="shared" si="8"/>
        <v>0</v>
      </c>
      <c r="V16" s="195">
        <f t="shared" si="8"/>
        <v>0</v>
      </c>
      <c r="W16" s="195">
        <f t="shared" si="8"/>
        <v>0</v>
      </c>
      <c r="X16" s="195">
        <f t="shared" si="8"/>
        <v>0</v>
      </c>
      <c r="Y16" s="195">
        <f t="shared" si="8"/>
        <v>0</v>
      </c>
      <c r="Z16" s="195">
        <f t="shared" si="8"/>
        <v>0</v>
      </c>
      <c r="AA16" s="195">
        <f t="shared" si="8"/>
        <v>0</v>
      </c>
      <c r="AB16" s="195">
        <f t="shared" si="8"/>
        <v>0</v>
      </c>
      <c r="AC16" s="195">
        <f t="shared" si="8"/>
        <v>0</v>
      </c>
      <c r="AD16" s="195">
        <f t="shared" si="8"/>
        <v>0</v>
      </c>
      <c r="AE16" s="195">
        <f t="shared" si="8"/>
        <v>0</v>
      </c>
      <c r="AF16" s="82">
        <f t="shared" si="8"/>
        <v>0</v>
      </c>
      <c r="AG16" s="195">
        <f t="shared" si="8"/>
        <v>0.1</v>
      </c>
      <c r="AH16" s="195">
        <f t="shared" si="8"/>
        <v>0.2</v>
      </c>
      <c r="AI16" s="195">
        <f t="shared" si="8"/>
        <v>0.30000000000000004</v>
      </c>
      <c r="AJ16" s="195">
        <f t="shared" si="8"/>
        <v>0.4</v>
      </c>
      <c r="AK16" s="195">
        <f t="shared" si="8"/>
        <v>0.5</v>
      </c>
      <c r="AL16" s="195">
        <f t="shared" si="8"/>
        <v>0.6</v>
      </c>
      <c r="AM16" s="195">
        <f t="shared" si="8"/>
        <v>0.7</v>
      </c>
      <c r="AN16" s="195">
        <f t="shared" si="8"/>
        <v>0.79999999999999993</v>
      </c>
      <c r="AO16" s="195">
        <f t="shared" si="8"/>
        <v>0.79999999999999993</v>
      </c>
      <c r="AP16" s="195">
        <f t="shared" si="8"/>
        <v>0.89999999999999991</v>
      </c>
      <c r="AQ16" s="195">
        <f t="shared" si="8"/>
        <v>0.99999999999999989</v>
      </c>
      <c r="AR16" s="195">
        <f t="shared" si="8"/>
        <v>0.99999999999999989</v>
      </c>
      <c r="AS16" s="195">
        <f t="shared" si="8"/>
        <v>0.99999999999999989</v>
      </c>
      <c r="AT16" s="195">
        <f t="shared" si="8"/>
        <v>0.99999999999999989</v>
      </c>
      <c r="AU16" s="195">
        <f t="shared" si="8"/>
        <v>0.99999999999999989</v>
      </c>
      <c r="AV16" s="195">
        <f t="shared" si="8"/>
        <v>0.99999999999999989</v>
      </c>
      <c r="AW16" s="195">
        <f t="shared" si="8"/>
        <v>0.99999999999999989</v>
      </c>
      <c r="AX16" s="195">
        <f t="shared" si="8"/>
        <v>0.99999999999999989</v>
      </c>
      <c r="AY16" s="195">
        <f t="shared" si="8"/>
        <v>0.99999999999999989</v>
      </c>
      <c r="AZ16" s="195">
        <f t="shared" si="8"/>
        <v>0.99999999999999989</v>
      </c>
      <c r="BA16" s="195">
        <f t="shared" si="8"/>
        <v>0.99999999999999989</v>
      </c>
      <c r="BB16" s="195">
        <f t="shared" si="8"/>
        <v>0.99999999999999989</v>
      </c>
      <c r="BC16" s="196"/>
      <c r="BD16" s="194"/>
    </row>
    <row r="17" spans="1:89" s="212" customFormat="1" x14ac:dyDescent="0.25">
      <c r="A17" s="259"/>
      <c r="B17" s="209"/>
      <c r="C17" s="266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0"/>
      <c r="AF17" s="83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1"/>
      <c r="BD17" s="209"/>
    </row>
    <row r="18" spans="1:89" s="198" customFormat="1" x14ac:dyDescent="0.25">
      <c r="A18" s="259"/>
      <c r="B18" s="198" t="s">
        <v>112</v>
      </c>
      <c r="C18" s="199">
        <v>15.769724999999999</v>
      </c>
      <c r="D18" s="200">
        <f t="shared" ref="D18:AI18" si="9">+D14*$C18</f>
        <v>0</v>
      </c>
      <c r="E18" s="200">
        <f t="shared" si="9"/>
        <v>0</v>
      </c>
      <c r="F18" s="200">
        <f t="shared" si="9"/>
        <v>0</v>
      </c>
      <c r="G18" s="200">
        <f t="shared" si="9"/>
        <v>0</v>
      </c>
      <c r="H18" s="200">
        <f t="shared" si="9"/>
        <v>0</v>
      </c>
      <c r="I18" s="200">
        <f t="shared" si="9"/>
        <v>0</v>
      </c>
      <c r="J18" s="200">
        <f t="shared" si="9"/>
        <v>0</v>
      </c>
      <c r="K18" s="200">
        <f t="shared" si="9"/>
        <v>0</v>
      </c>
      <c r="L18" s="200">
        <f t="shared" si="9"/>
        <v>0</v>
      </c>
      <c r="M18" s="200">
        <f t="shared" si="9"/>
        <v>0</v>
      </c>
      <c r="N18" s="200">
        <f t="shared" si="9"/>
        <v>0</v>
      </c>
      <c r="O18" s="200">
        <f t="shared" si="9"/>
        <v>0</v>
      </c>
      <c r="P18" s="200">
        <f t="shared" si="9"/>
        <v>0</v>
      </c>
      <c r="Q18" s="200">
        <f t="shared" si="9"/>
        <v>0</v>
      </c>
      <c r="R18" s="200">
        <f t="shared" si="9"/>
        <v>0</v>
      </c>
      <c r="S18" s="200">
        <f t="shared" si="9"/>
        <v>0</v>
      </c>
      <c r="T18" s="200">
        <f t="shared" si="9"/>
        <v>0</v>
      </c>
      <c r="U18" s="200">
        <f t="shared" si="9"/>
        <v>0</v>
      </c>
      <c r="V18" s="200">
        <f t="shared" si="9"/>
        <v>0</v>
      </c>
      <c r="W18" s="200">
        <f t="shared" si="9"/>
        <v>0</v>
      </c>
      <c r="X18" s="200">
        <f t="shared" si="9"/>
        <v>0</v>
      </c>
      <c r="Y18" s="200">
        <f t="shared" si="9"/>
        <v>0</v>
      </c>
      <c r="Z18" s="200">
        <f t="shared" si="9"/>
        <v>0</v>
      </c>
      <c r="AA18" s="200">
        <f t="shared" si="9"/>
        <v>0</v>
      </c>
      <c r="AB18" s="200">
        <f t="shared" si="9"/>
        <v>0</v>
      </c>
      <c r="AC18" s="200">
        <f t="shared" si="9"/>
        <v>0</v>
      </c>
      <c r="AD18" s="200">
        <f t="shared" si="9"/>
        <v>0</v>
      </c>
      <c r="AE18" s="200">
        <f t="shared" si="9"/>
        <v>0</v>
      </c>
      <c r="AF18" s="90">
        <f t="shared" si="9"/>
        <v>0</v>
      </c>
      <c r="AG18" s="200">
        <f t="shared" si="9"/>
        <v>2.3654587500000002</v>
      </c>
      <c r="AH18" s="200">
        <f t="shared" si="9"/>
        <v>3.9424312499999998</v>
      </c>
      <c r="AI18" s="200">
        <f t="shared" si="9"/>
        <v>5.5194037499999995</v>
      </c>
      <c r="AJ18" s="200">
        <f t="shared" ref="AJ18:BB18" si="10">+AJ14*$C18</f>
        <v>7.0963762499999987</v>
      </c>
      <c r="AK18" s="200">
        <f t="shared" si="10"/>
        <v>8.6733487499999988</v>
      </c>
      <c r="AL18" s="200">
        <f t="shared" si="10"/>
        <v>10.250321249999999</v>
      </c>
      <c r="AM18" s="200">
        <f t="shared" si="10"/>
        <v>11.827293749999997</v>
      </c>
      <c r="AN18" s="200">
        <f t="shared" si="10"/>
        <v>13.404266249999997</v>
      </c>
      <c r="AO18" s="200">
        <f t="shared" si="10"/>
        <v>13.404266249999997</v>
      </c>
      <c r="AP18" s="200">
        <f t="shared" si="10"/>
        <v>14.981238749999997</v>
      </c>
      <c r="AQ18" s="200">
        <f t="shared" si="10"/>
        <v>14.981238749999997</v>
      </c>
      <c r="AR18" s="200">
        <f t="shared" si="10"/>
        <v>15.769724999999998</v>
      </c>
      <c r="AS18" s="200">
        <f t="shared" si="10"/>
        <v>15.769724999999998</v>
      </c>
      <c r="AT18" s="200">
        <f t="shared" si="10"/>
        <v>15.769724999999998</v>
      </c>
      <c r="AU18" s="200">
        <f t="shared" si="10"/>
        <v>15.769724999999998</v>
      </c>
      <c r="AV18" s="200">
        <f t="shared" si="10"/>
        <v>15.769724999999998</v>
      </c>
      <c r="AW18" s="200">
        <f t="shared" si="10"/>
        <v>15.769724999999998</v>
      </c>
      <c r="AX18" s="200">
        <f t="shared" si="10"/>
        <v>15.769724999999998</v>
      </c>
      <c r="AY18" s="200">
        <f t="shared" si="10"/>
        <v>15.769724999999998</v>
      </c>
      <c r="AZ18" s="200">
        <f t="shared" si="10"/>
        <v>15.769724999999998</v>
      </c>
      <c r="BA18" s="200">
        <f t="shared" si="10"/>
        <v>15.769724999999998</v>
      </c>
      <c r="BB18" s="200">
        <f t="shared" si="10"/>
        <v>15.769724999999998</v>
      </c>
      <c r="BC18" s="201"/>
      <c r="BD18" s="202"/>
      <c r="BE18" s="202"/>
      <c r="BF18" s="202"/>
      <c r="BG18" s="202"/>
      <c r="BH18" s="202"/>
      <c r="BI18" s="202"/>
      <c r="BJ18" s="202"/>
      <c r="BK18" s="202"/>
      <c r="BL18" s="202"/>
      <c r="BM18" s="202"/>
      <c r="BN18" s="202"/>
      <c r="BO18" s="202"/>
      <c r="BP18" s="202"/>
      <c r="BQ18" s="202"/>
      <c r="BR18" s="202"/>
      <c r="BS18" s="202"/>
      <c r="BT18" s="202"/>
      <c r="BU18" s="202"/>
      <c r="BV18" s="202"/>
      <c r="BW18" s="202"/>
      <c r="BX18" s="202"/>
      <c r="BY18" s="202"/>
      <c r="BZ18" s="202"/>
      <c r="CA18" s="202"/>
      <c r="CB18" s="202"/>
      <c r="CC18" s="202"/>
      <c r="CD18" s="202"/>
      <c r="CE18" s="202"/>
      <c r="CF18" s="202"/>
      <c r="CG18" s="202"/>
      <c r="CH18" s="202"/>
      <c r="CI18" s="202"/>
      <c r="CJ18" s="202"/>
      <c r="CK18" s="202"/>
    </row>
    <row r="19" spans="1:89" s="203" customFormat="1" ht="13.8" thickBot="1" x14ac:dyDescent="0.3">
      <c r="A19" s="260"/>
      <c r="B19" s="203" t="s">
        <v>113</v>
      </c>
      <c r="C19" s="204" t="str">
        <f>+'Detail by Turbine'!B7</f>
        <v>Committed</v>
      </c>
      <c r="D19" s="205">
        <f t="shared" ref="D19:AI19" si="11">+D16*$C18</f>
        <v>0</v>
      </c>
      <c r="E19" s="205">
        <f t="shared" si="11"/>
        <v>0</v>
      </c>
      <c r="F19" s="205">
        <f t="shared" si="11"/>
        <v>0</v>
      </c>
      <c r="G19" s="205">
        <f t="shared" si="11"/>
        <v>0</v>
      </c>
      <c r="H19" s="205">
        <f t="shared" si="11"/>
        <v>0</v>
      </c>
      <c r="I19" s="205">
        <f t="shared" si="11"/>
        <v>0</v>
      </c>
      <c r="J19" s="205">
        <f t="shared" si="11"/>
        <v>0</v>
      </c>
      <c r="K19" s="205">
        <f t="shared" si="11"/>
        <v>0</v>
      </c>
      <c r="L19" s="205">
        <f t="shared" si="11"/>
        <v>0</v>
      </c>
      <c r="M19" s="205">
        <f t="shared" si="11"/>
        <v>0</v>
      </c>
      <c r="N19" s="205">
        <f t="shared" si="11"/>
        <v>0</v>
      </c>
      <c r="O19" s="205">
        <f t="shared" si="11"/>
        <v>0</v>
      </c>
      <c r="P19" s="205">
        <f t="shared" si="11"/>
        <v>0</v>
      </c>
      <c r="Q19" s="205">
        <f t="shared" si="11"/>
        <v>0</v>
      </c>
      <c r="R19" s="205">
        <f t="shared" si="11"/>
        <v>0</v>
      </c>
      <c r="S19" s="205">
        <f t="shared" si="11"/>
        <v>0</v>
      </c>
      <c r="T19" s="205">
        <f t="shared" si="11"/>
        <v>0</v>
      </c>
      <c r="U19" s="205">
        <f t="shared" si="11"/>
        <v>0</v>
      </c>
      <c r="V19" s="205">
        <f t="shared" si="11"/>
        <v>0</v>
      </c>
      <c r="W19" s="205">
        <f t="shared" si="11"/>
        <v>0</v>
      </c>
      <c r="X19" s="205">
        <f t="shared" si="11"/>
        <v>0</v>
      </c>
      <c r="Y19" s="205">
        <f t="shared" si="11"/>
        <v>0</v>
      </c>
      <c r="Z19" s="205">
        <f t="shared" si="11"/>
        <v>0</v>
      </c>
      <c r="AA19" s="205">
        <f t="shared" si="11"/>
        <v>0</v>
      </c>
      <c r="AB19" s="205">
        <f t="shared" si="11"/>
        <v>0</v>
      </c>
      <c r="AC19" s="205">
        <f t="shared" si="11"/>
        <v>0</v>
      </c>
      <c r="AD19" s="205">
        <f t="shared" si="11"/>
        <v>0</v>
      </c>
      <c r="AE19" s="205">
        <f t="shared" si="11"/>
        <v>0</v>
      </c>
      <c r="AF19" s="136">
        <f t="shared" si="11"/>
        <v>0</v>
      </c>
      <c r="AG19" s="205">
        <f t="shared" si="11"/>
        <v>1.5769725000000001</v>
      </c>
      <c r="AH19" s="205">
        <f t="shared" si="11"/>
        <v>3.1539450000000002</v>
      </c>
      <c r="AI19" s="205">
        <f t="shared" si="11"/>
        <v>4.7309175000000003</v>
      </c>
      <c r="AJ19" s="205">
        <f t="shared" ref="AJ19:BB19" si="12">+AJ16*$C18</f>
        <v>6.3078900000000004</v>
      </c>
      <c r="AK19" s="205">
        <f t="shared" si="12"/>
        <v>7.8848624999999997</v>
      </c>
      <c r="AL19" s="205">
        <f t="shared" si="12"/>
        <v>9.4618349999999989</v>
      </c>
      <c r="AM19" s="205">
        <f t="shared" si="12"/>
        <v>11.038807499999999</v>
      </c>
      <c r="AN19" s="205">
        <f t="shared" si="12"/>
        <v>12.615779999999999</v>
      </c>
      <c r="AO19" s="205">
        <f t="shared" si="12"/>
        <v>12.615779999999999</v>
      </c>
      <c r="AP19" s="205">
        <f t="shared" si="12"/>
        <v>14.192752499999997</v>
      </c>
      <c r="AQ19" s="205">
        <f t="shared" si="12"/>
        <v>15.769724999999998</v>
      </c>
      <c r="AR19" s="205">
        <f t="shared" si="12"/>
        <v>15.769724999999998</v>
      </c>
      <c r="AS19" s="205">
        <f t="shared" si="12"/>
        <v>15.769724999999998</v>
      </c>
      <c r="AT19" s="205">
        <f t="shared" si="12"/>
        <v>15.769724999999998</v>
      </c>
      <c r="AU19" s="205">
        <f t="shared" si="12"/>
        <v>15.769724999999998</v>
      </c>
      <c r="AV19" s="205">
        <f t="shared" si="12"/>
        <v>15.769724999999998</v>
      </c>
      <c r="AW19" s="205">
        <f t="shared" si="12"/>
        <v>15.769724999999998</v>
      </c>
      <c r="AX19" s="205">
        <f t="shared" si="12"/>
        <v>15.769724999999998</v>
      </c>
      <c r="AY19" s="205">
        <f t="shared" si="12"/>
        <v>15.769724999999998</v>
      </c>
      <c r="AZ19" s="205">
        <f t="shared" si="12"/>
        <v>15.769724999999998</v>
      </c>
      <c r="BA19" s="205">
        <f t="shared" si="12"/>
        <v>15.769724999999998</v>
      </c>
      <c r="BB19" s="205">
        <f t="shared" si="12"/>
        <v>15.769724999999998</v>
      </c>
      <c r="BC19" s="206"/>
      <c r="BD19" s="207"/>
      <c r="BE19" s="207"/>
      <c r="BF19" s="207"/>
      <c r="BG19" s="207"/>
      <c r="BH19" s="207"/>
      <c r="BI19" s="207"/>
      <c r="BJ19" s="207"/>
      <c r="BK19" s="207"/>
      <c r="BL19" s="207"/>
      <c r="BM19" s="207"/>
      <c r="BN19" s="207"/>
      <c r="BO19" s="207"/>
      <c r="BP19" s="207"/>
      <c r="BQ19" s="207"/>
      <c r="BR19" s="207"/>
      <c r="BS19" s="207"/>
      <c r="BT19" s="207"/>
      <c r="BU19" s="207"/>
      <c r="BV19" s="207"/>
      <c r="BW19" s="207"/>
      <c r="BX19" s="207"/>
      <c r="BY19" s="207"/>
      <c r="BZ19" s="207"/>
      <c r="CA19" s="207"/>
      <c r="CB19" s="207"/>
      <c r="CC19" s="207"/>
      <c r="CD19" s="207"/>
      <c r="CE19" s="207"/>
      <c r="CF19" s="207"/>
      <c r="CG19" s="207"/>
      <c r="CH19" s="207"/>
      <c r="CI19" s="207"/>
      <c r="CJ19" s="207"/>
      <c r="CK19" s="207"/>
    </row>
    <row r="20" spans="1:89" s="193" customFormat="1" ht="15" customHeight="1" thickTop="1" x14ac:dyDescent="0.25">
      <c r="A20" s="258">
        <f>+A12+1</f>
        <v>3</v>
      </c>
      <c r="B20" s="190" t="str">
        <f>'Detail by Turbine'!G8</f>
        <v>LM6000</v>
      </c>
      <c r="C20" s="265" t="str">
        <f>'Detail by Turbine'!S8</f>
        <v>Las Vegas CoGen II</v>
      </c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84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2"/>
    </row>
    <row r="21" spans="1:89" s="197" customFormat="1" x14ac:dyDescent="0.25">
      <c r="A21" s="259"/>
      <c r="B21" s="194" t="s">
        <v>108</v>
      </c>
      <c r="C21" s="266"/>
      <c r="D21" s="195">
        <v>0</v>
      </c>
      <c r="E21" s="195">
        <v>0</v>
      </c>
      <c r="F21" s="195">
        <v>0</v>
      </c>
      <c r="G21" s="195">
        <v>0</v>
      </c>
      <c r="H21" s="195">
        <v>0</v>
      </c>
      <c r="I21" s="195">
        <v>0</v>
      </c>
      <c r="J21" s="195">
        <v>0</v>
      </c>
      <c r="K21" s="195">
        <v>0</v>
      </c>
      <c r="L21" s="195">
        <v>0</v>
      </c>
      <c r="M21" s="195">
        <v>0</v>
      </c>
      <c r="N21" s="195">
        <v>0</v>
      </c>
      <c r="O21" s="195">
        <v>0</v>
      </c>
      <c r="P21" s="195">
        <v>0</v>
      </c>
      <c r="Q21" s="195">
        <v>0</v>
      </c>
      <c r="R21" s="195">
        <v>0</v>
      </c>
      <c r="S21" s="195">
        <v>0</v>
      </c>
      <c r="T21" s="195">
        <v>0</v>
      </c>
      <c r="U21" s="195">
        <v>0</v>
      </c>
      <c r="V21" s="195">
        <v>0</v>
      </c>
      <c r="W21" s="195">
        <v>0</v>
      </c>
      <c r="X21" s="195">
        <v>0</v>
      </c>
      <c r="Y21" s="195">
        <v>0</v>
      </c>
      <c r="Z21" s="195">
        <v>0</v>
      </c>
      <c r="AA21" s="195">
        <v>0</v>
      </c>
      <c r="AB21" s="195">
        <v>0</v>
      </c>
      <c r="AC21" s="195">
        <v>0</v>
      </c>
      <c r="AD21" s="195">
        <v>0</v>
      </c>
      <c r="AE21" s="195">
        <v>0</v>
      </c>
      <c r="AF21" s="82">
        <v>0</v>
      </c>
      <c r="AG21" s="195">
        <f>0.05+0.1</f>
        <v>0.15000000000000002</v>
      </c>
      <c r="AH21" s="195">
        <v>0.1</v>
      </c>
      <c r="AI21" s="195">
        <v>0.1</v>
      </c>
      <c r="AJ21" s="195">
        <v>0.1</v>
      </c>
      <c r="AK21" s="195">
        <v>0.1</v>
      </c>
      <c r="AL21" s="195">
        <v>0.1</v>
      </c>
      <c r="AM21" s="195">
        <v>0.1</v>
      </c>
      <c r="AN21" s="195">
        <v>0.1</v>
      </c>
      <c r="AO21" s="195">
        <v>0</v>
      </c>
      <c r="AP21" s="195">
        <v>0.1</v>
      </c>
      <c r="AQ21" s="195">
        <v>0</v>
      </c>
      <c r="AR21" s="195">
        <v>0.05</v>
      </c>
      <c r="AS21" s="195">
        <v>0</v>
      </c>
      <c r="AT21" s="195">
        <v>0</v>
      </c>
      <c r="AU21" s="195">
        <v>0</v>
      </c>
      <c r="AV21" s="195">
        <v>0</v>
      </c>
      <c r="AW21" s="195">
        <v>0</v>
      </c>
      <c r="AX21" s="195">
        <v>0</v>
      </c>
      <c r="AY21" s="195">
        <v>0</v>
      </c>
      <c r="AZ21" s="195">
        <v>0</v>
      </c>
      <c r="BA21" s="195">
        <v>0</v>
      </c>
      <c r="BB21" s="195">
        <v>0</v>
      </c>
      <c r="BC21" s="196">
        <f>SUM(D21:BB21)</f>
        <v>0.99999999999999989</v>
      </c>
      <c r="BD21" s="194"/>
    </row>
    <row r="22" spans="1:89" s="197" customFormat="1" x14ac:dyDescent="0.25">
      <c r="A22" s="259"/>
      <c r="B22" s="194" t="s">
        <v>109</v>
      </c>
      <c r="C22" s="266"/>
      <c r="D22" s="195">
        <f>D21</f>
        <v>0</v>
      </c>
      <c r="E22" s="195">
        <f t="shared" ref="E22:BB22" si="13">+D22+E21</f>
        <v>0</v>
      </c>
      <c r="F22" s="195">
        <f t="shared" si="13"/>
        <v>0</v>
      </c>
      <c r="G22" s="195">
        <f t="shared" si="13"/>
        <v>0</v>
      </c>
      <c r="H22" s="195">
        <f t="shared" si="13"/>
        <v>0</v>
      </c>
      <c r="I22" s="195">
        <f t="shared" si="13"/>
        <v>0</v>
      </c>
      <c r="J22" s="195">
        <f t="shared" si="13"/>
        <v>0</v>
      </c>
      <c r="K22" s="195">
        <f t="shared" si="13"/>
        <v>0</v>
      </c>
      <c r="L22" s="195">
        <f t="shared" si="13"/>
        <v>0</v>
      </c>
      <c r="M22" s="195">
        <f t="shared" si="13"/>
        <v>0</v>
      </c>
      <c r="N22" s="195">
        <f t="shared" si="13"/>
        <v>0</v>
      </c>
      <c r="O22" s="195">
        <f t="shared" si="13"/>
        <v>0</v>
      </c>
      <c r="P22" s="195">
        <f t="shared" si="13"/>
        <v>0</v>
      </c>
      <c r="Q22" s="195">
        <f t="shared" si="13"/>
        <v>0</v>
      </c>
      <c r="R22" s="195">
        <f t="shared" si="13"/>
        <v>0</v>
      </c>
      <c r="S22" s="195">
        <f t="shared" si="13"/>
        <v>0</v>
      </c>
      <c r="T22" s="195">
        <f t="shared" si="13"/>
        <v>0</v>
      </c>
      <c r="U22" s="195">
        <f t="shared" si="13"/>
        <v>0</v>
      </c>
      <c r="V22" s="195">
        <f t="shared" si="13"/>
        <v>0</v>
      </c>
      <c r="W22" s="195">
        <f t="shared" si="13"/>
        <v>0</v>
      </c>
      <c r="X22" s="195">
        <f t="shared" si="13"/>
        <v>0</v>
      </c>
      <c r="Y22" s="195">
        <f t="shared" si="13"/>
        <v>0</v>
      </c>
      <c r="Z22" s="195">
        <f t="shared" si="13"/>
        <v>0</v>
      </c>
      <c r="AA22" s="195">
        <f t="shared" si="13"/>
        <v>0</v>
      </c>
      <c r="AB22" s="195">
        <f t="shared" si="13"/>
        <v>0</v>
      </c>
      <c r="AC22" s="195">
        <f t="shared" si="13"/>
        <v>0</v>
      </c>
      <c r="AD22" s="195">
        <f t="shared" si="13"/>
        <v>0</v>
      </c>
      <c r="AE22" s="195">
        <f t="shared" si="13"/>
        <v>0</v>
      </c>
      <c r="AF22" s="82">
        <f t="shared" si="13"/>
        <v>0</v>
      </c>
      <c r="AG22" s="195">
        <f t="shared" si="13"/>
        <v>0.15000000000000002</v>
      </c>
      <c r="AH22" s="195">
        <f t="shared" si="13"/>
        <v>0.25</v>
      </c>
      <c r="AI22" s="195">
        <f t="shared" si="13"/>
        <v>0.35</v>
      </c>
      <c r="AJ22" s="195">
        <f t="shared" si="13"/>
        <v>0.44999999999999996</v>
      </c>
      <c r="AK22" s="195">
        <f t="shared" si="13"/>
        <v>0.54999999999999993</v>
      </c>
      <c r="AL22" s="195">
        <f t="shared" si="13"/>
        <v>0.64999999999999991</v>
      </c>
      <c r="AM22" s="195">
        <f t="shared" si="13"/>
        <v>0.74999999999999989</v>
      </c>
      <c r="AN22" s="195">
        <f t="shared" si="13"/>
        <v>0.84999999999999987</v>
      </c>
      <c r="AO22" s="195">
        <f t="shared" si="13"/>
        <v>0.84999999999999987</v>
      </c>
      <c r="AP22" s="195">
        <f t="shared" si="13"/>
        <v>0.94999999999999984</v>
      </c>
      <c r="AQ22" s="195">
        <f t="shared" si="13"/>
        <v>0.94999999999999984</v>
      </c>
      <c r="AR22" s="195">
        <f t="shared" si="13"/>
        <v>0.99999999999999989</v>
      </c>
      <c r="AS22" s="195">
        <f t="shared" si="13"/>
        <v>0.99999999999999989</v>
      </c>
      <c r="AT22" s="195">
        <f t="shared" si="13"/>
        <v>0.99999999999999989</v>
      </c>
      <c r="AU22" s="195">
        <f t="shared" si="13"/>
        <v>0.99999999999999989</v>
      </c>
      <c r="AV22" s="195">
        <f t="shared" si="13"/>
        <v>0.99999999999999989</v>
      </c>
      <c r="AW22" s="195">
        <f t="shared" si="13"/>
        <v>0.99999999999999989</v>
      </c>
      <c r="AX22" s="195">
        <f t="shared" si="13"/>
        <v>0.99999999999999989</v>
      </c>
      <c r="AY22" s="195">
        <f t="shared" si="13"/>
        <v>0.99999999999999989</v>
      </c>
      <c r="AZ22" s="195">
        <f t="shared" si="13"/>
        <v>0.99999999999999989</v>
      </c>
      <c r="BA22" s="195">
        <f t="shared" si="13"/>
        <v>0.99999999999999989</v>
      </c>
      <c r="BB22" s="195">
        <f t="shared" si="13"/>
        <v>0.99999999999999989</v>
      </c>
      <c r="BC22" s="196"/>
      <c r="BD22" s="194"/>
    </row>
    <row r="23" spans="1:89" s="197" customFormat="1" x14ac:dyDescent="0.25">
      <c r="A23" s="259"/>
      <c r="B23" s="194" t="s">
        <v>110</v>
      </c>
      <c r="C23" s="266"/>
      <c r="D23" s="195">
        <v>0</v>
      </c>
      <c r="E23" s="195">
        <v>0</v>
      </c>
      <c r="F23" s="195">
        <v>0</v>
      </c>
      <c r="G23" s="195">
        <v>0</v>
      </c>
      <c r="H23" s="195">
        <v>0</v>
      </c>
      <c r="I23" s="195">
        <v>0</v>
      </c>
      <c r="J23" s="195">
        <v>0</v>
      </c>
      <c r="K23" s="195">
        <v>0</v>
      </c>
      <c r="L23" s="195">
        <v>0</v>
      </c>
      <c r="M23" s="195">
        <v>0</v>
      </c>
      <c r="N23" s="195">
        <v>0</v>
      </c>
      <c r="O23" s="195">
        <v>0</v>
      </c>
      <c r="P23" s="195">
        <v>0</v>
      </c>
      <c r="Q23" s="195">
        <v>0</v>
      </c>
      <c r="R23" s="195">
        <v>0</v>
      </c>
      <c r="S23" s="195">
        <v>0</v>
      </c>
      <c r="T23" s="195">
        <v>0</v>
      </c>
      <c r="U23" s="195">
        <v>0</v>
      </c>
      <c r="V23" s="195">
        <v>0</v>
      </c>
      <c r="W23" s="195">
        <v>0</v>
      </c>
      <c r="X23" s="195">
        <v>0</v>
      </c>
      <c r="Y23" s="195">
        <v>0</v>
      </c>
      <c r="Z23" s="195">
        <v>0</v>
      </c>
      <c r="AA23" s="195">
        <v>0</v>
      </c>
      <c r="AB23" s="195">
        <v>0</v>
      </c>
      <c r="AC23" s="195">
        <v>0</v>
      </c>
      <c r="AD23" s="195">
        <v>0</v>
      </c>
      <c r="AE23" s="195">
        <v>0</v>
      </c>
      <c r="AF23" s="82">
        <v>0</v>
      </c>
      <c r="AG23" s="195">
        <v>0.1</v>
      </c>
      <c r="AH23" s="195">
        <v>0.1</v>
      </c>
      <c r="AI23" s="195">
        <v>0.1</v>
      </c>
      <c r="AJ23" s="195">
        <v>0.1</v>
      </c>
      <c r="AK23" s="195">
        <v>0.1</v>
      </c>
      <c r="AL23" s="195">
        <v>0.1</v>
      </c>
      <c r="AM23" s="195">
        <v>0.1</v>
      </c>
      <c r="AN23" s="195">
        <v>0.1</v>
      </c>
      <c r="AO23" s="195">
        <v>0</v>
      </c>
      <c r="AP23" s="195">
        <v>0.1</v>
      </c>
      <c r="AQ23" s="195">
        <v>0.1</v>
      </c>
      <c r="AR23" s="195">
        <v>0</v>
      </c>
      <c r="AS23" s="195">
        <v>0</v>
      </c>
      <c r="AT23" s="195">
        <v>0</v>
      </c>
      <c r="AU23" s="195">
        <v>0</v>
      </c>
      <c r="AV23" s="195">
        <v>0</v>
      </c>
      <c r="AW23" s="195">
        <v>0</v>
      </c>
      <c r="AX23" s="195">
        <v>0</v>
      </c>
      <c r="AY23" s="195">
        <v>0</v>
      </c>
      <c r="AZ23" s="195">
        <v>0</v>
      </c>
      <c r="BA23" s="195">
        <v>0</v>
      </c>
      <c r="BB23" s="195">
        <v>0</v>
      </c>
      <c r="BC23" s="196">
        <f>SUM(D23:BB23)</f>
        <v>0.99999999999999989</v>
      </c>
      <c r="BD23" s="194"/>
    </row>
    <row r="24" spans="1:89" s="197" customFormat="1" x14ac:dyDescent="0.25">
      <c r="A24" s="259"/>
      <c r="B24" s="194" t="s">
        <v>111</v>
      </c>
      <c r="C24" s="266"/>
      <c r="D24" s="195">
        <f>D23</f>
        <v>0</v>
      </c>
      <c r="E24" s="195">
        <f t="shared" ref="E24:BB24" si="14">+D24+E23</f>
        <v>0</v>
      </c>
      <c r="F24" s="195">
        <f t="shared" si="14"/>
        <v>0</v>
      </c>
      <c r="G24" s="195">
        <f t="shared" si="14"/>
        <v>0</v>
      </c>
      <c r="H24" s="195">
        <f t="shared" si="14"/>
        <v>0</v>
      </c>
      <c r="I24" s="195">
        <f t="shared" si="14"/>
        <v>0</v>
      </c>
      <c r="J24" s="195">
        <f t="shared" si="14"/>
        <v>0</v>
      </c>
      <c r="K24" s="195">
        <f t="shared" si="14"/>
        <v>0</v>
      </c>
      <c r="L24" s="195">
        <f t="shared" si="14"/>
        <v>0</v>
      </c>
      <c r="M24" s="195">
        <f t="shared" si="14"/>
        <v>0</v>
      </c>
      <c r="N24" s="195">
        <f t="shared" si="14"/>
        <v>0</v>
      </c>
      <c r="O24" s="195">
        <f t="shared" si="14"/>
        <v>0</v>
      </c>
      <c r="P24" s="195">
        <f t="shared" si="14"/>
        <v>0</v>
      </c>
      <c r="Q24" s="195">
        <f t="shared" si="14"/>
        <v>0</v>
      </c>
      <c r="R24" s="195">
        <f t="shared" si="14"/>
        <v>0</v>
      </c>
      <c r="S24" s="195">
        <f t="shared" si="14"/>
        <v>0</v>
      </c>
      <c r="T24" s="195">
        <f t="shared" si="14"/>
        <v>0</v>
      </c>
      <c r="U24" s="195">
        <f t="shared" si="14"/>
        <v>0</v>
      </c>
      <c r="V24" s="195">
        <f t="shared" si="14"/>
        <v>0</v>
      </c>
      <c r="W24" s="195">
        <f t="shared" si="14"/>
        <v>0</v>
      </c>
      <c r="X24" s="195">
        <f t="shared" si="14"/>
        <v>0</v>
      </c>
      <c r="Y24" s="195">
        <f t="shared" si="14"/>
        <v>0</v>
      </c>
      <c r="Z24" s="195">
        <f t="shared" si="14"/>
        <v>0</v>
      </c>
      <c r="AA24" s="195">
        <f t="shared" si="14"/>
        <v>0</v>
      </c>
      <c r="AB24" s="195">
        <f t="shared" si="14"/>
        <v>0</v>
      </c>
      <c r="AC24" s="195">
        <f t="shared" si="14"/>
        <v>0</v>
      </c>
      <c r="AD24" s="195">
        <f t="shared" si="14"/>
        <v>0</v>
      </c>
      <c r="AE24" s="195">
        <f t="shared" si="14"/>
        <v>0</v>
      </c>
      <c r="AF24" s="82">
        <f t="shared" si="14"/>
        <v>0</v>
      </c>
      <c r="AG24" s="195">
        <f t="shared" si="14"/>
        <v>0.1</v>
      </c>
      <c r="AH24" s="195">
        <f t="shared" si="14"/>
        <v>0.2</v>
      </c>
      <c r="AI24" s="195">
        <f t="shared" si="14"/>
        <v>0.30000000000000004</v>
      </c>
      <c r="AJ24" s="195">
        <f t="shared" si="14"/>
        <v>0.4</v>
      </c>
      <c r="AK24" s="195">
        <f t="shared" si="14"/>
        <v>0.5</v>
      </c>
      <c r="AL24" s="195">
        <f t="shared" si="14"/>
        <v>0.6</v>
      </c>
      <c r="AM24" s="195">
        <f t="shared" si="14"/>
        <v>0.7</v>
      </c>
      <c r="AN24" s="195">
        <f t="shared" si="14"/>
        <v>0.79999999999999993</v>
      </c>
      <c r="AO24" s="195">
        <f t="shared" si="14"/>
        <v>0.79999999999999993</v>
      </c>
      <c r="AP24" s="195">
        <f t="shared" si="14"/>
        <v>0.89999999999999991</v>
      </c>
      <c r="AQ24" s="195">
        <f t="shared" si="14"/>
        <v>0.99999999999999989</v>
      </c>
      <c r="AR24" s="195">
        <f t="shared" si="14"/>
        <v>0.99999999999999989</v>
      </c>
      <c r="AS24" s="195">
        <f t="shared" si="14"/>
        <v>0.99999999999999989</v>
      </c>
      <c r="AT24" s="195">
        <f t="shared" si="14"/>
        <v>0.99999999999999989</v>
      </c>
      <c r="AU24" s="195">
        <f t="shared" si="14"/>
        <v>0.99999999999999989</v>
      </c>
      <c r="AV24" s="195">
        <f t="shared" si="14"/>
        <v>0.99999999999999989</v>
      </c>
      <c r="AW24" s="195">
        <f t="shared" si="14"/>
        <v>0.99999999999999989</v>
      </c>
      <c r="AX24" s="195">
        <f t="shared" si="14"/>
        <v>0.99999999999999989</v>
      </c>
      <c r="AY24" s="195">
        <f t="shared" si="14"/>
        <v>0.99999999999999989</v>
      </c>
      <c r="AZ24" s="195">
        <f t="shared" si="14"/>
        <v>0.99999999999999989</v>
      </c>
      <c r="BA24" s="195">
        <f t="shared" si="14"/>
        <v>0.99999999999999989</v>
      </c>
      <c r="BB24" s="195">
        <f t="shared" si="14"/>
        <v>0.99999999999999989</v>
      </c>
      <c r="BC24" s="196"/>
      <c r="BD24" s="194"/>
    </row>
    <row r="25" spans="1:89" s="212" customFormat="1" x14ac:dyDescent="0.25">
      <c r="A25" s="259"/>
      <c r="B25" s="209"/>
      <c r="C25" s="266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210"/>
      <c r="AF25" s="83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1"/>
      <c r="BD25" s="209"/>
    </row>
    <row r="26" spans="1:89" s="198" customFormat="1" x14ac:dyDescent="0.25">
      <c r="A26" s="259"/>
      <c r="B26" s="198" t="s">
        <v>112</v>
      </c>
      <c r="C26" s="199">
        <v>15.769724999999999</v>
      </c>
      <c r="D26" s="200">
        <f t="shared" ref="D26:AI26" si="15">+D22*$C26</f>
        <v>0</v>
      </c>
      <c r="E26" s="200">
        <f t="shared" si="15"/>
        <v>0</v>
      </c>
      <c r="F26" s="200">
        <f t="shared" si="15"/>
        <v>0</v>
      </c>
      <c r="G26" s="200">
        <f t="shared" si="15"/>
        <v>0</v>
      </c>
      <c r="H26" s="200">
        <f t="shared" si="15"/>
        <v>0</v>
      </c>
      <c r="I26" s="200">
        <f t="shared" si="15"/>
        <v>0</v>
      </c>
      <c r="J26" s="200">
        <f t="shared" si="15"/>
        <v>0</v>
      </c>
      <c r="K26" s="200">
        <f t="shared" si="15"/>
        <v>0</v>
      </c>
      <c r="L26" s="200">
        <f t="shared" si="15"/>
        <v>0</v>
      </c>
      <c r="M26" s="200">
        <f t="shared" si="15"/>
        <v>0</v>
      </c>
      <c r="N26" s="200">
        <f t="shared" si="15"/>
        <v>0</v>
      </c>
      <c r="O26" s="200">
        <f t="shared" si="15"/>
        <v>0</v>
      </c>
      <c r="P26" s="200">
        <f t="shared" si="15"/>
        <v>0</v>
      </c>
      <c r="Q26" s="200">
        <f t="shared" si="15"/>
        <v>0</v>
      </c>
      <c r="R26" s="200">
        <f t="shared" si="15"/>
        <v>0</v>
      </c>
      <c r="S26" s="200">
        <f t="shared" si="15"/>
        <v>0</v>
      </c>
      <c r="T26" s="200">
        <f t="shared" si="15"/>
        <v>0</v>
      </c>
      <c r="U26" s="200">
        <f t="shared" si="15"/>
        <v>0</v>
      </c>
      <c r="V26" s="200">
        <f t="shared" si="15"/>
        <v>0</v>
      </c>
      <c r="W26" s="200">
        <f t="shared" si="15"/>
        <v>0</v>
      </c>
      <c r="X26" s="200">
        <f t="shared" si="15"/>
        <v>0</v>
      </c>
      <c r="Y26" s="200">
        <f t="shared" si="15"/>
        <v>0</v>
      </c>
      <c r="Z26" s="200">
        <f t="shared" si="15"/>
        <v>0</v>
      </c>
      <c r="AA26" s="200">
        <f t="shared" si="15"/>
        <v>0</v>
      </c>
      <c r="AB26" s="200">
        <f t="shared" si="15"/>
        <v>0</v>
      </c>
      <c r="AC26" s="200">
        <f t="shared" si="15"/>
        <v>0</v>
      </c>
      <c r="AD26" s="200">
        <f t="shared" si="15"/>
        <v>0</v>
      </c>
      <c r="AE26" s="200">
        <f t="shared" si="15"/>
        <v>0</v>
      </c>
      <c r="AF26" s="90">
        <f t="shared" si="15"/>
        <v>0</v>
      </c>
      <c r="AG26" s="200">
        <f t="shared" si="15"/>
        <v>2.3654587500000002</v>
      </c>
      <c r="AH26" s="200">
        <f t="shared" si="15"/>
        <v>3.9424312499999998</v>
      </c>
      <c r="AI26" s="200">
        <f t="shared" si="15"/>
        <v>5.5194037499999995</v>
      </c>
      <c r="AJ26" s="200">
        <f t="shared" ref="AJ26:BB26" si="16">+AJ22*$C26</f>
        <v>7.0963762499999987</v>
      </c>
      <c r="AK26" s="200">
        <f t="shared" si="16"/>
        <v>8.6733487499999988</v>
      </c>
      <c r="AL26" s="200">
        <f t="shared" si="16"/>
        <v>10.250321249999999</v>
      </c>
      <c r="AM26" s="200">
        <f t="shared" si="16"/>
        <v>11.827293749999997</v>
      </c>
      <c r="AN26" s="200">
        <f t="shared" si="16"/>
        <v>13.404266249999997</v>
      </c>
      <c r="AO26" s="200">
        <f t="shared" si="16"/>
        <v>13.404266249999997</v>
      </c>
      <c r="AP26" s="200">
        <f t="shared" si="16"/>
        <v>14.981238749999997</v>
      </c>
      <c r="AQ26" s="200">
        <f t="shared" si="16"/>
        <v>14.981238749999997</v>
      </c>
      <c r="AR26" s="200">
        <f t="shared" si="16"/>
        <v>15.769724999999998</v>
      </c>
      <c r="AS26" s="200">
        <f t="shared" si="16"/>
        <v>15.769724999999998</v>
      </c>
      <c r="AT26" s="200">
        <f t="shared" si="16"/>
        <v>15.769724999999998</v>
      </c>
      <c r="AU26" s="200">
        <f t="shared" si="16"/>
        <v>15.769724999999998</v>
      </c>
      <c r="AV26" s="200">
        <f t="shared" si="16"/>
        <v>15.769724999999998</v>
      </c>
      <c r="AW26" s="200">
        <f t="shared" si="16"/>
        <v>15.769724999999998</v>
      </c>
      <c r="AX26" s="200">
        <f t="shared" si="16"/>
        <v>15.769724999999998</v>
      </c>
      <c r="AY26" s="200">
        <f t="shared" si="16"/>
        <v>15.769724999999998</v>
      </c>
      <c r="AZ26" s="200">
        <f t="shared" si="16"/>
        <v>15.769724999999998</v>
      </c>
      <c r="BA26" s="200">
        <f t="shared" si="16"/>
        <v>15.769724999999998</v>
      </c>
      <c r="BB26" s="200">
        <f t="shared" si="16"/>
        <v>15.769724999999998</v>
      </c>
      <c r="BC26" s="201"/>
      <c r="BD26" s="202"/>
      <c r="BE26" s="202"/>
      <c r="BF26" s="202"/>
      <c r="BG26" s="202"/>
      <c r="BH26" s="202"/>
      <c r="BI26" s="202"/>
      <c r="BJ26" s="202"/>
      <c r="BK26" s="202"/>
      <c r="BL26" s="202"/>
      <c r="BM26" s="202"/>
      <c r="BN26" s="202"/>
      <c r="BO26" s="202"/>
      <c r="BP26" s="202"/>
      <c r="BQ26" s="202"/>
      <c r="BR26" s="202"/>
      <c r="BS26" s="202"/>
      <c r="BT26" s="202"/>
      <c r="BU26" s="202"/>
      <c r="BV26" s="202"/>
      <c r="BW26" s="202"/>
      <c r="BX26" s="202"/>
      <c r="BY26" s="202"/>
      <c r="BZ26" s="202"/>
      <c r="CA26" s="202"/>
      <c r="CB26" s="202"/>
      <c r="CC26" s="202"/>
      <c r="CD26" s="202"/>
      <c r="CE26" s="202"/>
      <c r="CF26" s="202"/>
      <c r="CG26" s="202"/>
      <c r="CH26" s="202"/>
      <c r="CI26" s="202"/>
      <c r="CJ26" s="202"/>
      <c r="CK26" s="202"/>
    </row>
    <row r="27" spans="1:89" s="203" customFormat="1" ht="13.8" thickBot="1" x14ac:dyDescent="0.3">
      <c r="A27" s="260"/>
      <c r="B27" s="203" t="s">
        <v>113</v>
      </c>
      <c r="C27" s="204" t="str">
        <f>+'Detail by Turbine'!B8</f>
        <v>Committed</v>
      </c>
      <c r="D27" s="205">
        <f t="shared" ref="D27:AI27" si="17">+D24*$C26</f>
        <v>0</v>
      </c>
      <c r="E27" s="205">
        <f t="shared" si="17"/>
        <v>0</v>
      </c>
      <c r="F27" s="205">
        <f t="shared" si="17"/>
        <v>0</v>
      </c>
      <c r="G27" s="205">
        <f t="shared" si="17"/>
        <v>0</v>
      </c>
      <c r="H27" s="205">
        <f t="shared" si="17"/>
        <v>0</v>
      </c>
      <c r="I27" s="205">
        <f t="shared" si="17"/>
        <v>0</v>
      </c>
      <c r="J27" s="205">
        <f t="shared" si="17"/>
        <v>0</v>
      </c>
      <c r="K27" s="205">
        <f t="shared" si="17"/>
        <v>0</v>
      </c>
      <c r="L27" s="205">
        <f t="shared" si="17"/>
        <v>0</v>
      </c>
      <c r="M27" s="205">
        <f t="shared" si="17"/>
        <v>0</v>
      </c>
      <c r="N27" s="205">
        <f t="shared" si="17"/>
        <v>0</v>
      </c>
      <c r="O27" s="205">
        <f t="shared" si="17"/>
        <v>0</v>
      </c>
      <c r="P27" s="205">
        <f t="shared" si="17"/>
        <v>0</v>
      </c>
      <c r="Q27" s="205">
        <f t="shared" si="17"/>
        <v>0</v>
      </c>
      <c r="R27" s="205">
        <f t="shared" si="17"/>
        <v>0</v>
      </c>
      <c r="S27" s="205">
        <f t="shared" si="17"/>
        <v>0</v>
      </c>
      <c r="T27" s="205">
        <f t="shared" si="17"/>
        <v>0</v>
      </c>
      <c r="U27" s="205">
        <f t="shared" si="17"/>
        <v>0</v>
      </c>
      <c r="V27" s="205">
        <f t="shared" si="17"/>
        <v>0</v>
      </c>
      <c r="W27" s="205">
        <f t="shared" si="17"/>
        <v>0</v>
      </c>
      <c r="X27" s="205">
        <f t="shared" si="17"/>
        <v>0</v>
      </c>
      <c r="Y27" s="205">
        <f t="shared" si="17"/>
        <v>0</v>
      </c>
      <c r="Z27" s="205">
        <f t="shared" si="17"/>
        <v>0</v>
      </c>
      <c r="AA27" s="205">
        <f t="shared" si="17"/>
        <v>0</v>
      </c>
      <c r="AB27" s="205">
        <f t="shared" si="17"/>
        <v>0</v>
      </c>
      <c r="AC27" s="205">
        <f t="shared" si="17"/>
        <v>0</v>
      </c>
      <c r="AD27" s="205">
        <f t="shared" si="17"/>
        <v>0</v>
      </c>
      <c r="AE27" s="205">
        <f t="shared" si="17"/>
        <v>0</v>
      </c>
      <c r="AF27" s="136">
        <f t="shared" si="17"/>
        <v>0</v>
      </c>
      <c r="AG27" s="205">
        <f t="shared" si="17"/>
        <v>1.5769725000000001</v>
      </c>
      <c r="AH27" s="205">
        <f t="shared" si="17"/>
        <v>3.1539450000000002</v>
      </c>
      <c r="AI27" s="205">
        <f t="shared" si="17"/>
        <v>4.7309175000000003</v>
      </c>
      <c r="AJ27" s="205">
        <f t="shared" ref="AJ27:BB27" si="18">+AJ24*$C26</f>
        <v>6.3078900000000004</v>
      </c>
      <c r="AK27" s="205">
        <f t="shared" si="18"/>
        <v>7.8848624999999997</v>
      </c>
      <c r="AL27" s="205">
        <f t="shared" si="18"/>
        <v>9.4618349999999989</v>
      </c>
      <c r="AM27" s="205">
        <f t="shared" si="18"/>
        <v>11.038807499999999</v>
      </c>
      <c r="AN27" s="205">
        <f t="shared" si="18"/>
        <v>12.615779999999999</v>
      </c>
      <c r="AO27" s="205">
        <f t="shared" si="18"/>
        <v>12.615779999999999</v>
      </c>
      <c r="AP27" s="205">
        <f t="shared" si="18"/>
        <v>14.192752499999997</v>
      </c>
      <c r="AQ27" s="205">
        <f t="shared" si="18"/>
        <v>15.769724999999998</v>
      </c>
      <c r="AR27" s="205">
        <f t="shared" si="18"/>
        <v>15.769724999999998</v>
      </c>
      <c r="AS27" s="205">
        <f t="shared" si="18"/>
        <v>15.769724999999998</v>
      </c>
      <c r="AT27" s="205">
        <f t="shared" si="18"/>
        <v>15.769724999999998</v>
      </c>
      <c r="AU27" s="205">
        <f t="shared" si="18"/>
        <v>15.769724999999998</v>
      </c>
      <c r="AV27" s="205">
        <f t="shared" si="18"/>
        <v>15.769724999999998</v>
      </c>
      <c r="AW27" s="205">
        <f t="shared" si="18"/>
        <v>15.769724999999998</v>
      </c>
      <c r="AX27" s="205">
        <f t="shared" si="18"/>
        <v>15.769724999999998</v>
      </c>
      <c r="AY27" s="205">
        <f t="shared" si="18"/>
        <v>15.769724999999998</v>
      </c>
      <c r="AZ27" s="205">
        <f t="shared" si="18"/>
        <v>15.769724999999998</v>
      </c>
      <c r="BA27" s="205">
        <f t="shared" si="18"/>
        <v>15.769724999999998</v>
      </c>
      <c r="BB27" s="205">
        <f t="shared" si="18"/>
        <v>15.769724999999998</v>
      </c>
      <c r="BC27" s="206"/>
      <c r="BD27" s="207"/>
      <c r="BE27" s="207"/>
      <c r="BF27" s="207"/>
      <c r="BG27" s="207"/>
      <c r="BH27" s="207"/>
      <c r="BI27" s="207"/>
      <c r="BJ27" s="207"/>
      <c r="BK27" s="207"/>
      <c r="BL27" s="207"/>
      <c r="BM27" s="207"/>
      <c r="BN27" s="207"/>
      <c r="BO27" s="207"/>
      <c r="BP27" s="207"/>
      <c r="BQ27" s="207"/>
      <c r="BR27" s="207"/>
      <c r="BS27" s="207"/>
      <c r="BT27" s="207"/>
      <c r="BU27" s="207"/>
      <c r="BV27" s="207"/>
      <c r="BW27" s="207"/>
      <c r="BX27" s="207"/>
      <c r="BY27" s="207"/>
      <c r="BZ27" s="207"/>
      <c r="CA27" s="207"/>
      <c r="CB27" s="207"/>
      <c r="CC27" s="207"/>
      <c r="CD27" s="207"/>
      <c r="CE27" s="207"/>
      <c r="CF27" s="207"/>
      <c r="CG27" s="207"/>
      <c r="CH27" s="207"/>
      <c r="CI27" s="207"/>
      <c r="CJ27" s="207"/>
      <c r="CK27" s="207"/>
    </row>
    <row r="28" spans="1:89" s="193" customFormat="1" ht="15" customHeight="1" thickTop="1" x14ac:dyDescent="0.25">
      <c r="A28" s="258">
        <f>+A20+1</f>
        <v>4</v>
      </c>
      <c r="B28" s="190" t="str">
        <f>'Detail by Turbine'!G9</f>
        <v>LM6000</v>
      </c>
      <c r="C28" s="265" t="str">
        <f>'Detail by Turbine'!S9</f>
        <v>Las Vegas CoGen II</v>
      </c>
      <c r="D28" s="191"/>
      <c r="E28" s="191"/>
      <c r="F28" s="191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84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2"/>
    </row>
    <row r="29" spans="1:89" s="197" customFormat="1" x14ac:dyDescent="0.25">
      <c r="A29" s="259"/>
      <c r="B29" s="194" t="s">
        <v>108</v>
      </c>
      <c r="C29" s="266"/>
      <c r="D29" s="195">
        <v>0</v>
      </c>
      <c r="E29" s="195">
        <v>0</v>
      </c>
      <c r="F29" s="195">
        <v>0</v>
      </c>
      <c r="G29" s="195">
        <v>0</v>
      </c>
      <c r="H29" s="195">
        <v>0</v>
      </c>
      <c r="I29" s="195">
        <v>0</v>
      </c>
      <c r="J29" s="195">
        <v>0</v>
      </c>
      <c r="K29" s="195">
        <v>0</v>
      </c>
      <c r="L29" s="195">
        <v>0</v>
      </c>
      <c r="M29" s="195">
        <v>0</v>
      </c>
      <c r="N29" s="195">
        <v>0</v>
      </c>
      <c r="O29" s="195">
        <v>0</v>
      </c>
      <c r="P29" s="195">
        <v>0</v>
      </c>
      <c r="Q29" s="195">
        <v>0</v>
      </c>
      <c r="R29" s="195">
        <v>0</v>
      </c>
      <c r="S29" s="195">
        <v>0</v>
      </c>
      <c r="T29" s="195">
        <v>0</v>
      </c>
      <c r="U29" s="195">
        <v>0</v>
      </c>
      <c r="V29" s="195">
        <v>0</v>
      </c>
      <c r="W29" s="195">
        <v>0</v>
      </c>
      <c r="X29" s="195">
        <v>0</v>
      </c>
      <c r="Y29" s="195">
        <v>0</v>
      </c>
      <c r="Z29" s="195">
        <v>0</v>
      </c>
      <c r="AA29" s="195">
        <v>0</v>
      </c>
      <c r="AB29" s="195">
        <v>0</v>
      </c>
      <c r="AC29" s="195">
        <v>0</v>
      </c>
      <c r="AD29" s="195">
        <v>0</v>
      </c>
      <c r="AE29" s="195">
        <v>0</v>
      </c>
      <c r="AF29" s="82">
        <v>0</v>
      </c>
      <c r="AG29" s="195">
        <f>0.05+0.1</f>
        <v>0.15000000000000002</v>
      </c>
      <c r="AH29" s="195">
        <v>0.1</v>
      </c>
      <c r="AI29" s="195">
        <v>0.1</v>
      </c>
      <c r="AJ29" s="195">
        <v>0.1</v>
      </c>
      <c r="AK29" s="195">
        <v>0.1</v>
      </c>
      <c r="AL29" s="195">
        <v>0.1</v>
      </c>
      <c r="AM29" s="195">
        <v>0.1</v>
      </c>
      <c r="AN29" s="195">
        <v>0.1</v>
      </c>
      <c r="AO29" s="195">
        <v>0</v>
      </c>
      <c r="AP29" s="195">
        <v>0.1</v>
      </c>
      <c r="AQ29" s="195">
        <v>0</v>
      </c>
      <c r="AR29" s="195">
        <v>0.05</v>
      </c>
      <c r="AS29" s="195">
        <v>0</v>
      </c>
      <c r="AT29" s="195">
        <v>0</v>
      </c>
      <c r="AU29" s="195">
        <v>0</v>
      </c>
      <c r="AV29" s="195">
        <v>0</v>
      </c>
      <c r="AW29" s="195">
        <v>0</v>
      </c>
      <c r="AX29" s="195">
        <v>0</v>
      </c>
      <c r="AY29" s="195">
        <v>0</v>
      </c>
      <c r="AZ29" s="195">
        <v>0</v>
      </c>
      <c r="BA29" s="195">
        <v>0</v>
      </c>
      <c r="BB29" s="195">
        <v>0</v>
      </c>
      <c r="BC29" s="196">
        <f>SUM(D29:BB29)</f>
        <v>0.99999999999999989</v>
      </c>
      <c r="BD29" s="194"/>
    </row>
    <row r="30" spans="1:89" s="197" customFormat="1" x14ac:dyDescent="0.25">
      <c r="A30" s="259"/>
      <c r="B30" s="194" t="s">
        <v>109</v>
      </c>
      <c r="C30" s="266"/>
      <c r="D30" s="195">
        <f>D29</f>
        <v>0</v>
      </c>
      <c r="E30" s="195">
        <f t="shared" ref="E30:BB30" si="19">+D30+E29</f>
        <v>0</v>
      </c>
      <c r="F30" s="195">
        <f t="shared" si="19"/>
        <v>0</v>
      </c>
      <c r="G30" s="195">
        <f t="shared" si="19"/>
        <v>0</v>
      </c>
      <c r="H30" s="195">
        <f t="shared" si="19"/>
        <v>0</v>
      </c>
      <c r="I30" s="195">
        <f t="shared" si="19"/>
        <v>0</v>
      </c>
      <c r="J30" s="195">
        <f t="shared" si="19"/>
        <v>0</v>
      </c>
      <c r="K30" s="195">
        <f t="shared" si="19"/>
        <v>0</v>
      </c>
      <c r="L30" s="195">
        <f t="shared" si="19"/>
        <v>0</v>
      </c>
      <c r="M30" s="195">
        <f t="shared" si="19"/>
        <v>0</v>
      </c>
      <c r="N30" s="195">
        <f t="shared" si="19"/>
        <v>0</v>
      </c>
      <c r="O30" s="195">
        <f t="shared" si="19"/>
        <v>0</v>
      </c>
      <c r="P30" s="195">
        <f t="shared" si="19"/>
        <v>0</v>
      </c>
      <c r="Q30" s="195">
        <f t="shared" si="19"/>
        <v>0</v>
      </c>
      <c r="R30" s="195">
        <f t="shared" si="19"/>
        <v>0</v>
      </c>
      <c r="S30" s="195">
        <f t="shared" si="19"/>
        <v>0</v>
      </c>
      <c r="T30" s="195">
        <f t="shared" si="19"/>
        <v>0</v>
      </c>
      <c r="U30" s="195">
        <f t="shared" si="19"/>
        <v>0</v>
      </c>
      <c r="V30" s="195">
        <f t="shared" si="19"/>
        <v>0</v>
      </c>
      <c r="W30" s="195">
        <f t="shared" si="19"/>
        <v>0</v>
      </c>
      <c r="X30" s="195">
        <f t="shared" si="19"/>
        <v>0</v>
      </c>
      <c r="Y30" s="195">
        <f t="shared" si="19"/>
        <v>0</v>
      </c>
      <c r="Z30" s="195">
        <f t="shared" si="19"/>
        <v>0</v>
      </c>
      <c r="AA30" s="195">
        <f t="shared" si="19"/>
        <v>0</v>
      </c>
      <c r="AB30" s="195">
        <f t="shared" si="19"/>
        <v>0</v>
      </c>
      <c r="AC30" s="195">
        <f t="shared" si="19"/>
        <v>0</v>
      </c>
      <c r="AD30" s="195">
        <f t="shared" si="19"/>
        <v>0</v>
      </c>
      <c r="AE30" s="195">
        <f t="shared" si="19"/>
        <v>0</v>
      </c>
      <c r="AF30" s="82">
        <f t="shared" si="19"/>
        <v>0</v>
      </c>
      <c r="AG30" s="195">
        <f t="shared" si="19"/>
        <v>0.15000000000000002</v>
      </c>
      <c r="AH30" s="195">
        <f t="shared" si="19"/>
        <v>0.25</v>
      </c>
      <c r="AI30" s="195">
        <f t="shared" si="19"/>
        <v>0.35</v>
      </c>
      <c r="AJ30" s="195">
        <f t="shared" si="19"/>
        <v>0.44999999999999996</v>
      </c>
      <c r="AK30" s="195">
        <f t="shared" si="19"/>
        <v>0.54999999999999993</v>
      </c>
      <c r="AL30" s="195">
        <f t="shared" si="19"/>
        <v>0.64999999999999991</v>
      </c>
      <c r="AM30" s="195">
        <f t="shared" si="19"/>
        <v>0.74999999999999989</v>
      </c>
      <c r="AN30" s="195">
        <f t="shared" si="19"/>
        <v>0.84999999999999987</v>
      </c>
      <c r="AO30" s="195">
        <f t="shared" si="19"/>
        <v>0.84999999999999987</v>
      </c>
      <c r="AP30" s="195">
        <f t="shared" si="19"/>
        <v>0.94999999999999984</v>
      </c>
      <c r="AQ30" s="195">
        <f t="shared" si="19"/>
        <v>0.94999999999999984</v>
      </c>
      <c r="AR30" s="195">
        <f t="shared" si="19"/>
        <v>0.99999999999999989</v>
      </c>
      <c r="AS30" s="195">
        <f t="shared" si="19"/>
        <v>0.99999999999999989</v>
      </c>
      <c r="AT30" s="195">
        <f t="shared" si="19"/>
        <v>0.99999999999999989</v>
      </c>
      <c r="AU30" s="195">
        <f t="shared" si="19"/>
        <v>0.99999999999999989</v>
      </c>
      <c r="AV30" s="195">
        <f t="shared" si="19"/>
        <v>0.99999999999999989</v>
      </c>
      <c r="AW30" s="195">
        <f t="shared" si="19"/>
        <v>0.99999999999999989</v>
      </c>
      <c r="AX30" s="195">
        <f t="shared" si="19"/>
        <v>0.99999999999999989</v>
      </c>
      <c r="AY30" s="195">
        <f t="shared" si="19"/>
        <v>0.99999999999999989</v>
      </c>
      <c r="AZ30" s="195">
        <f t="shared" si="19"/>
        <v>0.99999999999999989</v>
      </c>
      <c r="BA30" s="195">
        <f t="shared" si="19"/>
        <v>0.99999999999999989</v>
      </c>
      <c r="BB30" s="195">
        <f t="shared" si="19"/>
        <v>0.99999999999999989</v>
      </c>
      <c r="BC30" s="196"/>
      <c r="BD30" s="194"/>
    </row>
    <row r="31" spans="1:89" s="197" customFormat="1" x14ac:dyDescent="0.25">
      <c r="A31" s="259"/>
      <c r="B31" s="194" t="s">
        <v>110</v>
      </c>
      <c r="C31" s="266"/>
      <c r="D31" s="195">
        <v>0</v>
      </c>
      <c r="E31" s="195">
        <v>0</v>
      </c>
      <c r="F31" s="195">
        <v>0</v>
      </c>
      <c r="G31" s="195">
        <v>0</v>
      </c>
      <c r="H31" s="195">
        <v>0</v>
      </c>
      <c r="I31" s="195">
        <v>0</v>
      </c>
      <c r="J31" s="195">
        <v>0</v>
      </c>
      <c r="K31" s="195">
        <v>0</v>
      </c>
      <c r="L31" s="195">
        <v>0</v>
      </c>
      <c r="M31" s="195">
        <v>0</v>
      </c>
      <c r="N31" s="195">
        <v>0</v>
      </c>
      <c r="O31" s="195">
        <v>0</v>
      </c>
      <c r="P31" s="195">
        <v>0</v>
      </c>
      <c r="Q31" s="195">
        <v>0</v>
      </c>
      <c r="R31" s="195">
        <v>0</v>
      </c>
      <c r="S31" s="195">
        <v>0</v>
      </c>
      <c r="T31" s="195">
        <v>0</v>
      </c>
      <c r="U31" s="195">
        <v>0</v>
      </c>
      <c r="V31" s="195">
        <v>0</v>
      </c>
      <c r="W31" s="195">
        <v>0</v>
      </c>
      <c r="X31" s="195">
        <v>0</v>
      </c>
      <c r="Y31" s="195">
        <v>0</v>
      </c>
      <c r="Z31" s="195">
        <v>0</v>
      </c>
      <c r="AA31" s="195">
        <v>0</v>
      </c>
      <c r="AB31" s="195">
        <v>0</v>
      </c>
      <c r="AC31" s="195">
        <v>0</v>
      </c>
      <c r="AD31" s="195">
        <v>0</v>
      </c>
      <c r="AE31" s="195">
        <v>0</v>
      </c>
      <c r="AF31" s="82">
        <v>0</v>
      </c>
      <c r="AG31" s="195">
        <v>0.1</v>
      </c>
      <c r="AH31" s="195">
        <v>0.1</v>
      </c>
      <c r="AI31" s="195">
        <v>0.1</v>
      </c>
      <c r="AJ31" s="195">
        <v>0.1</v>
      </c>
      <c r="AK31" s="195">
        <v>0.1</v>
      </c>
      <c r="AL31" s="195">
        <v>0.1</v>
      </c>
      <c r="AM31" s="195">
        <v>0.1</v>
      </c>
      <c r="AN31" s="195">
        <v>0.1</v>
      </c>
      <c r="AO31" s="195">
        <v>0</v>
      </c>
      <c r="AP31" s="195">
        <v>0.1</v>
      </c>
      <c r="AQ31" s="195">
        <v>0.1</v>
      </c>
      <c r="AR31" s="195">
        <v>0</v>
      </c>
      <c r="AS31" s="195">
        <v>0</v>
      </c>
      <c r="AT31" s="195">
        <v>0</v>
      </c>
      <c r="AU31" s="195">
        <v>0</v>
      </c>
      <c r="AV31" s="195">
        <v>0</v>
      </c>
      <c r="AW31" s="195">
        <v>0</v>
      </c>
      <c r="AX31" s="195">
        <v>0</v>
      </c>
      <c r="AY31" s="195">
        <v>0</v>
      </c>
      <c r="AZ31" s="195">
        <v>0</v>
      </c>
      <c r="BA31" s="195">
        <v>0</v>
      </c>
      <c r="BB31" s="195">
        <v>0</v>
      </c>
      <c r="BC31" s="196">
        <f>SUM(D31:BB31)</f>
        <v>0.99999999999999989</v>
      </c>
      <c r="BD31" s="194"/>
    </row>
    <row r="32" spans="1:89" s="197" customFormat="1" x14ac:dyDescent="0.25">
      <c r="A32" s="259"/>
      <c r="B32" s="194" t="s">
        <v>111</v>
      </c>
      <c r="C32" s="266"/>
      <c r="D32" s="195">
        <f>D31</f>
        <v>0</v>
      </c>
      <c r="E32" s="195">
        <f t="shared" ref="E32:BB32" si="20">+D32+E31</f>
        <v>0</v>
      </c>
      <c r="F32" s="195">
        <f t="shared" si="20"/>
        <v>0</v>
      </c>
      <c r="G32" s="195">
        <f t="shared" si="20"/>
        <v>0</v>
      </c>
      <c r="H32" s="195">
        <f t="shared" si="20"/>
        <v>0</v>
      </c>
      <c r="I32" s="195">
        <f t="shared" si="20"/>
        <v>0</v>
      </c>
      <c r="J32" s="195">
        <f t="shared" si="20"/>
        <v>0</v>
      </c>
      <c r="K32" s="195">
        <f t="shared" si="20"/>
        <v>0</v>
      </c>
      <c r="L32" s="195">
        <f t="shared" si="20"/>
        <v>0</v>
      </c>
      <c r="M32" s="195">
        <f t="shared" si="20"/>
        <v>0</v>
      </c>
      <c r="N32" s="195">
        <f t="shared" si="20"/>
        <v>0</v>
      </c>
      <c r="O32" s="195">
        <f t="shared" si="20"/>
        <v>0</v>
      </c>
      <c r="P32" s="195">
        <f t="shared" si="20"/>
        <v>0</v>
      </c>
      <c r="Q32" s="195">
        <f t="shared" si="20"/>
        <v>0</v>
      </c>
      <c r="R32" s="195">
        <f t="shared" si="20"/>
        <v>0</v>
      </c>
      <c r="S32" s="195">
        <f t="shared" si="20"/>
        <v>0</v>
      </c>
      <c r="T32" s="195">
        <f t="shared" si="20"/>
        <v>0</v>
      </c>
      <c r="U32" s="195">
        <f t="shared" si="20"/>
        <v>0</v>
      </c>
      <c r="V32" s="195">
        <f t="shared" si="20"/>
        <v>0</v>
      </c>
      <c r="W32" s="195">
        <f t="shared" si="20"/>
        <v>0</v>
      </c>
      <c r="X32" s="195">
        <f t="shared" si="20"/>
        <v>0</v>
      </c>
      <c r="Y32" s="195">
        <f t="shared" si="20"/>
        <v>0</v>
      </c>
      <c r="Z32" s="195">
        <f t="shared" si="20"/>
        <v>0</v>
      </c>
      <c r="AA32" s="195">
        <f t="shared" si="20"/>
        <v>0</v>
      </c>
      <c r="AB32" s="195">
        <f t="shared" si="20"/>
        <v>0</v>
      </c>
      <c r="AC32" s="195">
        <f t="shared" si="20"/>
        <v>0</v>
      </c>
      <c r="AD32" s="195">
        <f t="shared" si="20"/>
        <v>0</v>
      </c>
      <c r="AE32" s="195">
        <f t="shared" si="20"/>
        <v>0</v>
      </c>
      <c r="AF32" s="82">
        <f t="shared" si="20"/>
        <v>0</v>
      </c>
      <c r="AG32" s="195">
        <f t="shared" si="20"/>
        <v>0.1</v>
      </c>
      <c r="AH32" s="195">
        <f t="shared" si="20"/>
        <v>0.2</v>
      </c>
      <c r="AI32" s="195">
        <f t="shared" si="20"/>
        <v>0.30000000000000004</v>
      </c>
      <c r="AJ32" s="195">
        <f t="shared" si="20"/>
        <v>0.4</v>
      </c>
      <c r="AK32" s="195">
        <f t="shared" si="20"/>
        <v>0.5</v>
      </c>
      <c r="AL32" s="195">
        <f t="shared" si="20"/>
        <v>0.6</v>
      </c>
      <c r="AM32" s="195">
        <f t="shared" si="20"/>
        <v>0.7</v>
      </c>
      <c r="AN32" s="195">
        <f t="shared" si="20"/>
        <v>0.79999999999999993</v>
      </c>
      <c r="AO32" s="195">
        <f t="shared" si="20"/>
        <v>0.79999999999999993</v>
      </c>
      <c r="AP32" s="195">
        <f t="shared" si="20"/>
        <v>0.89999999999999991</v>
      </c>
      <c r="AQ32" s="195">
        <f t="shared" si="20"/>
        <v>0.99999999999999989</v>
      </c>
      <c r="AR32" s="195">
        <f t="shared" si="20"/>
        <v>0.99999999999999989</v>
      </c>
      <c r="AS32" s="195">
        <f t="shared" si="20"/>
        <v>0.99999999999999989</v>
      </c>
      <c r="AT32" s="195">
        <f t="shared" si="20"/>
        <v>0.99999999999999989</v>
      </c>
      <c r="AU32" s="195">
        <f t="shared" si="20"/>
        <v>0.99999999999999989</v>
      </c>
      <c r="AV32" s="195">
        <f t="shared" si="20"/>
        <v>0.99999999999999989</v>
      </c>
      <c r="AW32" s="195">
        <f t="shared" si="20"/>
        <v>0.99999999999999989</v>
      </c>
      <c r="AX32" s="195">
        <f t="shared" si="20"/>
        <v>0.99999999999999989</v>
      </c>
      <c r="AY32" s="195">
        <f t="shared" si="20"/>
        <v>0.99999999999999989</v>
      </c>
      <c r="AZ32" s="195">
        <f t="shared" si="20"/>
        <v>0.99999999999999989</v>
      </c>
      <c r="BA32" s="195">
        <f t="shared" si="20"/>
        <v>0.99999999999999989</v>
      </c>
      <c r="BB32" s="195">
        <f t="shared" si="20"/>
        <v>0.99999999999999989</v>
      </c>
      <c r="BC32" s="196"/>
      <c r="BD32" s="194"/>
    </row>
    <row r="33" spans="1:89" s="212" customFormat="1" x14ac:dyDescent="0.25">
      <c r="A33" s="259"/>
      <c r="B33" s="209"/>
      <c r="C33" s="266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0"/>
      <c r="AF33" s="83"/>
      <c r="AG33" s="210"/>
      <c r="AH33" s="210"/>
      <c r="AI33" s="210"/>
      <c r="AJ33" s="210"/>
      <c r="AK33" s="210"/>
      <c r="AL33" s="210"/>
      <c r="AM33" s="210"/>
      <c r="AN33" s="210"/>
      <c r="AO33" s="210"/>
      <c r="AP33" s="210"/>
      <c r="AQ33" s="210"/>
      <c r="AR33" s="210"/>
      <c r="AS33" s="210"/>
      <c r="AT33" s="210"/>
      <c r="AU33" s="210"/>
      <c r="AV33" s="210"/>
      <c r="AW33" s="210"/>
      <c r="AX33" s="210"/>
      <c r="AY33" s="210"/>
      <c r="AZ33" s="210"/>
      <c r="BA33" s="210"/>
      <c r="BB33" s="210"/>
      <c r="BC33" s="211"/>
      <c r="BD33" s="209"/>
    </row>
    <row r="34" spans="1:89" s="198" customFormat="1" x14ac:dyDescent="0.25">
      <c r="A34" s="259"/>
      <c r="B34" s="198" t="s">
        <v>112</v>
      </c>
      <c r="C34" s="199">
        <v>15.769724999999999</v>
      </c>
      <c r="D34" s="200">
        <f t="shared" ref="D34:AI34" si="21">+D30*$C34</f>
        <v>0</v>
      </c>
      <c r="E34" s="200">
        <f t="shared" si="21"/>
        <v>0</v>
      </c>
      <c r="F34" s="200">
        <f t="shared" si="21"/>
        <v>0</v>
      </c>
      <c r="G34" s="200">
        <f t="shared" si="21"/>
        <v>0</v>
      </c>
      <c r="H34" s="200">
        <f t="shared" si="21"/>
        <v>0</v>
      </c>
      <c r="I34" s="200">
        <f t="shared" si="21"/>
        <v>0</v>
      </c>
      <c r="J34" s="200">
        <f t="shared" si="21"/>
        <v>0</v>
      </c>
      <c r="K34" s="200">
        <f t="shared" si="21"/>
        <v>0</v>
      </c>
      <c r="L34" s="200">
        <f t="shared" si="21"/>
        <v>0</v>
      </c>
      <c r="M34" s="200">
        <f t="shared" si="21"/>
        <v>0</v>
      </c>
      <c r="N34" s="200">
        <f t="shared" si="21"/>
        <v>0</v>
      </c>
      <c r="O34" s="200">
        <f t="shared" si="21"/>
        <v>0</v>
      </c>
      <c r="P34" s="200">
        <f t="shared" si="21"/>
        <v>0</v>
      </c>
      <c r="Q34" s="200">
        <f t="shared" si="21"/>
        <v>0</v>
      </c>
      <c r="R34" s="200">
        <f t="shared" si="21"/>
        <v>0</v>
      </c>
      <c r="S34" s="200">
        <f t="shared" si="21"/>
        <v>0</v>
      </c>
      <c r="T34" s="200">
        <f t="shared" si="21"/>
        <v>0</v>
      </c>
      <c r="U34" s="200">
        <f t="shared" si="21"/>
        <v>0</v>
      </c>
      <c r="V34" s="200">
        <f t="shared" si="21"/>
        <v>0</v>
      </c>
      <c r="W34" s="200">
        <f t="shared" si="21"/>
        <v>0</v>
      </c>
      <c r="X34" s="200">
        <f t="shared" si="21"/>
        <v>0</v>
      </c>
      <c r="Y34" s="200">
        <f t="shared" si="21"/>
        <v>0</v>
      </c>
      <c r="Z34" s="200">
        <f t="shared" si="21"/>
        <v>0</v>
      </c>
      <c r="AA34" s="200">
        <f t="shared" si="21"/>
        <v>0</v>
      </c>
      <c r="AB34" s="200">
        <f t="shared" si="21"/>
        <v>0</v>
      </c>
      <c r="AC34" s="200">
        <f t="shared" si="21"/>
        <v>0</v>
      </c>
      <c r="AD34" s="200">
        <f t="shared" si="21"/>
        <v>0</v>
      </c>
      <c r="AE34" s="200">
        <f t="shared" si="21"/>
        <v>0</v>
      </c>
      <c r="AF34" s="90">
        <f t="shared" si="21"/>
        <v>0</v>
      </c>
      <c r="AG34" s="200">
        <f t="shared" si="21"/>
        <v>2.3654587500000002</v>
      </c>
      <c r="AH34" s="200">
        <f t="shared" si="21"/>
        <v>3.9424312499999998</v>
      </c>
      <c r="AI34" s="200">
        <f t="shared" si="21"/>
        <v>5.5194037499999995</v>
      </c>
      <c r="AJ34" s="200">
        <f t="shared" ref="AJ34:BB34" si="22">+AJ30*$C34</f>
        <v>7.0963762499999987</v>
      </c>
      <c r="AK34" s="200">
        <f t="shared" si="22"/>
        <v>8.6733487499999988</v>
      </c>
      <c r="AL34" s="200">
        <f t="shared" si="22"/>
        <v>10.250321249999999</v>
      </c>
      <c r="AM34" s="200">
        <f t="shared" si="22"/>
        <v>11.827293749999997</v>
      </c>
      <c r="AN34" s="200">
        <f t="shared" si="22"/>
        <v>13.404266249999997</v>
      </c>
      <c r="AO34" s="200">
        <f t="shared" si="22"/>
        <v>13.404266249999997</v>
      </c>
      <c r="AP34" s="200">
        <f t="shared" si="22"/>
        <v>14.981238749999997</v>
      </c>
      <c r="AQ34" s="200">
        <f t="shared" si="22"/>
        <v>14.981238749999997</v>
      </c>
      <c r="AR34" s="200">
        <f t="shared" si="22"/>
        <v>15.769724999999998</v>
      </c>
      <c r="AS34" s="200">
        <f t="shared" si="22"/>
        <v>15.769724999999998</v>
      </c>
      <c r="AT34" s="200">
        <f t="shared" si="22"/>
        <v>15.769724999999998</v>
      </c>
      <c r="AU34" s="200">
        <f t="shared" si="22"/>
        <v>15.769724999999998</v>
      </c>
      <c r="AV34" s="200">
        <f t="shared" si="22"/>
        <v>15.769724999999998</v>
      </c>
      <c r="AW34" s="200">
        <f t="shared" si="22"/>
        <v>15.769724999999998</v>
      </c>
      <c r="AX34" s="200">
        <f t="shared" si="22"/>
        <v>15.769724999999998</v>
      </c>
      <c r="AY34" s="200">
        <f t="shared" si="22"/>
        <v>15.769724999999998</v>
      </c>
      <c r="AZ34" s="200">
        <f t="shared" si="22"/>
        <v>15.769724999999998</v>
      </c>
      <c r="BA34" s="200">
        <f t="shared" si="22"/>
        <v>15.769724999999998</v>
      </c>
      <c r="BB34" s="200">
        <f t="shared" si="22"/>
        <v>15.769724999999998</v>
      </c>
      <c r="BC34" s="201"/>
      <c r="BD34" s="202"/>
      <c r="BE34" s="202"/>
      <c r="BF34" s="202"/>
      <c r="BG34" s="202"/>
      <c r="BH34" s="202"/>
      <c r="BI34" s="202"/>
      <c r="BJ34" s="202"/>
      <c r="BK34" s="202"/>
      <c r="BL34" s="202"/>
      <c r="BM34" s="202"/>
      <c r="BN34" s="202"/>
      <c r="BO34" s="202"/>
      <c r="BP34" s="202"/>
      <c r="BQ34" s="202"/>
      <c r="BR34" s="202"/>
      <c r="BS34" s="202"/>
      <c r="BT34" s="202"/>
      <c r="BU34" s="202"/>
      <c r="BV34" s="202"/>
      <c r="BW34" s="202"/>
      <c r="BX34" s="202"/>
      <c r="BY34" s="202"/>
      <c r="BZ34" s="202"/>
      <c r="CA34" s="202"/>
      <c r="CB34" s="202"/>
      <c r="CC34" s="202"/>
      <c r="CD34" s="202"/>
      <c r="CE34" s="202"/>
      <c r="CF34" s="202"/>
      <c r="CG34" s="202"/>
      <c r="CH34" s="202"/>
      <c r="CI34" s="202"/>
      <c r="CJ34" s="202"/>
      <c r="CK34" s="202"/>
    </row>
    <row r="35" spans="1:89" s="203" customFormat="1" ht="13.8" thickBot="1" x14ac:dyDescent="0.3">
      <c r="A35" s="260"/>
      <c r="B35" s="203" t="s">
        <v>113</v>
      </c>
      <c r="C35" s="204" t="str">
        <f>+'Detail by Turbine'!B9</f>
        <v>Committed</v>
      </c>
      <c r="D35" s="205">
        <f t="shared" ref="D35:AI35" si="23">+D32*$C34</f>
        <v>0</v>
      </c>
      <c r="E35" s="205">
        <f t="shared" si="23"/>
        <v>0</v>
      </c>
      <c r="F35" s="205">
        <f t="shared" si="23"/>
        <v>0</v>
      </c>
      <c r="G35" s="205">
        <f t="shared" si="23"/>
        <v>0</v>
      </c>
      <c r="H35" s="205">
        <f t="shared" si="23"/>
        <v>0</v>
      </c>
      <c r="I35" s="205">
        <f t="shared" si="23"/>
        <v>0</v>
      </c>
      <c r="J35" s="205">
        <f t="shared" si="23"/>
        <v>0</v>
      </c>
      <c r="K35" s="205">
        <f t="shared" si="23"/>
        <v>0</v>
      </c>
      <c r="L35" s="205">
        <f t="shared" si="23"/>
        <v>0</v>
      </c>
      <c r="M35" s="205">
        <f t="shared" si="23"/>
        <v>0</v>
      </c>
      <c r="N35" s="205">
        <f t="shared" si="23"/>
        <v>0</v>
      </c>
      <c r="O35" s="205">
        <f t="shared" si="23"/>
        <v>0</v>
      </c>
      <c r="P35" s="205">
        <f t="shared" si="23"/>
        <v>0</v>
      </c>
      <c r="Q35" s="205">
        <f t="shared" si="23"/>
        <v>0</v>
      </c>
      <c r="R35" s="205">
        <f t="shared" si="23"/>
        <v>0</v>
      </c>
      <c r="S35" s="205">
        <f t="shared" si="23"/>
        <v>0</v>
      </c>
      <c r="T35" s="205">
        <f t="shared" si="23"/>
        <v>0</v>
      </c>
      <c r="U35" s="205">
        <f t="shared" si="23"/>
        <v>0</v>
      </c>
      <c r="V35" s="205">
        <f t="shared" si="23"/>
        <v>0</v>
      </c>
      <c r="W35" s="205">
        <f t="shared" si="23"/>
        <v>0</v>
      </c>
      <c r="X35" s="205">
        <f t="shared" si="23"/>
        <v>0</v>
      </c>
      <c r="Y35" s="205">
        <f t="shared" si="23"/>
        <v>0</v>
      </c>
      <c r="Z35" s="205">
        <f t="shared" si="23"/>
        <v>0</v>
      </c>
      <c r="AA35" s="205">
        <f t="shared" si="23"/>
        <v>0</v>
      </c>
      <c r="AB35" s="205">
        <f t="shared" si="23"/>
        <v>0</v>
      </c>
      <c r="AC35" s="205">
        <f t="shared" si="23"/>
        <v>0</v>
      </c>
      <c r="AD35" s="205">
        <f t="shared" si="23"/>
        <v>0</v>
      </c>
      <c r="AE35" s="205">
        <f t="shared" si="23"/>
        <v>0</v>
      </c>
      <c r="AF35" s="136">
        <f t="shared" si="23"/>
        <v>0</v>
      </c>
      <c r="AG35" s="205">
        <f t="shared" si="23"/>
        <v>1.5769725000000001</v>
      </c>
      <c r="AH35" s="205">
        <f t="shared" si="23"/>
        <v>3.1539450000000002</v>
      </c>
      <c r="AI35" s="205">
        <f t="shared" si="23"/>
        <v>4.7309175000000003</v>
      </c>
      <c r="AJ35" s="205">
        <f t="shared" ref="AJ35:BB35" si="24">+AJ32*$C34</f>
        <v>6.3078900000000004</v>
      </c>
      <c r="AK35" s="205">
        <f t="shared" si="24"/>
        <v>7.8848624999999997</v>
      </c>
      <c r="AL35" s="205">
        <f t="shared" si="24"/>
        <v>9.4618349999999989</v>
      </c>
      <c r="AM35" s="205">
        <f t="shared" si="24"/>
        <v>11.038807499999999</v>
      </c>
      <c r="AN35" s="205">
        <f t="shared" si="24"/>
        <v>12.615779999999999</v>
      </c>
      <c r="AO35" s="205">
        <f t="shared" si="24"/>
        <v>12.615779999999999</v>
      </c>
      <c r="AP35" s="205">
        <f t="shared" si="24"/>
        <v>14.192752499999997</v>
      </c>
      <c r="AQ35" s="205">
        <f t="shared" si="24"/>
        <v>15.769724999999998</v>
      </c>
      <c r="AR35" s="205">
        <f t="shared" si="24"/>
        <v>15.769724999999998</v>
      </c>
      <c r="AS35" s="205">
        <f t="shared" si="24"/>
        <v>15.769724999999998</v>
      </c>
      <c r="AT35" s="205">
        <f t="shared" si="24"/>
        <v>15.769724999999998</v>
      </c>
      <c r="AU35" s="205">
        <f t="shared" si="24"/>
        <v>15.769724999999998</v>
      </c>
      <c r="AV35" s="205">
        <f t="shared" si="24"/>
        <v>15.769724999999998</v>
      </c>
      <c r="AW35" s="205">
        <f t="shared" si="24"/>
        <v>15.769724999999998</v>
      </c>
      <c r="AX35" s="205">
        <f t="shared" si="24"/>
        <v>15.769724999999998</v>
      </c>
      <c r="AY35" s="205">
        <f t="shared" si="24"/>
        <v>15.769724999999998</v>
      </c>
      <c r="AZ35" s="205">
        <f t="shared" si="24"/>
        <v>15.769724999999998</v>
      </c>
      <c r="BA35" s="205">
        <f t="shared" si="24"/>
        <v>15.769724999999998</v>
      </c>
      <c r="BB35" s="205">
        <f t="shared" si="24"/>
        <v>15.769724999999998</v>
      </c>
      <c r="BC35" s="206"/>
      <c r="BD35" s="207"/>
      <c r="BE35" s="207"/>
      <c r="BF35" s="207"/>
      <c r="BG35" s="207"/>
      <c r="BH35" s="207"/>
      <c r="BI35" s="207"/>
      <c r="BJ35" s="207"/>
      <c r="BK35" s="207"/>
      <c r="BL35" s="207"/>
      <c r="BM35" s="207"/>
      <c r="BN35" s="207"/>
      <c r="BO35" s="207"/>
      <c r="BP35" s="207"/>
      <c r="BQ35" s="207"/>
      <c r="BR35" s="207"/>
      <c r="BS35" s="207"/>
      <c r="BT35" s="207"/>
      <c r="BU35" s="207"/>
      <c r="BV35" s="207"/>
      <c r="BW35" s="207"/>
      <c r="BX35" s="207"/>
      <c r="BY35" s="207"/>
      <c r="BZ35" s="207"/>
      <c r="CA35" s="207"/>
      <c r="CB35" s="207"/>
      <c r="CC35" s="207"/>
      <c r="CD35" s="207"/>
      <c r="CE35" s="207"/>
      <c r="CF35" s="207"/>
      <c r="CG35" s="207"/>
      <c r="CH35" s="207"/>
      <c r="CI35" s="207"/>
      <c r="CJ35" s="207"/>
      <c r="CK35" s="207"/>
    </row>
    <row r="36" spans="1:89" s="92" customFormat="1" ht="15" customHeight="1" thickTop="1" x14ac:dyDescent="0.25">
      <c r="A36" s="258">
        <f>+A28+1</f>
        <v>5</v>
      </c>
      <c r="B36" s="98" t="str">
        <f>+'Detail by Turbine'!G10</f>
        <v>9FA STAG Power Islands</v>
      </c>
      <c r="C36" s="261" t="str">
        <f>+'Detail by Turbine'!S10</f>
        <v>Sale in Process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84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5">
      <c r="A37" s="259"/>
      <c r="B37" s="101" t="s">
        <v>108</v>
      </c>
      <c r="C37" s="262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0.1</v>
      </c>
      <c r="Y37" s="103">
        <v>0</v>
      </c>
      <c r="Z37" s="103">
        <v>0</v>
      </c>
      <c r="AA37" s="103">
        <v>0.23</v>
      </c>
      <c r="AB37" s="103">
        <v>0.05</v>
      </c>
      <c r="AC37" s="103">
        <v>0.05</v>
      </c>
      <c r="AD37" s="103">
        <v>0.05</v>
      </c>
      <c r="AE37" s="103">
        <v>0.05</v>
      </c>
      <c r="AF37" s="103">
        <v>0.05</v>
      </c>
      <c r="AG37" s="103">
        <v>0.04</v>
      </c>
      <c r="AH37" s="82">
        <v>0.03</v>
      </c>
      <c r="AI37" s="103">
        <v>0.03</v>
      </c>
      <c r="AJ37" s="103">
        <v>0.03</v>
      </c>
      <c r="AK37" s="103">
        <v>0.02</v>
      </c>
      <c r="AL37" s="103">
        <v>0.02</v>
      </c>
      <c r="AM37" s="103">
        <v>0.02</v>
      </c>
      <c r="AN37" s="103">
        <v>0.02</v>
      </c>
      <c r="AO37" s="103">
        <v>0.06</v>
      </c>
      <c r="AP37" s="103">
        <v>7.0000000000000007E-2</v>
      </c>
      <c r="AQ37" s="103">
        <v>0.06</v>
      </c>
      <c r="AR37" s="103">
        <v>0.01</v>
      </c>
      <c r="AS37" s="103">
        <v>0.01</v>
      </c>
      <c r="AT37" s="103">
        <v>0</v>
      </c>
      <c r="AU37" s="103">
        <v>0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1.0000000000000004</v>
      </c>
      <c r="BD37" s="101"/>
    </row>
    <row r="38" spans="1:89" s="105" customFormat="1" x14ac:dyDescent="0.25">
      <c r="A38" s="259"/>
      <c r="B38" s="101" t="s">
        <v>109</v>
      </c>
      <c r="C38" s="262"/>
      <c r="D38" s="103">
        <f>D37</f>
        <v>0</v>
      </c>
      <c r="E38" s="103">
        <f t="shared" ref="E38:AJ38" si="25">+D38+E37</f>
        <v>0</v>
      </c>
      <c r="F38" s="103">
        <f t="shared" si="25"/>
        <v>0</v>
      </c>
      <c r="G38" s="103">
        <f t="shared" si="25"/>
        <v>0</v>
      </c>
      <c r="H38" s="103">
        <f t="shared" si="25"/>
        <v>0</v>
      </c>
      <c r="I38" s="103">
        <f t="shared" si="25"/>
        <v>0</v>
      </c>
      <c r="J38" s="103">
        <f t="shared" si="25"/>
        <v>0</v>
      </c>
      <c r="K38" s="103">
        <f t="shared" si="25"/>
        <v>0</v>
      </c>
      <c r="L38" s="103">
        <f t="shared" si="25"/>
        <v>0</v>
      </c>
      <c r="M38" s="103">
        <f t="shared" si="25"/>
        <v>0</v>
      </c>
      <c r="N38" s="103">
        <f t="shared" si="25"/>
        <v>0</v>
      </c>
      <c r="O38" s="103">
        <f t="shared" si="25"/>
        <v>0</v>
      </c>
      <c r="P38" s="103">
        <f t="shared" si="25"/>
        <v>0</v>
      </c>
      <c r="Q38" s="103">
        <f t="shared" si="25"/>
        <v>0</v>
      </c>
      <c r="R38" s="103">
        <f t="shared" si="25"/>
        <v>0</v>
      </c>
      <c r="S38" s="103">
        <f t="shared" si="25"/>
        <v>0</v>
      </c>
      <c r="T38" s="103">
        <f t="shared" si="25"/>
        <v>0</v>
      </c>
      <c r="U38" s="103">
        <f t="shared" si="25"/>
        <v>0</v>
      </c>
      <c r="V38" s="103">
        <f t="shared" si="25"/>
        <v>0</v>
      </c>
      <c r="W38" s="103">
        <f t="shared" si="25"/>
        <v>0</v>
      </c>
      <c r="X38" s="103">
        <f t="shared" si="25"/>
        <v>0.1</v>
      </c>
      <c r="Y38" s="103">
        <f t="shared" si="25"/>
        <v>0.1</v>
      </c>
      <c r="Z38" s="103">
        <f t="shared" si="25"/>
        <v>0.1</v>
      </c>
      <c r="AA38" s="103">
        <f t="shared" si="25"/>
        <v>0.33</v>
      </c>
      <c r="AB38" s="103">
        <f t="shared" si="25"/>
        <v>0.38</v>
      </c>
      <c r="AC38" s="103">
        <f t="shared" si="25"/>
        <v>0.43</v>
      </c>
      <c r="AD38" s="103">
        <f t="shared" si="25"/>
        <v>0.48</v>
      </c>
      <c r="AE38" s="103">
        <f t="shared" si="25"/>
        <v>0.53</v>
      </c>
      <c r="AF38" s="103">
        <f t="shared" si="25"/>
        <v>0.58000000000000007</v>
      </c>
      <c r="AG38" s="103">
        <f t="shared" si="25"/>
        <v>0.62000000000000011</v>
      </c>
      <c r="AH38" s="82">
        <f t="shared" si="25"/>
        <v>0.65000000000000013</v>
      </c>
      <c r="AI38" s="103">
        <f t="shared" si="25"/>
        <v>0.68000000000000016</v>
      </c>
      <c r="AJ38" s="103">
        <f t="shared" si="25"/>
        <v>0.71000000000000019</v>
      </c>
      <c r="AK38" s="103">
        <f t="shared" ref="AK38:BB38" si="26">+AJ38+AK37</f>
        <v>0.7300000000000002</v>
      </c>
      <c r="AL38" s="103">
        <f t="shared" si="26"/>
        <v>0.75000000000000022</v>
      </c>
      <c r="AM38" s="103">
        <f t="shared" si="26"/>
        <v>0.77000000000000024</v>
      </c>
      <c r="AN38" s="103">
        <f t="shared" si="26"/>
        <v>0.79000000000000026</v>
      </c>
      <c r="AO38" s="103">
        <f t="shared" si="26"/>
        <v>0.85000000000000031</v>
      </c>
      <c r="AP38" s="103">
        <f t="shared" si="26"/>
        <v>0.92000000000000037</v>
      </c>
      <c r="AQ38" s="103">
        <f t="shared" si="26"/>
        <v>0.98000000000000043</v>
      </c>
      <c r="AR38" s="103">
        <f t="shared" si="26"/>
        <v>0.99000000000000044</v>
      </c>
      <c r="AS38" s="103">
        <f t="shared" si="26"/>
        <v>1.0000000000000004</v>
      </c>
      <c r="AT38" s="103">
        <f t="shared" si="26"/>
        <v>1.0000000000000004</v>
      </c>
      <c r="AU38" s="103">
        <f t="shared" si="26"/>
        <v>1.0000000000000004</v>
      </c>
      <c r="AV38" s="103">
        <f t="shared" si="26"/>
        <v>1.0000000000000004</v>
      </c>
      <c r="AW38" s="103">
        <f t="shared" si="26"/>
        <v>1.0000000000000004</v>
      </c>
      <c r="AX38" s="103">
        <f t="shared" si="26"/>
        <v>1.0000000000000004</v>
      </c>
      <c r="AY38" s="103">
        <f t="shared" si="26"/>
        <v>1.0000000000000004</v>
      </c>
      <c r="AZ38" s="103">
        <f t="shared" si="26"/>
        <v>1.0000000000000004</v>
      </c>
      <c r="BA38" s="103">
        <f t="shared" si="26"/>
        <v>1.0000000000000004</v>
      </c>
      <c r="BB38" s="103">
        <f t="shared" si="26"/>
        <v>1.0000000000000004</v>
      </c>
      <c r="BC38" s="104"/>
      <c r="BD38" s="101"/>
    </row>
    <row r="39" spans="1:89" s="105" customFormat="1" x14ac:dyDescent="0.25">
      <c r="A39" s="259"/>
      <c r="B39" s="101" t="s">
        <v>110</v>
      </c>
      <c r="C39" s="262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f t="shared" ref="V39:BB39" si="27">V40-U40</f>
        <v>0.1</v>
      </c>
      <c r="W39" s="103">
        <f t="shared" si="27"/>
        <v>1.2999999999999998E-2</v>
      </c>
      <c r="X39" s="103">
        <f t="shared" si="27"/>
        <v>1.7000000000000001E-2</v>
      </c>
      <c r="Y39" s="103">
        <f t="shared" si="27"/>
        <v>1.5999999999999986E-2</v>
      </c>
      <c r="Z39" s="103">
        <f t="shared" si="27"/>
        <v>2.6999999999999996E-2</v>
      </c>
      <c r="AA39" s="103">
        <f t="shared" si="27"/>
        <v>4.9000000000000016E-2</v>
      </c>
      <c r="AB39" s="103">
        <f t="shared" si="27"/>
        <v>5.9000000000000025E-2</v>
      </c>
      <c r="AC39" s="103">
        <f t="shared" si="27"/>
        <v>5.7999999999999996E-2</v>
      </c>
      <c r="AD39" s="103">
        <f t="shared" si="27"/>
        <v>4.9999999999999989E-2</v>
      </c>
      <c r="AE39" s="103">
        <f t="shared" si="27"/>
        <v>5.2999999999999992E-2</v>
      </c>
      <c r="AF39" s="103">
        <f t="shared" si="27"/>
        <v>5.3999999999999992E-2</v>
      </c>
      <c r="AG39" s="103">
        <f t="shared" si="27"/>
        <v>5.3000000000000047E-2</v>
      </c>
      <c r="AH39" s="82">
        <f t="shared" si="27"/>
        <v>4.0999999999999925E-2</v>
      </c>
      <c r="AI39" s="103">
        <f t="shared" si="27"/>
        <v>3.0000000000000027E-2</v>
      </c>
      <c r="AJ39" s="103">
        <f t="shared" si="27"/>
        <v>3.2000000000000028E-2</v>
      </c>
      <c r="AK39" s="103">
        <f t="shared" si="27"/>
        <v>1.8000000000000016E-2</v>
      </c>
      <c r="AL39" s="103">
        <f t="shared" si="27"/>
        <v>1.7000000000000015E-2</v>
      </c>
      <c r="AM39" s="103">
        <f t="shared" si="27"/>
        <v>1.3999999999999901E-2</v>
      </c>
      <c r="AN39" s="103">
        <f t="shared" si="27"/>
        <v>1.2000000000000011E-2</v>
      </c>
      <c r="AO39" s="103">
        <f t="shared" si="27"/>
        <v>9.6000000000000085E-2</v>
      </c>
      <c r="AP39" s="103">
        <f t="shared" si="27"/>
        <v>9.4999999999999973E-2</v>
      </c>
      <c r="AQ39" s="103">
        <f t="shared" si="27"/>
        <v>9.1999999999999971E-2</v>
      </c>
      <c r="AR39" s="103">
        <f t="shared" si="27"/>
        <v>4.0000000000000036E-3</v>
      </c>
      <c r="AS39" s="103">
        <f t="shared" si="27"/>
        <v>0</v>
      </c>
      <c r="AT39" s="103">
        <f t="shared" si="27"/>
        <v>0</v>
      </c>
      <c r="AU39" s="103">
        <f t="shared" si="27"/>
        <v>0</v>
      </c>
      <c r="AV39" s="103">
        <f t="shared" si="27"/>
        <v>0</v>
      </c>
      <c r="AW39" s="103">
        <f t="shared" si="27"/>
        <v>0</v>
      </c>
      <c r="AX39" s="103">
        <f t="shared" si="27"/>
        <v>0</v>
      </c>
      <c r="AY39" s="103">
        <f t="shared" si="27"/>
        <v>0</v>
      </c>
      <c r="AZ39" s="103">
        <f t="shared" si="27"/>
        <v>0</v>
      </c>
      <c r="BA39" s="103">
        <f t="shared" si="27"/>
        <v>0</v>
      </c>
      <c r="BB39" s="103">
        <f t="shared" si="27"/>
        <v>0</v>
      </c>
      <c r="BC39" s="104">
        <f>SUM(D39:BB39)</f>
        <v>1</v>
      </c>
      <c r="BD39" s="101"/>
    </row>
    <row r="40" spans="1:89" s="105" customFormat="1" x14ac:dyDescent="0.25">
      <c r="A40" s="259"/>
      <c r="B40" s="101" t="s">
        <v>111</v>
      </c>
      <c r="C40" s="262"/>
      <c r="D40" s="103">
        <f>D39</f>
        <v>0</v>
      </c>
      <c r="E40" s="103">
        <f t="shared" ref="E40:U40" si="28">+D40+E39</f>
        <v>0</v>
      </c>
      <c r="F40" s="103">
        <f t="shared" si="28"/>
        <v>0</v>
      </c>
      <c r="G40" s="103">
        <f t="shared" si="28"/>
        <v>0</v>
      </c>
      <c r="H40" s="103">
        <f t="shared" si="28"/>
        <v>0</v>
      </c>
      <c r="I40" s="103">
        <f t="shared" si="28"/>
        <v>0</v>
      </c>
      <c r="J40" s="103">
        <f t="shared" si="28"/>
        <v>0</v>
      </c>
      <c r="K40" s="103">
        <f t="shared" si="28"/>
        <v>0</v>
      </c>
      <c r="L40" s="103">
        <f t="shared" si="28"/>
        <v>0</v>
      </c>
      <c r="M40" s="103">
        <f t="shared" si="28"/>
        <v>0</v>
      </c>
      <c r="N40" s="103">
        <f t="shared" si="28"/>
        <v>0</v>
      </c>
      <c r="O40" s="103">
        <f t="shared" si="28"/>
        <v>0</v>
      </c>
      <c r="P40" s="103">
        <f t="shared" si="28"/>
        <v>0</v>
      </c>
      <c r="Q40" s="103">
        <f t="shared" si="28"/>
        <v>0</v>
      </c>
      <c r="R40" s="103">
        <f t="shared" si="28"/>
        <v>0</v>
      </c>
      <c r="S40" s="103">
        <f t="shared" si="28"/>
        <v>0</v>
      </c>
      <c r="T40" s="103">
        <f t="shared" si="28"/>
        <v>0</v>
      </c>
      <c r="U40" s="103">
        <f t="shared" si="28"/>
        <v>0</v>
      </c>
      <c r="V40" s="103">
        <v>0.1</v>
      </c>
      <c r="W40" s="103">
        <v>0.113</v>
      </c>
      <c r="X40" s="103">
        <v>0.13</v>
      </c>
      <c r="Y40" s="103">
        <v>0.14599999999999999</v>
      </c>
      <c r="Z40" s="103">
        <v>0.17299999999999999</v>
      </c>
      <c r="AA40" s="103">
        <v>0.222</v>
      </c>
      <c r="AB40" s="103">
        <v>0.28100000000000003</v>
      </c>
      <c r="AC40" s="103">
        <v>0.33900000000000002</v>
      </c>
      <c r="AD40" s="103">
        <v>0.38900000000000001</v>
      </c>
      <c r="AE40" s="103">
        <v>0.442</v>
      </c>
      <c r="AF40" s="103">
        <v>0.496</v>
      </c>
      <c r="AG40" s="103">
        <v>0.54900000000000004</v>
      </c>
      <c r="AH40" s="82">
        <v>0.59</v>
      </c>
      <c r="AI40" s="103">
        <v>0.62</v>
      </c>
      <c r="AJ40" s="103">
        <v>0.65200000000000002</v>
      </c>
      <c r="AK40" s="103">
        <v>0.67</v>
      </c>
      <c r="AL40" s="103">
        <v>0.68700000000000006</v>
      </c>
      <c r="AM40" s="103">
        <v>0.70099999999999996</v>
      </c>
      <c r="AN40" s="103">
        <v>0.71299999999999997</v>
      </c>
      <c r="AO40" s="103">
        <v>0.80900000000000005</v>
      </c>
      <c r="AP40" s="103">
        <v>0.90400000000000003</v>
      </c>
      <c r="AQ40" s="103">
        <v>0.996</v>
      </c>
      <c r="AR40" s="103">
        <v>1</v>
      </c>
      <c r="AS40" s="103">
        <v>1</v>
      </c>
      <c r="AT40" s="103">
        <v>1</v>
      </c>
      <c r="AU40" s="103">
        <v>1</v>
      </c>
      <c r="AV40" s="103">
        <v>1</v>
      </c>
      <c r="AW40" s="103">
        <v>1</v>
      </c>
      <c r="AX40" s="103">
        <v>1</v>
      </c>
      <c r="AY40" s="103">
        <v>1</v>
      </c>
      <c r="AZ40" s="103">
        <v>1</v>
      </c>
      <c r="BA40" s="103">
        <v>1</v>
      </c>
      <c r="BB40" s="103">
        <v>1</v>
      </c>
      <c r="BC40" s="104"/>
      <c r="BD40" s="101"/>
    </row>
    <row r="41" spans="1:89" s="105" customFormat="1" x14ac:dyDescent="0.25">
      <c r="A41" s="259"/>
      <c r="B41" s="101"/>
      <c r="C41" s="102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82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4"/>
      <c r="BD41" s="101"/>
    </row>
    <row r="42" spans="1:89" s="91" customFormat="1" x14ac:dyDescent="0.25">
      <c r="A42" s="259"/>
      <c r="B42" s="91" t="s">
        <v>112</v>
      </c>
      <c r="C42" s="93">
        <f>250.25/3</f>
        <v>83.416666666666671</v>
      </c>
      <c r="D42" s="94">
        <f t="shared" ref="D42:AI42" si="29">+D38*$C42</f>
        <v>0</v>
      </c>
      <c r="E42" s="94">
        <f t="shared" si="29"/>
        <v>0</v>
      </c>
      <c r="F42" s="94">
        <f t="shared" si="29"/>
        <v>0</v>
      </c>
      <c r="G42" s="94">
        <f t="shared" si="29"/>
        <v>0</v>
      </c>
      <c r="H42" s="94">
        <f t="shared" si="29"/>
        <v>0</v>
      </c>
      <c r="I42" s="94">
        <f t="shared" si="29"/>
        <v>0</v>
      </c>
      <c r="J42" s="94">
        <f t="shared" si="29"/>
        <v>0</v>
      </c>
      <c r="K42" s="94">
        <f t="shared" si="29"/>
        <v>0</v>
      </c>
      <c r="L42" s="94">
        <f t="shared" si="29"/>
        <v>0</v>
      </c>
      <c r="M42" s="94">
        <f t="shared" si="29"/>
        <v>0</v>
      </c>
      <c r="N42" s="94">
        <f t="shared" si="29"/>
        <v>0</v>
      </c>
      <c r="O42" s="94">
        <f t="shared" si="29"/>
        <v>0</v>
      </c>
      <c r="P42" s="94">
        <f t="shared" si="29"/>
        <v>0</v>
      </c>
      <c r="Q42" s="94">
        <f t="shared" si="29"/>
        <v>0</v>
      </c>
      <c r="R42" s="94">
        <f t="shared" si="29"/>
        <v>0</v>
      </c>
      <c r="S42" s="94">
        <f t="shared" si="29"/>
        <v>0</v>
      </c>
      <c r="T42" s="94">
        <f t="shared" si="29"/>
        <v>0</v>
      </c>
      <c r="U42" s="94">
        <f t="shared" si="29"/>
        <v>0</v>
      </c>
      <c r="V42" s="94">
        <f t="shared" si="29"/>
        <v>0</v>
      </c>
      <c r="W42" s="94">
        <f t="shared" si="29"/>
        <v>0</v>
      </c>
      <c r="X42" s="94">
        <f t="shared" si="29"/>
        <v>8.3416666666666668</v>
      </c>
      <c r="Y42" s="94">
        <f t="shared" si="29"/>
        <v>8.3416666666666668</v>
      </c>
      <c r="Z42" s="94">
        <f t="shared" si="29"/>
        <v>8.3416666666666668</v>
      </c>
      <c r="AA42" s="94">
        <f t="shared" si="29"/>
        <v>27.527500000000003</v>
      </c>
      <c r="AB42" s="94">
        <f t="shared" si="29"/>
        <v>31.698333333333334</v>
      </c>
      <c r="AC42" s="94">
        <f t="shared" si="29"/>
        <v>35.869166666666665</v>
      </c>
      <c r="AD42" s="94">
        <f t="shared" si="29"/>
        <v>40.04</v>
      </c>
      <c r="AE42" s="94">
        <f t="shared" si="29"/>
        <v>44.210833333333341</v>
      </c>
      <c r="AF42" s="94">
        <f t="shared" si="29"/>
        <v>48.381666666666675</v>
      </c>
      <c r="AG42" s="94">
        <f t="shared" si="29"/>
        <v>51.718333333333348</v>
      </c>
      <c r="AH42" s="90">
        <f t="shared" si="29"/>
        <v>54.220833333333346</v>
      </c>
      <c r="AI42" s="94">
        <f t="shared" si="29"/>
        <v>56.72333333333335</v>
      </c>
      <c r="AJ42" s="94">
        <f t="shared" ref="AJ42:BB42" si="30">+AJ38*$C42</f>
        <v>59.225833333333355</v>
      </c>
      <c r="AK42" s="94">
        <f t="shared" si="30"/>
        <v>60.894166666666685</v>
      </c>
      <c r="AL42" s="94">
        <f t="shared" si="30"/>
        <v>62.562500000000021</v>
      </c>
      <c r="AM42" s="94">
        <f t="shared" si="30"/>
        <v>64.230833333333351</v>
      </c>
      <c r="AN42" s="94">
        <f t="shared" si="30"/>
        <v>65.899166666666687</v>
      </c>
      <c r="AO42" s="94">
        <f t="shared" si="30"/>
        <v>70.904166666666697</v>
      </c>
      <c r="AP42" s="94">
        <f t="shared" si="30"/>
        <v>76.743333333333368</v>
      </c>
      <c r="AQ42" s="94">
        <f t="shared" si="30"/>
        <v>81.748333333333377</v>
      </c>
      <c r="AR42" s="94">
        <f t="shared" si="30"/>
        <v>82.582500000000039</v>
      </c>
      <c r="AS42" s="94">
        <f t="shared" si="30"/>
        <v>83.416666666666714</v>
      </c>
      <c r="AT42" s="94">
        <f t="shared" si="30"/>
        <v>83.416666666666714</v>
      </c>
      <c r="AU42" s="94">
        <f t="shared" si="30"/>
        <v>83.416666666666714</v>
      </c>
      <c r="AV42" s="94">
        <f t="shared" si="30"/>
        <v>83.416666666666714</v>
      </c>
      <c r="AW42" s="94">
        <f t="shared" si="30"/>
        <v>83.416666666666714</v>
      </c>
      <c r="AX42" s="94">
        <f t="shared" si="30"/>
        <v>83.416666666666714</v>
      </c>
      <c r="AY42" s="94">
        <f t="shared" si="30"/>
        <v>83.416666666666714</v>
      </c>
      <c r="AZ42" s="94">
        <f t="shared" si="30"/>
        <v>83.416666666666714</v>
      </c>
      <c r="BA42" s="94">
        <f t="shared" si="30"/>
        <v>83.416666666666714</v>
      </c>
      <c r="BB42" s="94">
        <f t="shared" si="30"/>
        <v>83.416666666666714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8" thickBot="1" x14ac:dyDescent="0.3">
      <c r="A43" s="260"/>
      <c r="B43" s="133" t="s">
        <v>113</v>
      </c>
      <c r="C43" s="134" t="str">
        <f>+'Detail by Turbine'!B10</f>
        <v>Tentative</v>
      </c>
      <c r="D43" s="135">
        <f t="shared" ref="D43:AI43" si="31">+D40*$C42</f>
        <v>0</v>
      </c>
      <c r="E43" s="135">
        <f t="shared" si="31"/>
        <v>0</v>
      </c>
      <c r="F43" s="135">
        <f t="shared" si="31"/>
        <v>0</v>
      </c>
      <c r="G43" s="135">
        <f t="shared" si="31"/>
        <v>0</v>
      </c>
      <c r="H43" s="135">
        <f t="shared" si="31"/>
        <v>0</v>
      </c>
      <c r="I43" s="135">
        <f t="shared" si="31"/>
        <v>0</v>
      </c>
      <c r="J43" s="135">
        <f t="shared" si="31"/>
        <v>0</v>
      </c>
      <c r="K43" s="135">
        <f t="shared" si="31"/>
        <v>0</v>
      </c>
      <c r="L43" s="135">
        <f t="shared" si="31"/>
        <v>0</v>
      </c>
      <c r="M43" s="135">
        <f t="shared" si="31"/>
        <v>0</v>
      </c>
      <c r="N43" s="135">
        <f t="shared" si="31"/>
        <v>0</v>
      </c>
      <c r="O43" s="135">
        <f t="shared" si="31"/>
        <v>0</v>
      </c>
      <c r="P43" s="135">
        <f t="shared" si="31"/>
        <v>0</v>
      </c>
      <c r="Q43" s="135">
        <f t="shared" si="31"/>
        <v>0</v>
      </c>
      <c r="R43" s="135">
        <f t="shared" si="31"/>
        <v>0</v>
      </c>
      <c r="S43" s="135">
        <f t="shared" si="31"/>
        <v>0</v>
      </c>
      <c r="T43" s="135">
        <f t="shared" si="31"/>
        <v>0</v>
      </c>
      <c r="U43" s="135">
        <f t="shared" si="31"/>
        <v>0</v>
      </c>
      <c r="V43" s="135">
        <f t="shared" si="31"/>
        <v>8.3416666666666668</v>
      </c>
      <c r="W43" s="135">
        <f t="shared" si="31"/>
        <v>9.4260833333333345</v>
      </c>
      <c r="X43" s="135">
        <f t="shared" si="31"/>
        <v>10.844166666666668</v>
      </c>
      <c r="Y43" s="135">
        <f t="shared" si="31"/>
        <v>12.178833333333333</v>
      </c>
      <c r="Z43" s="135">
        <f t="shared" si="31"/>
        <v>14.431083333333333</v>
      </c>
      <c r="AA43" s="135">
        <f t="shared" si="31"/>
        <v>18.518500000000003</v>
      </c>
      <c r="AB43" s="135">
        <f t="shared" si="31"/>
        <v>23.440083333333337</v>
      </c>
      <c r="AC43" s="135">
        <f t="shared" si="31"/>
        <v>28.278250000000003</v>
      </c>
      <c r="AD43" s="135">
        <f t="shared" si="31"/>
        <v>32.449083333333334</v>
      </c>
      <c r="AE43" s="135">
        <f t="shared" si="31"/>
        <v>36.87016666666667</v>
      </c>
      <c r="AF43" s="135">
        <f t="shared" si="31"/>
        <v>41.37466666666667</v>
      </c>
      <c r="AG43" s="135">
        <f t="shared" si="31"/>
        <v>45.795750000000005</v>
      </c>
      <c r="AH43" s="136">
        <f t="shared" si="31"/>
        <v>49.215833333333336</v>
      </c>
      <c r="AI43" s="135">
        <f t="shared" si="31"/>
        <v>51.718333333333334</v>
      </c>
      <c r="AJ43" s="135">
        <f t="shared" ref="AJ43:BB43" si="32">+AJ40*$C42</f>
        <v>54.387666666666675</v>
      </c>
      <c r="AK43" s="135">
        <f t="shared" si="32"/>
        <v>55.889166666666675</v>
      </c>
      <c r="AL43" s="135">
        <f t="shared" si="32"/>
        <v>57.30725000000001</v>
      </c>
      <c r="AM43" s="135">
        <f t="shared" si="32"/>
        <v>58.47508333333333</v>
      </c>
      <c r="AN43" s="135">
        <f t="shared" si="32"/>
        <v>59.476083333333335</v>
      </c>
      <c r="AO43" s="135">
        <f t="shared" si="32"/>
        <v>67.484083333333345</v>
      </c>
      <c r="AP43" s="135">
        <f t="shared" si="32"/>
        <v>75.408666666666676</v>
      </c>
      <c r="AQ43" s="135">
        <f t="shared" si="32"/>
        <v>83.082999999999998</v>
      </c>
      <c r="AR43" s="135">
        <f t="shared" si="32"/>
        <v>83.416666666666671</v>
      </c>
      <c r="AS43" s="135">
        <f t="shared" si="32"/>
        <v>83.416666666666671</v>
      </c>
      <c r="AT43" s="135">
        <f t="shared" si="32"/>
        <v>83.416666666666671</v>
      </c>
      <c r="AU43" s="135">
        <f t="shared" si="32"/>
        <v>83.416666666666671</v>
      </c>
      <c r="AV43" s="135">
        <f t="shared" si="32"/>
        <v>83.416666666666671</v>
      </c>
      <c r="AW43" s="135">
        <f t="shared" si="32"/>
        <v>83.416666666666671</v>
      </c>
      <c r="AX43" s="135">
        <f t="shared" si="32"/>
        <v>83.416666666666671</v>
      </c>
      <c r="AY43" s="135">
        <f t="shared" si="32"/>
        <v>83.416666666666671</v>
      </c>
      <c r="AZ43" s="135">
        <f t="shared" si="32"/>
        <v>83.416666666666671</v>
      </c>
      <c r="BA43" s="135">
        <f t="shared" si="32"/>
        <v>83.416666666666671</v>
      </c>
      <c r="BB43" s="135">
        <f t="shared" si="32"/>
        <v>83.416666666666671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5">
      <c r="A44" s="258">
        <f>+A36+1</f>
        <v>6</v>
      </c>
      <c r="B44" s="98" t="str">
        <f>+'Detail by Turbine'!G11</f>
        <v>9FA STAG Power Islands</v>
      </c>
      <c r="C44" s="261" t="str">
        <f>+'Detail by Turbine'!S11</f>
        <v>Sale in Process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84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5">
      <c r="A45" s="259"/>
      <c r="B45" s="101" t="s">
        <v>108</v>
      </c>
      <c r="C45" s="262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0.1</v>
      </c>
      <c r="Y45" s="103">
        <v>0</v>
      </c>
      <c r="Z45" s="103">
        <v>0</v>
      </c>
      <c r="AA45" s="103">
        <v>0.23</v>
      </c>
      <c r="AB45" s="103">
        <v>0.05</v>
      </c>
      <c r="AC45" s="103">
        <v>0.05</v>
      </c>
      <c r="AD45" s="103">
        <v>0.05</v>
      </c>
      <c r="AE45" s="103">
        <v>0.05</v>
      </c>
      <c r="AF45" s="103">
        <v>0.05</v>
      </c>
      <c r="AG45" s="103">
        <v>0.04</v>
      </c>
      <c r="AH45" s="82">
        <v>0.03</v>
      </c>
      <c r="AI45" s="103">
        <v>0.03</v>
      </c>
      <c r="AJ45" s="103">
        <v>0.03</v>
      </c>
      <c r="AK45" s="103">
        <v>0.02</v>
      </c>
      <c r="AL45" s="103">
        <v>0.02</v>
      </c>
      <c r="AM45" s="103">
        <v>0.02</v>
      </c>
      <c r="AN45" s="103">
        <v>0.02</v>
      </c>
      <c r="AO45" s="103">
        <v>0.06</v>
      </c>
      <c r="AP45" s="103">
        <v>7.0000000000000007E-2</v>
      </c>
      <c r="AQ45" s="103">
        <v>0.06</v>
      </c>
      <c r="AR45" s="103">
        <v>0.01</v>
      </c>
      <c r="AS45" s="103">
        <v>0.01</v>
      </c>
      <c r="AT45" s="103">
        <v>0</v>
      </c>
      <c r="AU45" s="103">
        <v>0</v>
      </c>
      <c r="AV45" s="103">
        <v>0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4">
        <f>SUM(D45:BB45)</f>
        <v>1.0000000000000004</v>
      </c>
      <c r="BD45" s="101"/>
    </row>
    <row r="46" spans="1:89" s="105" customFormat="1" x14ac:dyDescent="0.25">
      <c r="A46" s="259"/>
      <c r="B46" s="101" t="s">
        <v>109</v>
      </c>
      <c r="C46" s="262"/>
      <c r="D46" s="103">
        <f>D45</f>
        <v>0</v>
      </c>
      <c r="E46" s="103">
        <f t="shared" ref="E46:AJ46" si="33">+D46+E45</f>
        <v>0</v>
      </c>
      <c r="F46" s="103">
        <f t="shared" si="33"/>
        <v>0</v>
      </c>
      <c r="G46" s="103">
        <f t="shared" si="33"/>
        <v>0</v>
      </c>
      <c r="H46" s="103">
        <f t="shared" si="33"/>
        <v>0</v>
      </c>
      <c r="I46" s="103">
        <f t="shared" si="33"/>
        <v>0</v>
      </c>
      <c r="J46" s="103">
        <f t="shared" si="33"/>
        <v>0</v>
      </c>
      <c r="K46" s="103">
        <f t="shared" si="33"/>
        <v>0</v>
      </c>
      <c r="L46" s="103">
        <f t="shared" si="33"/>
        <v>0</v>
      </c>
      <c r="M46" s="103">
        <f t="shared" si="33"/>
        <v>0</v>
      </c>
      <c r="N46" s="103">
        <f t="shared" si="33"/>
        <v>0</v>
      </c>
      <c r="O46" s="103">
        <f t="shared" si="33"/>
        <v>0</v>
      </c>
      <c r="P46" s="103">
        <f t="shared" si="33"/>
        <v>0</v>
      </c>
      <c r="Q46" s="103">
        <f t="shared" si="33"/>
        <v>0</v>
      </c>
      <c r="R46" s="103">
        <f t="shared" si="33"/>
        <v>0</v>
      </c>
      <c r="S46" s="103">
        <f t="shared" si="33"/>
        <v>0</v>
      </c>
      <c r="T46" s="103">
        <f t="shared" si="33"/>
        <v>0</v>
      </c>
      <c r="U46" s="103">
        <f t="shared" si="33"/>
        <v>0</v>
      </c>
      <c r="V46" s="103">
        <f t="shared" si="33"/>
        <v>0</v>
      </c>
      <c r="W46" s="103">
        <f t="shared" si="33"/>
        <v>0</v>
      </c>
      <c r="X46" s="103">
        <f t="shared" si="33"/>
        <v>0.1</v>
      </c>
      <c r="Y46" s="103">
        <f t="shared" si="33"/>
        <v>0.1</v>
      </c>
      <c r="Z46" s="103">
        <f t="shared" si="33"/>
        <v>0.1</v>
      </c>
      <c r="AA46" s="103">
        <f t="shared" si="33"/>
        <v>0.33</v>
      </c>
      <c r="AB46" s="103">
        <f t="shared" si="33"/>
        <v>0.38</v>
      </c>
      <c r="AC46" s="103">
        <f t="shared" si="33"/>
        <v>0.43</v>
      </c>
      <c r="AD46" s="103">
        <f t="shared" si="33"/>
        <v>0.48</v>
      </c>
      <c r="AE46" s="103">
        <f t="shared" si="33"/>
        <v>0.53</v>
      </c>
      <c r="AF46" s="103">
        <f t="shared" si="33"/>
        <v>0.58000000000000007</v>
      </c>
      <c r="AG46" s="103">
        <f t="shared" si="33"/>
        <v>0.62000000000000011</v>
      </c>
      <c r="AH46" s="82">
        <f t="shared" si="33"/>
        <v>0.65000000000000013</v>
      </c>
      <c r="AI46" s="103">
        <f t="shared" si="33"/>
        <v>0.68000000000000016</v>
      </c>
      <c r="AJ46" s="103">
        <f t="shared" si="33"/>
        <v>0.71000000000000019</v>
      </c>
      <c r="AK46" s="103">
        <f t="shared" ref="AK46:BB46" si="34">+AJ46+AK45</f>
        <v>0.7300000000000002</v>
      </c>
      <c r="AL46" s="103">
        <f t="shared" si="34"/>
        <v>0.75000000000000022</v>
      </c>
      <c r="AM46" s="103">
        <f t="shared" si="34"/>
        <v>0.77000000000000024</v>
      </c>
      <c r="AN46" s="103">
        <f t="shared" si="34"/>
        <v>0.79000000000000026</v>
      </c>
      <c r="AO46" s="103">
        <f t="shared" si="34"/>
        <v>0.85000000000000031</v>
      </c>
      <c r="AP46" s="103">
        <f t="shared" si="34"/>
        <v>0.92000000000000037</v>
      </c>
      <c r="AQ46" s="103">
        <f t="shared" si="34"/>
        <v>0.98000000000000043</v>
      </c>
      <c r="AR46" s="103">
        <f t="shared" si="34"/>
        <v>0.99000000000000044</v>
      </c>
      <c r="AS46" s="103">
        <f t="shared" si="34"/>
        <v>1.0000000000000004</v>
      </c>
      <c r="AT46" s="103">
        <f t="shared" si="34"/>
        <v>1.0000000000000004</v>
      </c>
      <c r="AU46" s="103">
        <f t="shared" si="34"/>
        <v>1.0000000000000004</v>
      </c>
      <c r="AV46" s="103">
        <f t="shared" si="34"/>
        <v>1.0000000000000004</v>
      </c>
      <c r="AW46" s="103">
        <f t="shared" si="34"/>
        <v>1.0000000000000004</v>
      </c>
      <c r="AX46" s="103">
        <f t="shared" si="34"/>
        <v>1.0000000000000004</v>
      </c>
      <c r="AY46" s="103">
        <f t="shared" si="34"/>
        <v>1.0000000000000004</v>
      </c>
      <c r="AZ46" s="103">
        <f t="shared" si="34"/>
        <v>1.0000000000000004</v>
      </c>
      <c r="BA46" s="103">
        <f t="shared" si="34"/>
        <v>1.0000000000000004</v>
      </c>
      <c r="BB46" s="103">
        <f t="shared" si="34"/>
        <v>1.0000000000000004</v>
      </c>
      <c r="BC46" s="104"/>
      <c r="BD46" s="101"/>
    </row>
    <row r="47" spans="1:89" s="105" customFormat="1" x14ac:dyDescent="0.25">
      <c r="A47" s="259"/>
      <c r="B47" s="101" t="s">
        <v>110</v>
      </c>
      <c r="C47" s="262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f t="shared" ref="V47:BB47" si="35">V48-U48</f>
        <v>0.1</v>
      </c>
      <c r="W47" s="103">
        <f t="shared" si="35"/>
        <v>1.2999999999999998E-2</v>
      </c>
      <c r="X47" s="103">
        <f t="shared" si="35"/>
        <v>1.7000000000000001E-2</v>
      </c>
      <c r="Y47" s="103">
        <f t="shared" si="35"/>
        <v>1.5999999999999986E-2</v>
      </c>
      <c r="Z47" s="103">
        <f t="shared" si="35"/>
        <v>2.6999999999999996E-2</v>
      </c>
      <c r="AA47" s="103">
        <f t="shared" si="35"/>
        <v>4.9000000000000016E-2</v>
      </c>
      <c r="AB47" s="103">
        <f t="shared" si="35"/>
        <v>5.9000000000000025E-2</v>
      </c>
      <c r="AC47" s="103">
        <f t="shared" si="35"/>
        <v>5.7999999999999996E-2</v>
      </c>
      <c r="AD47" s="103">
        <f t="shared" si="35"/>
        <v>4.9999999999999989E-2</v>
      </c>
      <c r="AE47" s="103">
        <f t="shared" si="35"/>
        <v>5.2999999999999992E-2</v>
      </c>
      <c r="AF47" s="103">
        <f t="shared" si="35"/>
        <v>5.3999999999999992E-2</v>
      </c>
      <c r="AG47" s="103">
        <f t="shared" si="35"/>
        <v>5.3000000000000047E-2</v>
      </c>
      <c r="AH47" s="82">
        <f t="shared" si="35"/>
        <v>4.0999999999999925E-2</v>
      </c>
      <c r="AI47" s="103">
        <f t="shared" si="35"/>
        <v>3.0000000000000027E-2</v>
      </c>
      <c r="AJ47" s="103">
        <f t="shared" si="35"/>
        <v>3.2000000000000028E-2</v>
      </c>
      <c r="AK47" s="103">
        <f t="shared" si="35"/>
        <v>1.8000000000000016E-2</v>
      </c>
      <c r="AL47" s="103">
        <f t="shared" si="35"/>
        <v>1.7000000000000015E-2</v>
      </c>
      <c r="AM47" s="103">
        <f t="shared" si="35"/>
        <v>1.3999999999999901E-2</v>
      </c>
      <c r="AN47" s="103">
        <f t="shared" si="35"/>
        <v>1.2000000000000011E-2</v>
      </c>
      <c r="AO47" s="103">
        <f t="shared" si="35"/>
        <v>9.6000000000000085E-2</v>
      </c>
      <c r="AP47" s="103">
        <f t="shared" si="35"/>
        <v>9.4999999999999973E-2</v>
      </c>
      <c r="AQ47" s="103">
        <f t="shared" si="35"/>
        <v>9.1999999999999971E-2</v>
      </c>
      <c r="AR47" s="103">
        <f t="shared" si="35"/>
        <v>4.0000000000000036E-3</v>
      </c>
      <c r="AS47" s="103">
        <f t="shared" si="35"/>
        <v>0</v>
      </c>
      <c r="AT47" s="103">
        <f t="shared" si="35"/>
        <v>0</v>
      </c>
      <c r="AU47" s="103">
        <f t="shared" si="35"/>
        <v>0</v>
      </c>
      <c r="AV47" s="103">
        <f t="shared" si="35"/>
        <v>0</v>
      </c>
      <c r="AW47" s="103">
        <f t="shared" si="35"/>
        <v>0</v>
      </c>
      <c r="AX47" s="103">
        <f t="shared" si="35"/>
        <v>0</v>
      </c>
      <c r="AY47" s="103">
        <f t="shared" si="35"/>
        <v>0</v>
      </c>
      <c r="AZ47" s="103">
        <f t="shared" si="35"/>
        <v>0</v>
      </c>
      <c r="BA47" s="103">
        <f t="shared" si="35"/>
        <v>0</v>
      </c>
      <c r="BB47" s="103">
        <f t="shared" si="35"/>
        <v>0</v>
      </c>
      <c r="BC47" s="104">
        <f>SUM(D47:BB47)</f>
        <v>1</v>
      </c>
      <c r="BD47" s="101"/>
    </row>
    <row r="48" spans="1:89" s="105" customFormat="1" x14ac:dyDescent="0.25">
      <c r="A48" s="259"/>
      <c r="B48" s="101" t="s">
        <v>111</v>
      </c>
      <c r="C48" s="262"/>
      <c r="D48" s="103">
        <f>D47</f>
        <v>0</v>
      </c>
      <c r="E48" s="103">
        <f t="shared" ref="E48:U48" si="36">+D48+E47</f>
        <v>0</v>
      </c>
      <c r="F48" s="103">
        <f t="shared" si="36"/>
        <v>0</v>
      </c>
      <c r="G48" s="103">
        <f t="shared" si="36"/>
        <v>0</v>
      </c>
      <c r="H48" s="103">
        <f t="shared" si="36"/>
        <v>0</v>
      </c>
      <c r="I48" s="103">
        <f t="shared" si="36"/>
        <v>0</v>
      </c>
      <c r="J48" s="103">
        <f t="shared" si="36"/>
        <v>0</v>
      </c>
      <c r="K48" s="103">
        <f t="shared" si="36"/>
        <v>0</v>
      </c>
      <c r="L48" s="103">
        <f t="shared" si="36"/>
        <v>0</v>
      </c>
      <c r="M48" s="103">
        <f t="shared" si="36"/>
        <v>0</v>
      </c>
      <c r="N48" s="103">
        <f t="shared" si="36"/>
        <v>0</v>
      </c>
      <c r="O48" s="103">
        <f t="shared" si="36"/>
        <v>0</v>
      </c>
      <c r="P48" s="103">
        <f t="shared" si="36"/>
        <v>0</v>
      </c>
      <c r="Q48" s="103">
        <f t="shared" si="36"/>
        <v>0</v>
      </c>
      <c r="R48" s="103">
        <f t="shared" si="36"/>
        <v>0</v>
      </c>
      <c r="S48" s="103">
        <f t="shared" si="36"/>
        <v>0</v>
      </c>
      <c r="T48" s="103">
        <f t="shared" si="36"/>
        <v>0</v>
      </c>
      <c r="U48" s="103">
        <f t="shared" si="36"/>
        <v>0</v>
      </c>
      <c r="V48" s="103">
        <v>0.1</v>
      </c>
      <c r="W48" s="103">
        <v>0.113</v>
      </c>
      <c r="X48" s="103">
        <v>0.13</v>
      </c>
      <c r="Y48" s="103">
        <v>0.14599999999999999</v>
      </c>
      <c r="Z48" s="103">
        <v>0.17299999999999999</v>
      </c>
      <c r="AA48" s="103">
        <v>0.222</v>
      </c>
      <c r="AB48" s="103">
        <v>0.28100000000000003</v>
      </c>
      <c r="AC48" s="103">
        <v>0.33900000000000002</v>
      </c>
      <c r="AD48" s="103">
        <v>0.38900000000000001</v>
      </c>
      <c r="AE48" s="103">
        <v>0.442</v>
      </c>
      <c r="AF48" s="103">
        <v>0.496</v>
      </c>
      <c r="AG48" s="103">
        <v>0.54900000000000004</v>
      </c>
      <c r="AH48" s="82">
        <v>0.59</v>
      </c>
      <c r="AI48" s="103">
        <v>0.62</v>
      </c>
      <c r="AJ48" s="103">
        <v>0.65200000000000002</v>
      </c>
      <c r="AK48" s="103">
        <v>0.67</v>
      </c>
      <c r="AL48" s="103">
        <v>0.68700000000000006</v>
      </c>
      <c r="AM48" s="103">
        <v>0.70099999999999996</v>
      </c>
      <c r="AN48" s="103">
        <v>0.71299999999999997</v>
      </c>
      <c r="AO48" s="103">
        <v>0.80900000000000005</v>
      </c>
      <c r="AP48" s="103">
        <v>0.90400000000000003</v>
      </c>
      <c r="AQ48" s="103">
        <v>0.996</v>
      </c>
      <c r="AR48" s="103">
        <v>1</v>
      </c>
      <c r="AS48" s="103">
        <v>1</v>
      </c>
      <c r="AT48" s="103">
        <v>1</v>
      </c>
      <c r="AU48" s="103">
        <v>1</v>
      </c>
      <c r="AV48" s="103">
        <v>1</v>
      </c>
      <c r="AW48" s="103">
        <v>1</v>
      </c>
      <c r="AX48" s="103">
        <v>1</v>
      </c>
      <c r="AY48" s="103">
        <v>1</v>
      </c>
      <c r="AZ48" s="103">
        <v>1</v>
      </c>
      <c r="BA48" s="103">
        <v>1</v>
      </c>
      <c r="BB48" s="103">
        <v>1</v>
      </c>
      <c r="BC48" s="104"/>
      <c r="BD48" s="101"/>
    </row>
    <row r="49" spans="1:89" s="105" customFormat="1" x14ac:dyDescent="0.25">
      <c r="A49" s="259"/>
      <c r="B49" s="101"/>
      <c r="C49" s="102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82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4"/>
      <c r="BD49" s="101"/>
    </row>
    <row r="50" spans="1:89" s="91" customFormat="1" x14ac:dyDescent="0.25">
      <c r="A50" s="259"/>
      <c r="B50" s="91" t="s">
        <v>112</v>
      </c>
      <c r="C50" s="93">
        <f>250.25/3</f>
        <v>83.416666666666671</v>
      </c>
      <c r="D50" s="94">
        <f t="shared" ref="D50:AI50" si="37">+D46*$C50</f>
        <v>0</v>
      </c>
      <c r="E50" s="94">
        <f t="shared" si="37"/>
        <v>0</v>
      </c>
      <c r="F50" s="94">
        <f t="shared" si="37"/>
        <v>0</v>
      </c>
      <c r="G50" s="94">
        <f t="shared" si="37"/>
        <v>0</v>
      </c>
      <c r="H50" s="94">
        <f t="shared" si="37"/>
        <v>0</v>
      </c>
      <c r="I50" s="94">
        <f t="shared" si="37"/>
        <v>0</v>
      </c>
      <c r="J50" s="94">
        <f t="shared" si="37"/>
        <v>0</v>
      </c>
      <c r="K50" s="94">
        <f t="shared" si="37"/>
        <v>0</v>
      </c>
      <c r="L50" s="94">
        <f t="shared" si="37"/>
        <v>0</v>
      </c>
      <c r="M50" s="94">
        <f t="shared" si="37"/>
        <v>0</v>
      </c>
      <c r="N50" s="94">
        <f t="shared" si="37"/>
        <v>0</v>
      </c>
      <c r="O50" s="94">
        <f t="shared" si="37"/>
        <v>0</v>
      </c>
      <c r="P50" s="94">
        <f t="shared" si="37"/>
        <v>0</v>
      </c>
      <c r="Q50" s="94">
        <f t="shared" si="37"/>
        <v>0</v>
      </c>
      <c r="R50" s="94">
        <f t="shared" si="37"/>
        <v>0</v>
      </c>
      <c r="S50" s="94">
        <f t="shared" si="37"/>
        <v>0</v>
      </c>
      <c r="T50" s="94">
        <f t="shared" si="37"/>
        <v>0</v>
      </c>
      <c r="U50" s="94">
        <f t="shared" si="37"/>
        <v>0</v>
      </c>
      <c r="V50" s="94">
        <f t="shared" si="37"/>
        <v>0</v>
      </c>
      <c r="W50" s="94">
        <f t="shared" si="37"/>
        <v>0</v>
      </c>
      <c r="X50" s="94">
        <f t="shared" si="37"/>
        <v>8.3416666666666668</v>
      </c>
      <c r="Y50" s="94">
        <f t="shared" si="37"/>
        <v>8.3416666666666668</v>
      </c>
      <c r="Z50" s="94">
        <f t="shared" si="37"/>
        <v>8.3416666666666668</v>
      </c>
      <c r="AA50" s="94">
        <f t="shared" si="37"/>
        <v>27.527500000000003</v>
      </c>
      <c r="AB50" s="94">
        <f t="shared" si="37"/>
        <v>31.698333333333334</v>
      </c>
      <c r="AC50" s="94">
        <f t="shared" si="37"/>
        <v>35.869166666666665</v>
      </c>
      <c r="AD50" s="94">
        <f t="shared" si="37"/>
        <v>40.04</v>
      </c>
      <c r="AE50" s="94">
        <f t="shared" si="37"/>
        <v>44.210833333333341</v>
      </c>
      <c r="AF50" s="94">
        <f t="shared" si="37"/>
        <v>48.381666666666675</v>
      </c>
      <c r="AG50" s="94">
        <f t="shared" si="37"/>
        <v>51.718333333333348</v>
      </c>
      <c r="AH50" s="90">
        <f t="shared" si="37"/>
        <v>54.220833333333346</v>
      </c>
      <c r="AI50" s="94">
        <f t="shared" si="37"/>
        <v>56.72333333333335</v>
      </c>
      <c r="AJ50" s="94">
        <f t="shared" ref="AJ50:BB50" si="38">+AJ46*$C50</f>
        <v>59.225833333333355</v>
      </c>
      <c r="AK50" s="94">
        <f t="shared" si="38"/>
        <v>60.894166666666685</v>
      </c>
      <c r="AL50" s="94">
        <f t="shared" si="38"/>
        <v>62.562500000000021</v>
      </c>
      <c r="AM50" s="94">
        <f t="shared" si="38"/>
        <v>64.230833333333351</v>
      </c>
      <c r="AN50" s="94">
        <f t="shared" si="38"/>
        <v>65.899166666666687</v>
      </c>
      <c r="AO50" s="94">
        <f t="shared" si="38"/>
        <v>70.904166666666697</v>
      </c>
      <c r="AP50" s="94">
        <f t="shared" si="38"/>
        <v>76.743333333333368</v>
      </c>
      <c r="AQ50" s="94">
        <f t="shared" si="38"/>
        <v>81.748333333333377</v>
      </c>
      <c r="AR50" s="94">
        <f t="shared" si="38"/>
        <v>82.582500000000039</v>
      </c>
      <c r="AS50" s="94">
        <f t="shared" si="38"/>
        <v>83.416666666666714</v>
      </c>
      <c r="AT50" s="94">
        <f t="shared" si="38"/>
        <v>83.416666666666714</v>
      </c>
      <c r="AU50" s="94">
        <f t="shared" si="38"/>
        <v>83.416666666666714</v>
      </c>
      <c r="AV50" s="94">
        <f t="shared" si="38"/>
        <v>83.416666666666714</v>
      </c>
      <c r="AW50" s="94">
        <f t="shared" si="38"/>
        <v>83.416666666666714</v>
      </c>
      <c r="AX50" s="94">
        <f t="shared" si="38"/>
        <v>83.416666666666714</v>
      </c>
      <c r="AY50" s="94">
        <f t="shared" si="38"/>
        <v>83.416666666666714</v>
      </c>
      <c r="AZ50" s="94">
        <f t="shared" si="38"/>
        <v>83.416666666666714</v>
      </c>
      <c r="BA50" s="94">
        <f t="shared" si="38"/>
        <v>83.416666666666714</v>
      </c>
      <c r="BB50" s="94">
        <f t="shared" si="38"/>
        <v>83.416666666666714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8" thickBot="1" x14ac:dyDescent="0.3">
      <c r="A51" s="260"/>
      <c r="B51" s="133" t="s">
        <v>113</v>
      </c>
      <c r="C51" s="134" t="str">
        <f>+'Detail by Turbine'!B11</f>
        <v>Tentative</v>
      </c>
      <c r="D51" s="135">
        <f t="shared" ref="D51:AI51" si="39">+D48*$C50</f>
        <v>0</v>
      </c>
      <c r="E51" s="135">
        <f t="shared" si="39"/>
        <v>0</v>
      </c>
      <c r="F51" s="135">
        <f t="shared" si="39"/>
        <v>0</v>
      </c>
      <c r="G51" s="135">
        <f t="shared" si="39"/>
        <v>0</v>
      </c>
      <c r="H51" s="135">
        <f t="shared" si="39"/>
        <v>0</v>
      </c>
      <c r="I51" s="135">
        <f t="shared" si="39"/>
        <v>0</v>
      </c>
      <c r="J51" s="135">
        <f t="shared" si="39"/>
        <v>0</v>
      </c>
      <c r="K51" s="135">
        <f t="shared" si="39"/>
        <v>0</v>
      </c>
      <c r="L51" s="135">
        <f t="shared" si="39"/>
        <v>0</v>
      </c>
      <c r="M51" s="135">
        <f t="shared" si="39"/>
        <v>0</v>
      </c>
      <c r="N51" s="135">
        <f t="shared" si="39"/>
        <v>0</v>
      </c>
      <c r="O51" s="135">
        <f t="shared" si="39"/>
        <v>0</v>
      </c>
      <c r="P51" s="135">
        <f t="shared" si="39"/>
        <v>0</v>
      </c>
      <c r="Q51" s="135">
        <f t="shared" si="39"/>
        <v>0</v>
      </c>
      <c r="R51" s="135">
        <f t="shared" si="39"/>
        <v>0</v>
      </c>
      <c r="S51" s="135">
        <f t="shared" si="39"/>
        <v>0</v>
      </c>
      <c r="T51" s="135">
        <f t="shared" si="39"/>
        <v>0</v>
      </c>
      <c r="U51" s="135">
        <f t="shared" si="39"/>
        <v>0</v>
      </c>
      <c r="V51" s="135">
        <f t="shared" si="39"/>
        <v>8.3416666666666668</v>
      </c>
      <c r="W51" s="135">
        <f t="shared" si="39"/>
        <v>9.4260833333333345</v>
      </c>
      <c r="X51" s="135">
        <f t="shared" si="39"/>
        <v>10.844166666666668</v>
      </c>
      <c r="Y51" s="135">
        <f t="shared" si="39"/>
        <v>12.178833333333333</v>
      </c>
      <c r="Z51" s="135">
        <f t="shared" si="39"/>
        <v>14.431083333333333</v>
      </c>
      <c r="AA51" s="135">
        <f t="shared" si="39"/>
        <v>18.518500000000003</v>
      </c>
      <c r="AB51" s="135">
        <f t="shared" si="39"/>
        <v>23.440083333333337</v>
      </c>
      <c r="AC51" s="135">
        <f t="shared" si="39"/>
        <v>28.278250000000003</v>
      </c>
      <c r="AD51" s="135">
        <f t="shared" si="39"/>
        <v>32.449083333333334</v>
      </c>
      <c r="AE51" s="135">
        <f t="shared" si="39"/>
        <v>36.87016666666667</v>
      </c>
      <c r="AF51" s="135">
        <f t="shared" si="39"/>
        <v>41.37466666666667</v>
      </c>
      <c r="AG51" s="135">
        <f t="shared" si="39"/>
        <v>45.795750000000005</v>
      </c>
      <c r="AH51" s="136">
        <f t="shared" si="39"/>
        <v>49.215833333333336</v>
      </c>
      <c r="AI51" s="135">
        <f t="shared" si="39"/>
        <v>51.718333333333334</v>
      </c>
      <c r="AJ51" s="135">
        <f t="shared" ref="AJ51:BB51" si="40">+AJ48*$C50</f>
        <v>54.387666666666675</v>
      </c>
      <c r="AK51" s="135">
        <f t="shared" si="40"/>
        <v>55.889166666666675</v>
      </c>
      <c r="AL51" s="135">
        <f t="shared" si="40"/>
        <v>57.30725000000001</v>
      </c>
      <c r="AM51" s="135">
        <f t="shared" si="40"/>
        <v>58.47508333333333</v>
      </c>
      <c r="AN51" s="135">
        <f t="shared" si="40"/>
        <v>59.476083333333335</v>
      </c>
      <c r="AO51" s="135">
        <f t="shared" si="40"/>
        <v>67.484083333333345</v>
      </c>
      <c r="AP51" s="135">
        <f t="shared" si="40"/>
        <v>75.408666666666676</v>
      </c>
      <c r="AQ51" s="135">
        <f t="shared" si="40"/>
        <v>83.082999999999998</v>
      </c>
      <c r="AR51" s="135">
        <f t="shared" si="40"/>
        <v>83.416666666666671</v>
      </c>
      <c r="AS51" s="135">
        <f t="shared" si="40"/>
        <v>83.416666666666671</v>
      </c>
      <c r="AT51" s="135">
        <f t="shared" si="40"/>
        <v>83.416666666666671</v>
      </c>
      <c r="AU51" s="135">
        <f t="shared" si="40"/>
        <v>83.416666666666671</v>
      </c>
      <c r="AV51" s="135">
        <f t="shared" si="40"/>
        <v>83.416666666666671</v>
      </c>
      <c r="AW51" s="135">
        <f t="shared" si="40"/>
        <v>83.416666666666671</v>
      </c>
      <c r="AX51" s="135">
        <f t="shared" si="40"/>
        <v>83.416666666666671</v>
      </c>
      <c r="AY51" s="135">
        <f t="shared" si="40"/>
        <v>83.416666666666671</v>
      </c>
      <c r="AZ51" s="135">
        <f t="shared" si="40"/>
        <v>83.416666666666671</v>
      </c>
      <c r="BA51" s="135">
        <f t="shared" si="40"/>
        <v>83.416666666666671</v>
      </c>
      <c r="BB51" s="135">
        <f t="shared" si="40"/>
        <v>83.416666666666671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5">
      <c r="A52" s="258">
        <f>+A44+1</f>
        <v>7</v>
      </c>
      <c r="B52" s="98" t="str">
        <f>+'Detail by Turbine'!G12</f>
        <v>9FA STAG Power Islands</v>
      </c>
      <c r="C52" s="261" t="str">
        <f>+'Detail by Turbine'!S12</f>
        <v>Sale in Process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84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100"/>
    </row>
    <row r="53" spans="1:89" s="105" customFormat="1" x14ac:dyDescent="0.25">
      <c r="A53" s="259"/>
      <c r="B53" s="101" t="s">
        <v>108</v>
      </c>
      <c r="C53" s="262"/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0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>
        <v>0</v>
      </c>
      <c r="X53" s="103">
        <v>0.1</v>
      </c>
      <c r="Y53" s="103">
        <v>0</v>
      </c>
      <c r="Z53" s="103">
        <v>0</v>
      </c>
      <c r="AA53" s="103">
        <v>0.23</v>
      </c>
      <c r="AB53" s="103">
        <v>0.05</v>
      </c>
      <c r="AC53" s="103">
        <v>0.05</v>
      </c>
      <c r="AD53" s="103">
        <v>0.05</v>
      </c>
      <c r="AE53" s="103">
        <v>0.05</v>
      </c>
      <c r="AF53" s="103">
        <v>0.05</v>
      </c>
      <c r="AG53" s="103">
        <v>0.04</v>
      </c>
      <c r="AH53" s="82">
        <v>0.03</v>
      </c>
      <c r="AI53" s="103">
        <v>0.03</v>
      </c>
      <c r="AJ53" s="103">
        <v>0.03</v>
      </c>
      <c r="AK53" s="103">
        <v>0.02</v>
      </c>
      <c r="AL53" s="103">
        <v>0.02</v>
      </c>
      <c r="AM53" s="103">
        <v>0.02</v>
      </c>
      <c r="AN53" s="103">
        <v>0.02</v>
      </c>
      <c r="AO53" s="103">
        <v>0.06</v>
      </c>
      <c r="AP53" s="103">
        <v>7.0000000000000007E-2</v>
      </c>
      <c r="AQ53" s="103">
        <v>0.06</v>
      </c>
      <c r="AR53" s="103">
        <v>0.01</v>
      </c>
      <c r="AS53" s="103">
        <v>0.01</v>
      </c>
      <c r="AT53" s="103">
        <v>0</v>
      </c>
      <c r="AU53" s="103">
        <v>0</v>
      </c>
      <c r="AV53" s="103">
        <v>0</v>
      </c>
      <c r="AW53" s="103">
        <v>0</v>
      </c>
      <c r="AX53" s="103">
        <v>0</v>
      </c>
      <c r="AY53" s="103">
        <v>0</v>
      </c>
      <c r="AZ53" s="103">
        <v>0</v>
      </c>
      <c r="BA53" s="103">
        <v>0</v>
      </c>
      <c r="BB53" s="103">
        <v>0</v>
      </c>
      <c r="BC53" s="104">
        <f>SUM(D53:BB53)</f>
        <v>1.0000000000000004</v>
      </c>
      <c r="BD53" s="101"/>
    </row>
    <row r="54" spans="1:89" s="105" customFormat="1" x14ac:dyDescent="0.25">
      <c r="A54" s="259"/>
      <c r="B54" s="101" t="s">
        <v>109</v>
      </c>
      <c r="C54" s="262"/>
      <c r="D54" s="103">
        <f>D53</f>
        <v>0</v>
      </c>
      <c r="E54" s="103">
        <f t="shared" ref="E54:AJ54" si="41">+D54+E53</f>
        <v>0</v>
      </c>
      <c r="F54" s="103">
        <f t="shared" si="41"/>
        <v>0</v>
      </c>
      <c r="G54" s="103">
        <f t="shared" si="41"/>
        <v>0</v>
      </c>
      <c r="H54" s="103">
        <f t="shared" si="41"/>
        <v>0</v>
      </c>
      <c r="I54" s="103">
        <f t="shared" si="41"/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0.1</v>
      </c>
      <c r="Y54" s="103">
        <f t="shared" si="41"/>
        <v>0.1</v>
      </c>
      <c r="Z54" s="103">
        <f t="shared" si="41"/>
        <v>0.1</v>
      </c>
      <c r="AA54" s="103">
        <f t="shared" si="41"/>
        <v>0.33</v>
      </c>
      <c r="AB54" s="103">
        <f t="shared" si="41"/>
        <v>0.38</v>
      </c>
      <c r="AC54" s="103">
        <f t="shared" si="41"/>
        <v>0.43</v>
      </c>
      <c r="AD54" s="103">
        <f t="shared" si="41"/>
        <v>0.48</v>
      </c>
      <c r="AE54" s="103">
        <f t="shared" si="41"/>
        <v>0.53</v>
      </c>
      <c r="AF54" s="103">
        <f t="shared" si="41"/>
        <v>0.58000000000000007</v>
      </c>
      <c r="AG54" s="103">
        <f t="shared" si="41"/>
        <v>0.62000000000000011</v>
      </c>
      <c r="AH54" s="82">
        <f t="shared" si="41"/>
        <v>0.65000000000000013</v>
      </c>
      <c r="AI54" s="103">
        <f t="shared" si="41"/>
        <v>0.68000000000000016</v>
      </c>
      <c r="AJ54" s="103">
        <f t="shared" si="41"/>
        <v>0.71000000000000019</v>
      </c>
      <c r="AK54" s="103">
        <f t="shared" ref="AK54:BB54" si="42">+AJ54+AK53</f>
        <v>0.7300000000000002</v>
      </c>
      <c r="AL54" s="103">
        <f t="shared" si="42"/>
        <v>0.75000000000000022</v>
      </c>
      <c r="AM54" s="103">
        <f t="shared" si="42"/>
        <v>0.77000000000000024</v>
      </c>
      <c r="AN54" s="103">
        <f t="shared" si="42"/>
        <v>0.79000000000000026</v>
      </c>
      <c r="AO54" s="103">
        <f t="shared" si="42"/>
        <v>0.85000000000000031</v>
      </c>
      <c r="AP54" s="103">
        <f t="shared" si="42"/>
        <v>0.92000000000000037</v>
      </c>
      <c r="AQ54" s="103">
        <f t="shared" si="42"/>
        <v>0.98000000000000043</v>
      </c>
      <c r="AR54" s="103">
        <f t="shared" si="42"/>
        <v>0.99000000000000044</v>
      </c>
      <c r="AS54" s="103">
        <f t="shared" si="42"/>
        <v>1.0000000000000004</v>
      </c>
      <c r="AT54" s="103">
        <f t="shared" si="42"/>
        <v>1.0000000000000004</v>
      </c>
      <c r="AU54" s="103">
        <f t="shared" si="42"/>
        <v>1.0000000000000004</v>
      </c>
      <c r="AV54" s="103">
        <f t="shared" si="42"/>
        <v>1.0000000000000004</v>
      </c>
      <c r="AW54" s="103">
        <f t="shared" si="42"/>
        <v>1.0000000000000004</v>
      </c>
      <c r="AX54" s="103">
        <f t="shared" si="42"/>
        <v>1.0000000000000004</v>
      </c>
      <c r="AY54" s="103">
        <f t="shared" si="42"/>
        <v>1.0000000000000004</v>
      </c>
      <c r="AZ54" s="103">
        <f t="shared" si="42"/>
        <v>1.0000000000000004</v>
      </c>
      <c r="BA54" s="103">
        <f t="shared" si="42"/>
        <v>1.0000000000000004</v>
      </c>
      <c r="BB54" s="103">
        <f t="shared" si="42"/>
        <v>1.0000000000000004</v>
      </c>
      <c r="BC54" s="104"/>
      <c r="BD54" s="101"/>
    </row>
    <row r="55" spans="1:89" s="105" customFormat="1" x14ac:dyDescent="0.25">
      <c r="A55" s="259"/>
      <c r="B55" s="101" t="s">
        <v>110</v>
      </c>
      <c r="C55" s="262"/>
      <c r="D55" s="103">
        <v>0</v>
      </c>
      <c r="E55" s="103">
        <v>0</v>
      </c>
      <c r="F55" s="103">
        <v>0</v>
      </c>
      <c r="G55" s="103">
        <v>0</v>
      </c>
      <c r="H55" s="103">
        <v>0</v>
      </c>
      <c r="I55" s="103">
        <v>0</v>
      </c>
      <c r="J55" s="103">
        <v>0</v>
      </c>
      <c r="K55" s="103">
        <v>0</v>
      </c>
      <c r="L55" s="103">
        <v>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f t="shared" ref="V55:BB55" si="43">V56-U56</f>
        <v>0.1</v>
      </c>
      <c r="W55" s="103">
        <f t="shared" si="43"/>
        <v>1.2999999999999998E-2</v>
      </c>
      <c r="X55" s="103">
        <f t="shared" si="43"/>
        <v>1.7000000000000001E-2</v>
      </c>
      <c r="Y55" s="103">
        <f t="shared" si="43"/>
        <v>1.5999999999999986E-2</v>
      </c>
      <c r="Z55" s="103">
        <f t="shared" si="43"/>
        <v>2.6999999999999996E-2</v>
      </c>
      <c r="AA55" s="103">
        <f t="shared" si="43"/>
        <v>4.9000000000000016E-2</v>
      </c>
      <c r="AB55" s="103">
        <f t="shared" si="43"/>
        <v>5.9000000000000025E-2</v>
      </c>
      <c r="AC55" s="103">
        <f t="shared" si="43"/>
        <v>5.7999999999999996E-2</v>
      </c>
      <c r="AD55" s="103">
        <f t="shared" si="43"/>
        <v>4.9999999999999989E-2</v>
      </c>
      <c r="AE55" s="103">
        <f t="shared" si="43"/>
        <v>5.2999999999999992E-2</v>
      </c>
      <c r="AF55" s="103">
        <f t="shared" si="43"/>
        <v>5.3999999999999992E-2</v>
      </c>
      <c r="AG55" s="103">
        <f t="shared" si="43"/>
        <v>5.3000000000000047E-2</v>
      </c>
      <c r="AH55" s="82">
        <f t="shared" si="43"/>
        <v>4.0999999999999925E-2</v>
      </c>
      <c r="AI55" s="103">
        <f t="shared" si="43"/>
        <v>3.0000000000000027E-2</v>
      </c>
      <c r="AJ55" s="103">
        <f t="shared" si="43"/>
        <v>3.2000000000000028E-2</v>
      </c>
      <c r="AK55" s="103">
        <f t="shared" si="43"/>
        <v>1.8000000000000016E-2</v>
      </c>
      <c r="AL55" s="103">
        <f t="shared" si="43"/>
        <v>1.7000000000000015E-2</v>
      </c>
      <c r="AM55" s="103">
        <f t="shared" si="43"/>
        <v>1.3999999999999901E-2</v>
      </c>
      <c r="AN55" s="103">
        <f t="shared" si="43"/>
        <v>1.2000000000000011E-2</v>
      </c>
      <c r="AO55" s="103">
        <f t="shared" si="43"/>
        <v>9.6000000000000085E-2</v>
      </c>
      <c r="AP55" s="103">
        <f t="shared" si="43"/>
        <v>9.4999999999999973E-2</v>
      </c>
      <c r="AQ55" s="103">
        <f t="shared" si="43"/>
        <v>9.1999999999999971E-2</v>
      </c>
      <c r="AR55" s="103">
        <f t="shared" si="43"/>
        <v>4.0000000000000036E-3</v>
      </c>
      <c r="AS55" s="103">
        <f t="shared" si="43"/>
        <v>0</v>
      </c>
      <c r="AT55" s="103">
        <f t="shared" si="43"/>
        <v>0</v>
      </c>
      <c r="AU55" s="103">
        <f t="shared" si="43"/>
        <v>0</v>
      </c>
      <c r="AV55" s="103">
        <f t="shared" si="43"/>
        <v>0</v>
      </c>
      <c r="AW55" s="103">
        <f t="shared" si="43"/>
        <v>0</v>
      </c>
      <c r="AX55" s="103">
        <f t="shared" si="43"/>
        <v>0</v>
      </c>
      <c r="AY55" s="103">
        <f t="shared" si="43"/>
        <v>0</v>
      </c>
      <c r="AZ55" s="103">
        <f t="shared" si="43"/>
        <v>0</v>
      </c>
      <c r="BA55" s="103">
        <f t="shared" si="43"/>
        <v>0</v>
      </c>
      <c r="BB55" s="103">
        <f t="shared" si="43"/>
        <v>0</v>
      </c>
      <c r="BC55" s="104">
        <f>SUM(D55:BB55)</f>
        <v>1</v>
      </c>
      <c r="BD55" s="101"/>
    </row>
    <row r="56" spans="1:89" s="105" customFormat="1" x14ac:dyDescent="0.25">
      <c r="A56" s="259"/>
      <c r="B56" s="101" t="s">
        <v>111</v>
      </c>
      <c r="C56" s="262"/>
      <c r="D56" s="103">
        <f>D55</f>
        <v>0</v>
      </c>
      <c r="E56" s="103">
        <f t="shared" ref="E56:U56" si="44">+D56+E55</f>
        <v>0</v>
      </c>
      <c r="F56" s="103">
        <f t="shared" si="44"/>
        <v>0</v>
      </c>
      <c r="G56" s="103">
        <f t="shared" si="44"/>
        <v>0</v>
      </c>
      <c r="H56" s="103">
        <f t="shared" si="44"/>
        <v>0</v>
      </c>
      <c r="I56" s="103">
        <f t="shared" si="44"/>
        <v>0</v>
      </c>
      <c r="J56" s="103">
        <f t="shared" si="44"/>
        <v>0</v>
      </c>
      <c r="K56" s="103">
        <f t="shared" si="44"/>
        <v>0</v>
      </c>
      <c r="L56" s="103">
        <f t="shared" si="44"/>
        <v>0</v>
      </c>
      <c r="M56" s="103">
        <f t="shared" si="44"/>
        <v>0</v>
      </c>
      <c r="N56" s="103">
        <f t="shared" si="44"/>
        <v>0</v>
      </c>
      <c r="O56" s="103">
        <f t="shared" si="44"/>
        <v>0</v>
      </c>
      <c r="P56" s="103">
        <f t="shared" si="44"/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v>0.1</v>
      </c>
      <c r="W56" s="103">
        <v>0.113</v>
      </c>
      <c r="X56" s="103">
        <v>0.13</v>
      </c>
      <c r="Y56" s="103">
        <v>0.14599999999999999</v>
      </c>
      <c r="Z56" s="103">
        <v>0.17299999999999999</v>
      </c>
      <c r="AA56" s="103">
        <v>0.222</v>
      </c>
      <c r="AB56" s="103">
        <v>0.28100000000000003</v>
      </c>
      <c r="AC56" s="103">
        <v>0.33900000000000002</v>
      </c>
      <c r="AD56" s="103">
        <v>0.38900000000000001</v>
      </c>
      <c r="AE56" s="103">
        <v>0.442</v>
      </c>
      <c r="AF56" s="103">
        <v>0.496</v>
      </c>
      <c r="AG56" s="103">
        <v>0.54900000000000004</v>
      </c>
      <c r="AH56" s="82">
        <v>0.59</v>
      </c>
      <c r="AI56" s="103">
        <v>0.62</v>
      </c>
      <c r="AJ56" s="103">
        <v>0.65200000000000002</v>
      </c>
      <c r="AK56" s="103">
        <v>0.67</v>
      </c>
      <c r="AL56" s="103">
        <v>0.68700000000000006</v>
      </c>
      <c r="AM56" s="103">
        <v>0.70099999999999996</v>
      </c>
      <c r="AN56" s="103">
        <v>0.71299999999999997</v>
      </c>
      <c r="AO56" s="103">
        <v>0.80900000000000005</v>
      </c>
      <c r="AP56" s="103">
        <v>0.90400000000000003</v>
      </c>
      <c r="AQ56" s="103">
        <v>0.996</v>
      </c>
      <c r="AR56" s="103">
        <v>1</v>
      </c>
      <c r="AS56" s="103">
        <v>1</v>
      </c>
      <c r="AT56" s="103">
        <v>1</v>
      </c>
      <c r="AU56" s="103">
        <v>1</v>
      </c>
      <c r="AV56" s="103">
        <v>1</v>
      </c>
      <c r="AW56" s="103">
        <v>1</v>
      </c>
      <c r="AX56" s="103">
        <v>1</v>
      </c>
      <c r="AY56" s="103">
        <v>1</v>
      </c>
      <c r="AZ56" s="103">
        <v>1</v>
      </c>
      <c r="BA56" s="103">
        <v>1</v>
      </c>
      <c r="BB56" s="103">
        <v>1</v>
      </c>
      <c r="BC56" s="104"/>
      <c r="BD56" s="101"/>
    </row>
    <row r="57" spans="1:89" s="105" customFormat="1" x14ac:dyDescent="0.25">
      <c r="A57" s="259"/>
      <c r="B57" s="101"/>
      <c r="C57" s="102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82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4"/>
      <c r="BD57" s="101"/>
    </row>
    <row r="58" spans="1:89" s="91" customFormat="1" x14ac:dyDescent="0.25">
      <c r="A58" s="259"/>
      <c r="B58" s="91" t="s">
        <v>112</v>
      </c>
      <c r="C58" s="93">
        <f>250.25/3</f>
        <v>83.416666666666671</v>
      </c>
      <c r="D58" s="94">
        <f t="shared" ref="D58:AI58" si="45">+D54*$C58</f>
        <v>0</v>
      </c>
      <c r="E58" s="94">
        <f t="shared" si="45"/>
        <v>0</v>
      </c>
      <c r="F58" s="94">
        <f t="shared" si="45"/>
        <v>0</v>
      </c>
      <c r="G58" s="94">
        <f t="shared" si="45"/>
        <v>0</v>
      </c>
      <c r="H58" s="94">
        <f t="shared" si="45"/>
        <v>0</v>
      </c>
      <c r="I58" s="94">
        <f t="shared" si="45"/>
        <v>0</v>
      </c>
      <c r="J58" s="94">
        <f t="shared" si="45"/>
        <v>0</v>
      </c>
      <c r="K58" s="94">
        <f t="shared" si="45"/>
        <v>0</v>
      </c>
      <c r="L58" s="94">
        <f t="shared" si="45"/>
        <v>0</v>
      </c>
      <c r="M58" s="94">
        <f t="shared" si="45"/>
        <v>0</v>
      </c>
      <c r="N58" s="94">
        <f t="shared" si="45"/>
        <v>0</v>
      </c>
      <c r="O58" s="94">
        <f t="shared" si="45"/>
        <v>0</v>
      </c>
      <c r="P58" s="94">
        <f t="shared" si="45"/>
        <v>0</v>
      </c>
      <c r="Q58" s="94">
        <f t="shared" si="45"/>
        <v>0</v>
      </c>
      <c r="R58" s="94">
        <f t="shared" si="45"/>
        <v>0</v>
      </c>
      <c r="S58" s="94">
        <f t="shared" si="45"/>
        <v>0</v>
      </c>
      <c r="T58" s="94">
        <f t="shared" si="45"/>
        <v>0</v>
      </c>
      <c r="U58" s="94">
        <f t="shared" si="45"/>
        <v>0</v>
      </c>
      <c r="V58" s="94">
        <f t="shared" si="45"/>
        <v>0</v>
      </c>
      <c r="W58" s="94">
        <f t="shared" si="45"/>
        <v>0</v>
      </c>
      <c r="X58" s="94">
        <f t="shared" si="45"/>
        <v>8.3416666666666668</v>
      </c>
      <c r="Y58" s="94">
        <f t="shared" si="45"/>
        <v>8.3416666666666668</v>
      </c>
      <c r="Z58" s="94">
        <f t="shared" si="45"/>
        <v>8.3416666666666668</v>
      </c>
      <c r="AA58" s="94">
        <f t="shared" si="45"/>
        <v>27.527500000000003</v>
      </c>
      <c r="AB58" s="94">
        <f t="shared" si="45"/>
        <v>31.698333333333334</v>
      </c>
      <c r="AC58" s="94">
        <f t="shared" si="45"/>
        <v>35.869166666666665</v>
      </c>
      <c r="AD58" s="94">
        <f t="shared" si="45"/>
        <v>40.04</v>
      </c>
      <c r="AE58" s="94">
        <f t="shared" si="45"/>
        <v>44.210833333333341</v>
      </c>
      <c r="AF58" s="94">
        <f t="shared" si="45"/>
        <v>48.381666666666675</v>
      </c>
      <c r="AG58" s="94">
        <f t="shared" si="45"/>
        <v>51.718333333333348</v>
      </c>
      <c r="AH58" s="90">
        <f t="shared" si="45"/>
        <v>54.220833333333346</v>
      </c>
      <c r="AI58" s="94">
        <f t="shared" si="45"/>
        <v>56.72333333333335</v>
      </c>
      <c r="AJ58" s="94">
        <f t="shared" ref="AJ58:BB58" si="46">+AJ54*$C58</f>
        <v>59.225833333333355</v>
      </c>
      <c r="AK58" s="94">
        <f t="shared" si="46"/>
        <v>60.894166666666685</v>
      </c>
      <c r="AL58" s="94">
        <f t="shared" si="46"/>
        <v>62.562500000000021</v>
      </c>
      <c r="AM58" s="94">
        <f t="shared" si="46"/>
        <v>64.230833333333351</v>
      </c>
      <c r="AN58" s="94">
        <f t="shared" si="46"/>
        <v>65.899166666666687</v>
      </c>
      <c r="AO58" s="94">
        <f t="shared" si="46"/>
        <v>70.904166666666697</v>
      </c>
      <c r="AP58" s="94">
        <f t="shared" si="46"/>
        <v>76.743333333333368</v>
      </c>
      <c r="AQ58" s="94">
        <f t="shared" si="46"/>
        <v>81.748333333333377</v>
      </c>
      <c r="AR58" s="94">
        <f t="shared" si="46"/>
        <v>82.582500000000039</v>
      </c>
      <c r="AS58" s="94">
        <f t="shared" si="46"/>
        <v>83.416666666666714</v>
      </c>
      <c r="AT58" s="94">
        <f t="shared" si="46"/>
        <v>83.416666666666714</v>
      </c>
      <c r="AU58" s="94">
        <f t="shared" si="46"/>
        <v>83.416666666666714</v>
      </c>
      <c r="AV58" s="94">
        <f t="shared" si="46"/>
        <v>83.416666666666714</v>
      </c>
      <c r="AW58" s="94">
        <f t="shared" si="46"/>
        <v>83.416666666666714</v>
      </c>
      <c r="AX58" s="94">
        <f t="shared" si="46"/>
        <v>83.416666666666714</v>
      </c>
      <c r="AY58" s="94">
        <f t="shared" si="46"/>
        <v>83.416666666666714</v>
      </c>
      <c r="AZ58" s="94">
        <f t="shared" si="46"/>
        <v>83.416666666666714</v>
      </c>
      <c r="BA58" s="94">
        <f t="shared" si="46"/>
        <v>83.416666666666714</v>
      </c>
      <c r="BB58" s="94">
        <f t="shared" si="46"/>
        <v>83.416666666666714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8" thickBot="1" x14ac:dyDescent="0.3">
      <c r="A59" s="260"/>
      <c r="B59" s="133" t="s">
        <v>113</v>
      </c>
      <c r="C59" s="134" t="str">
        <f>+'Detail by Turbine'!B12</f>
        <v>Tentative</v>
      </c>
      <c r="D59" s="135">
        <f t="shared" ref="D59:AI59" si="47">+D56*$C58</f>
        <v>0</v>
      </c>
      <c r="E59" s="135">
        <f t="shared" si="47"/>
        <v>0</v>
      </c>
      <c r="F59" s="135">
        <f t="shared" si="47"/>
        <v>0</v>
      </c>
      <c r="G59" s="135">
        <f t="shared" si="47"/>
        <v>0</v>
      </c>
      <c r="H59" s="135">
        <f t="shared" si="47"/>
        <v>0</v>
      </c>
      <c r="I59" s="135">
        <f t="shared" si="47"/>
        <v>0</v>
      </c>
      <c r="J59" s="135">
        <f t="shared" si="47"/>
        <v>0</v>
      </c>
      <c r="K59" s="135">
        <f t="shared" si="47"/>
        <v>0</v>
      </c>
      <c r="L59" s="135">
        <f t="shared" si="47"/>
        <v>0</v>
      </c>
      <c r="M59" s="135">
        <f t="shared" si="47"/>
        <v>0</v>
      </c>
      <c r="N59" s="135">
        <f t="shared" si="47"/>
        <v>0</v>
      </c>
      <c r="O59" s="135">
        <f t="shared" si="47"/>
        <v>0</v>
      </c>
      <c r="P59" s="135">
        <f t="shared" si="47"/>
        <v>0</v>
      </c>
      <c r="Q59" s="135">
        <f t="shared" si="47"/>
        <v>0</v>
      </c>
      <c r="R59" s="135">
        <f t="shared" si="47"/>
        <v>0</v>
      </c>
      <c r="S59" s="135">
        <f t="shared" si="47"/>
        <v>0</v>
      </c>
      <c r="T59" s="135">
        <f t="shared" si="47"/>
        <v>0</v>
      </c>
      <c r="U59" s="135">
        <f t="shared" si="47"/>
        <v>0</v>
      </c>
      <c r="V59" s="135">
        <f t="shared" si="47"/>
        <v>8.3416666666666668</v>
      </c>
      <c r="W59" s="135">
        <f t="shared" si="47"/>
        <v>9.4260833333333345</v>
      </c>
      <c r="X59" s="135">
        <f t="shared" si="47"/>
        <v>10.844166666666668</v>
      </c>
      <c r="Y59" s="135">
        <f t="shared" si="47"/>
        <v>12.178833333333333</v>
      </c>
      <c r="Z59" s="135">
        <f t="shared" si="47"/>
        <v>14.431083333333333</v>
      </c>
      <c r="AA59" s="135">
        <f t="shared" si="47"/>
        <v>18.518500000000003</v>
      </c>
      <c r="AB59" s="135">
        <f t="shared" si="47"/>
        <v>23.440083333333337</v>
      </c>
      <c r="AC59" s="135">
        <f t="shared" si="47"/>
        <v>28.278250000000003</v>
      </c>
      <c r="AD59" s="135">
        <f t="shared" si="47"/>
        <v>32.449083333333334</v>
      </c>
      <c r="AE59" s="135">
        <f t="shared" si="47"/>
        <v>36.87016666666667</v>
      </c>
      <c r="AF59" s="135">
        <f t="shared" si="47"/>
        <v>41.37466666666667</v>
      </c>
      <c r="AG59" s="135">
        <f t="shared" si="47"/>
        <v>45.795750000000005</v>
      </c>
      <c r="AH59" s="136">
        <f t="shared" si="47"/>
        <v>49.215833333333336</v>
      </c>
      <c r="AI59" s="135">
        <f t="shared" si="47"/>
        <v>51.718333333333334</v>
      </c>
      <c r="AJ59" s="135">
        <f t="shared" ref="AJ59:BB59" si="48">+AJ56*$C58</f>
        <v>54.387666666666675</v>
      </c>
      <c r="AK59" s="135">
        <f t="shared" si="48"/>
        <v>55.889166666666675</v>
      </c>
      <c r="AL59" s="135">
        <f t="shared" si="48"/>
        <v>57.30725000000001</v>
      </c>
      <c r="AM59" s="135">
        <f t="shared" si="48"/>
        <v>58.47508333333333</v>
      </c>
      <c r="AN59" s="135">
        <f t="shared" si="48"/>
        <v>59.476083333333335</v>
      </c>
      <c r="AO59" s="135">
        <f t="shared" si="48"/>
        <v>67.484083333333345</v>
      </c>
      <c r="AP59" s="135">
        <f t="shared" si="48"/>
        <v>75.408666666666676</v>
      </c>
      <c r="AQ59" s="135">
        <f t="shared" si="48"/>
        <v>83.082999999999998</v>
      </c>
      <c r="AR59" s="135">
        <f t="shared" si="48"/>
        <v>83.416666666666671</v>
      </c>
      <c r="AS59" s="135">
        <f t="shared" si="48"/>
        <v>83.416666666666671</v>
      </c>
      <c r="AT59" s="135">
        <f t="shared" si="48"/>
        <v>83.416666666666671</v>
      </c>
      <c r="AU59" s="135">
        <f t="shared" si="48"/>
        <v>83.416666666666671</v>
      </c>
      <c r="AV59" s="135">
        <f t="shared" si="48"/>
        <v>83.416666666666671</v>
      </c>
      <c r="AW59" s="135">
        <f t="shared" si="48"/>
        <v>83.416666666666671</v>
      </c>
      <c r="AX59" s="135">
        <f t="shared" si="48"/>
        <v>83.416666666666671</v>
      </c>
      <c r="AY59" s="135">
        <f t="shared" si="48"/>
        <v>83.416666666666671</v>
      </c>
      <c r="AZ59" s="135">
        <f t="shared" si="48"/>
        <v>83.416666666666671</v>
      </c>
      <c r="BA59" s="135">
        <f t="shared" si="48"/>
        <v>83.416666666666671</v>
      </c>
      <c r="BB59" s="135">
        <f t="shared" si="48"/>
        <v>83.416666666666671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5">
      <c r="A60" s="258">
        <f>+A52+1</f>
        <v>8</v>
      </c>
      <c r="B60" s="98" t="str">
        <f>+'Detail by Turbine'!G15</f>
        <v>501D5A Simple Cycle</v>
      </c>
      <c r="C60" s="261" t="str">
        <f>+'Detail by Turbine'!S15</f>
        <v>Purchaser Identified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84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100"/>
    </row>
    <row r="61" spans="1:89" s="105" customFormat="1" x14ac:dyDescent="0.25">
      <c r="A61" s="259"/>
      <c r="B61" s="101" t="s">
        <v>108</v>
      </c>
      <c r="C61" s="262"/>
      <c r="D61" s="103">
        <v>0</v>
      </c>
      <c r="E61" s="103">
        <v>0</v>
      </c>
      <c r="F61" s="103">
        <v>0</v>
      </c>
      <c r="G61" s="103">
        <v>0</v>
      </c>
      <c r="H61" s="103">
        <v>0.15</v>
      </c>
      <c r="I61" s="103">
        <v>0.1</v>
      </c>
      <c r="J61" s="103">
        <v>0.1</v>
      </c>
      <c r="K61" s="103">
        <v>0.1</v>
      </c>
      <c r="L61" s="103">
        <v>7.4999999999999997E-2</v>
      </c>
      <c r="M61" s="103">
        <v>7.4999999999999997E-2</v>
      </c>
      <c r="N61" s="103">
        <v>0.05</v>
      </c>
      <c r="O61" s="103">
        <v>0.05</v>
      </c>
      <c r="P61" s="103">
        <v>0.05</v>
      </c>
      <c r="Q61" s="103">
        <v>2.5000000000000001E-2</v>
      </c>
      <c r="R61" s="103">
        <v>2.5000000000000001E-2</v>
      </c>
      <c r="S61" s="103">
        <v>2.5000000000000001E-2</v>
      </c>
      <c r="T61" s="103">
        <v>2.5000000000000001E-2</v>
      </c>
      <c r="U61" s="103">
        <v>2.5000000000000001E-2</v>
      </c>
      <c r="V61" s="103">
        <v>2.5000000000000001E-2</v>
      </c>
      <c r="W61" s="103">
        <v>0</v>
      </c>
      <c r="X61" s="103">
        <v>0.05</v>
      </c>
      <c r="Y61" s="103">
        <v>0</v>
      </c>
      <c r="Z61" s="103">
        <v>0.05</v>
      </c>
      <c r="AA61" s="103">
        <v>0</v>
      </c>
      <c r="AB61" s="103">
        <v>0</v>
      </c>
      <c r="AC61" s="103">
        <v>0</v>
      </c>
      <c r="AD61" s="103">
        <v>0</v>
      </c>
      <c r="AE61" s="103">
        <v>0</v>
      </c>
      <c r="AF61" s="103">
        <v>0</v>
      </c>
      <c r="AG61" s="103">
        <v>0</v>
      </c>
      <c r="AH61" s="82">
        <v>0</v>
      </c>
      <c r="AI61" s="103">
        <v>0</v>
      </c>
      <c r="AJ61" s="103">
        <v>0</v>
      </c>
      <c r="AK61" s="103">
        <v>0</v>
      </c>
      <c r="AL61" s="103">
        <v>0</v>
      </c>
      <c r="AM61" s="103">
        <v>0</v>
      </c>
      <c r="AN61" s="103">
        <v>0</v>
      </c>
      <c r="AO61" s="103">
        <v>0</v>
      </c>
      <c r="AP61" s="103">
        <v>0</v>
      </c>
      <c r="AQ61" s="103">
        <v>0</v>
      </c>
      <c r="AR61" s="103">
        <v>0</v>
      </c>
      <c r="AS61" s="103">
        <v>0</v>
      </c>
      <c r="AT61" s="103">
        <v>0</v>
      </c>
      <c r="AU61" s="103">
        <v>0</v>
      </c>
      <c r="AV61" s="103">
        <v>0</v>
      </c>
      <c r="AW61" s="103">
        <v>0</v>
      </c>
      <c r="AX61" s="103">
        <v>0</v>
      </c>
      <c r="AY61" s="103">
        <v>0</v>
      </c>
      <c r="AZ61" s="103">
        <v>0</v>
      </c>
      <c r="BA61" s="103">
        <v>0</v>
      </c>
      <c r="BB61" s="103">
        <v>0</v>
      </c>
      <c r="BC61" s="104">
        <f>SUM(D61:BB61)</f>
        <v>1.0000000000000002</v>
      </c>
      <c r="BD61" s="101"/>
    </row>
    <row r="62" spans="1:89" s="105" customFormat="1" x14ac:dyDescent="0.25">
      <c r="A62" s="259"/>
      <c r="B62" s="101" t="s">
        <v>109</v>
      </c>
      <c r="C62" s="262"/>
      <c r="D62" s="103">
        <f>D61</f>
        <v>0</v>
      </c>
      <c r="E62" s="103">
        <f t="shared" ref="E62:AI62" si="49">+D62+E61</f>
        <v>0</v>
      </c>
      <c r="F62" s="103">
        <f t="shared" si="49"/>
        <v>0</v>
      </c>
      <c r="G62" s="103">
        <f t="shared" si="49"/>
        <v>0</v>
      </c>
      <c r="H62" s="103">
        <f t="shared" si="49"/>
        <v>0.15</v>
      </c>
      <c r="I62" s="103">
        <f t="shared" si="49"/>
        <v>0.25</v>
      </c>
      <c r="J62" s="103">
        <f t="shared" si="49"/>
        <v>0.35</v>
      </c>
      <c r="K62" s="103">
        <f t="shared" si="49"/>
        <v>0.44999999999999996</v>
      </c>
      <c r="L62" s="103">
        <f t="shared" si="49"/>
        <v>0.52499999999999991</v>
      </c>
      <c r="M62" s="103">
        <f t="shared" si="49"/>
        <v>0.59999999999999987</v>
      </c>
      <c r="N62" s="103">
        <f t="shared" si="49"/>
        <v>0.64999999999999991</v>
      </c>
      <c r="O62" s="103">
        <f t="shared" si="49"/>
        <v>0.7</v>
      </c>
      <c r="P62" s="103">
        <f t="shared" si="49"/>
        <v>0.75</v>
      </c>
      <c r="Q62" s="103">
        <f t="shared" si="49"/>
        <v>0.77500000000000002</v>
      </c>
      <c r="R62" s="103">
        <f t="shared" si="49"/>
        <v>0.8</v>
      </c>
      <c r="S62" s="103">
        <f t="shared" si="49"/>
        <v>0.82500000000000007</v>
      </c>
      <c r="T62" s="103">
        <f t="shared" si="49"/>
        <v>0.85000000000000009</v>
      </c>
      <c r="U62" s="103">
        <f t="shared" si="49"/>
        <v>0.87500000000000011</v>
      </c>
      <c r="V62" s="103">
        <f t="shared" si="49"/>
        <v>0.90000000000000013</v>
      </c>
      <c r="W62" s="103">
        <f t="shared" si="49"/>
        <v>0.90000000000000013</v>
      </c>
      <c r="X62" s="103">
        <f t="shared" si="49"/>
        <v>0.95000000000000018</v>
      </c>
      <c r="Y62" s="103">
        <f t="shared" si="49"/>
        <v>0.95000000000000018</v>
      </c>
      <c r="Z62" s="103">
        <f t="shared" si="49"/>
        <v>1.0000000000000002</v>
      </c>
      <c r="AA62" s="103">
        <f t="shared" si="49"/>
        <v>1.0000000000000002</v>
      </c>
      <c r="AB62" s="103">
        <f t="shared" si="49"/>
        <v>1.0000000000000002</v>
      </c>
      <c r="AC62" s="103">
        <f t="shared" si="49"/>
        <v>1.0000000000000002</v>
      </c>
      <c r="AD62" s="103">
        <f t="shared" si="49"/>
        <v>1.0000000000000002</v>
      </c>
      <c r="AE62" s="103">
        <f t="shared" si="49"/>
        <v>1.0000000000000002</v>
      </c>
      <c r="AF62" s="103">
        <f t="shared" si="49"/>
        <v>1.0000000000000002</v>
      </c>
      <c r="AG62" s="103">
        <f t="shared" si="49"/>
        <v>1.0000000000000002</v>
      </c>
      <c r="AH62" s="82">
        <f t="shared" si="49"/>
        <v>1.0000000000000002</v>
      </c>
      <c r="AI62" s="103">
        <f t="shared" si="49"/>
        <v>1.0000000000000002</v>
      </c>
      <c r="AJ62" s="103">
        <f t="shared" ref="AJ62:BB62" si="50">+AI62+AJ61</f>
        <v>1.0000000000000002</v>
      </c>
      <c r="AK62" s="103">
        <f t="shared" si="50"/>
        <v>1.0000000000000002</v>
      </c>
      <c r="AL62" s="103">
        <f t="shared" si="50"/>
        <v>1.0000000000000002</v>
      </c>
      <c r="AM62" s="103">
        <f t="shared" si="50"/>
        <v>1.0000000000000002</v>
      </c>
      <c r="AN62" s="103">
        <f t="shared" si="50"/>
        <v>1.0000000000000002</v>
      </c>
      <c r="AO62" s="103">
        <f t="shared" si="50"/>
        <v>1.0000000000000002</v>
      </c>
      <c r="AP62" s="103">
        <f t="shared" si="50"/>
        <v>1.0000000000000002</v>
      </c>
      <c r="AQ62" s="103">
        <f t="shared" si="50"/>
        <v>1.0000000000000002</v>
      </c>
      <c r="AR62" s="103">
        <f t="shared" si="50"/>
        <v>1.0000000000000002</v>
      </c>
      <c r="AS62" s="103">
        <f t="shared" si="50"/>
        <v>1.0000000000000002</v>
      </c>
      <c r="AT62" s="103">
        <f t="shared" si="50"/>
        <v>1.0000000000000002</v>
      </c>
      <c r="AU62" s="103">
        <f t="shared" si="50"/>
        <v>1.0000000000000002</v>
      </c>
      <c r="AV62" s="103">
        <f t="shared" si="50"/>
        <v>1.0000000000000002</v>
      </c>
      <c r="AW62" s="103">
        <f t="shared" si="50"/>
        <v>1.0000000000000002</v>
      </c>
      <c r="AX62" s="103">
        <f t="shared" si="50"/>
        <v>1.0000000000000002</v>
      </c>
      <c r="AY62" s="103">
        <f t="shared" si="50"/>
        <v>1.0000000000000002</v>
      </c>
      <c r="AZ62" s="103">
        <f t="shared" si="50"/>
        <v>1.0000000000000002</v>
      </c>
      <c r="BA62" s="103">
        <f t="shared" si="50"/>
        <v>1.0000000000000002</v>
      </c>
      <c r="BB62" s="103">
        <f t="shared" si="50"/>
        <v>1.0000000000000002</v>
      </c>
      <c r="BC62" s="104"/>
      <c r="BD62" s="101"/>
    </row>
    <row r="63" spans="1:89" s="105" customFormat="1" x14ac:dyDescent="0.25">
      <c r="A63" s="259"/>
      <c r="B63" s="101" t="s">
        <v>110</v>
      </c>
      <c r="C63" s="262"/>
      <c r="D63" s="103">
        <v>0.05</v>
      </c>
      <c r="E63" s="103">
        <v>0</v>
      </c>
      <c r="F63" s="103">
        <v>0.1</v>
      </c>
      <c r="G63" s="103">
        <v>0</v>
      </c>
      <c r="H63" s="103">
        <v>0</v>
      </c>
      <c r="I63" s="103">
        <v>0</v>
      </c>
      <c r="J63" s="103">
        <v>0</v>
      </c>
      <c r="K63" s="103">
        <v>0.05</v>
      </c>
      <c r="L63" s="103">
        <v>0</v>
      </c>
      <c r="M63" s="103">
        <v>0</v>
      </c>
      <c r="N63" s="103">
        <v>0.05</v>
      </c>
      <c r="O63" s="103">
        <v>0</v>
      </c>
      <c r="P63" s="103">
        <v>0</v>
      </c>
      <c r="Q63" s="103">
        <v>0.1</v>
      </c>
      <c r="R63" s="103">
        <v>0</v>
      </c>
      <c r="S63" s="103">
        <v>0</v>
      </c>
      <c r="T63" s="103">
        <v>0</v>
      </c>
      <c r="U63" s="103">
        <v>0</v>
      </c>
      <c r="V63" s="103">
        <v>0</v>
      </c>
      <c r="W63" s="103">
        <v>0</v>
      </c>
      <c r="X63" s="103">
        <v>0.65</v>
      </c>
      <c r="Y63" s="103">
        <v>0</v>
      </c>
      <c r="Z63" s="103">
        <v>0</v>
      </c>
      <c r="AA63" s="103">
        <v>0</v>
      </c>
      <c r="AB63" s="103">
        <v>0</v>
      </c>
      <c r="AC63" s="103">
        <v>0</v>
      </c>
      <c r="AD63" s="103">
        <v>0</v>
      </c>
      <c r="AE63" s="103">
        <v>0</v>
      </c>
      <c r="AF63" s="103">
        <v>0</v>
      </c>
      <c r="AG63" s="103">
        <v>0</v>
      </c>
      <c r="AH63" s="82">
        <v>0</v>
      </c>
      <c r="AI63" s="103">
        <v>0</v>
      </c>
      <c r="AJ63" s="103">
        <v>0</v>
      </c>
      <c r="AK63" s="103">
        <v>0</v>
      </c>
      <c r="AL63" s="103">
        <v>0</v>
      </c>
      <c r="AM63" s="103">
        <v>0</v>
      </c>
      <c r="AN63" s="103">
        <v>0</v>
      </c>
      <c r="AO63" s="103">
        <v>0</v>
      </c>
      <c r="AP63" s="103">
        <v>0</v>
      </c>
      <c r="AQ63" s="103">
        <v>0</v>
      </c>
      <c r="AR63" s="103">
        <v>0</v>
      </c>
      <c r="AS63" s="103">
        <v>0</v>
      </c>
      <c r="AT63" s="103">
        <v>0</v>
      </c>
      <c r="AU63" s="103">
        <v>0</v>
      </c>
      <c r="AV63" s="103">
        <v>0</v>
      </c>
      <c r="AW63" s="103">
        <v>0</v>
      </c>
      <c r="AX63" s="103">
        <v>0</v>
      </c>
      <c r="AY63" s="103">
        <v>0</v>
      </c>
      <c r="AZ63" s="103">
        <v>0</v>
      </c>
      <c r="BA63" s="103">
        <v>0</v>
      </c>
      <c r="BB63" s="103">
        <v>0</v>
      </c>
      <c r="BC63" s="104">
        <f>SUM(D63:BB63)</f>
        <v>1</v>
      </c>
      <c r="BD63" s="101"/>
    </row>
    <row r="64" spans="1:89" s="105" customFormat="1" x14ac:dyDescent="0.25">
      <c r="A64" s="259"/>
      <c r="B64" s="101" t="s">
        <v>111</v>
      </c>
      <c r="C64" s="262"/>
      <c r="D64" s="103">
        <f>D63</f>
        <v>0.05</v>
      </c>
      <c r="E64" s="103">
        <f t="shared" ref="E64:AI64" si="51">+D64+E63</f>
        <v>0.05</v>
      </c>
      <c r="F64" s="103">
        <f t="shared" si="51"/>
        <v>0.15000000000000002</v>
      </c>
      <c r="G64" s="103">
        <f t="shared" si="51"/>
        <v>0.15000000000000002</v>
      </c>
      <c r="H64" s="103">
        <f t="shared" si="51"/>
        <v>0.15000000000000002</v>
      </c>
      <c r="I64" s="103">
        <f t="shared" si="51"/>
        <v>0.15000000000000002</v>
      </c>
      <c r="J64" s="103">
        <f t="shared" si="51"/>
        <v>0.15000000000000002</v>
      </c>
      <c r="K64" s="103">
        <f t="shared" si="51"/>
        <v>0.2</v>
      </c>
      <c r="L64" s="103">
        <f t="shared" si="51"/>
        <v>0.2</v>
      </c>
      <c r="M64" s="103">
        <f t="shared" si="51"/>
        <v>0.2</v>
      </c>
      <c r="N64" s="103">
        <f t="shared" si="51"/>
        <v>0.25</v>
      </c>
      <c r="O64" s="103">
        <f t="shared" si="51"/>
        <v>0.25</v>
      </c>
      <c r="P64" s="103">
        <f t="shared" si="51"/>
        <v>0.25</v>
      </c>
      <c r="Q64" s="103">
        <f t="shared" si="51"/>
        <v>0.35</v>
      </c>
      <c r="R64" s="103">
        <f t="shared" si="51"/>
        <v>0.35</v>
      </c>
      <c r="S64" s="103">
        <f t="shared" si="51"/>
        <v>0.35</v>
      </c>
      <c r="T64" s="103">
        <f t="shared" si="51"/>
        <v>0.35</v>
      </c>
      <c r="U64" s="103">
        <f t="shared" si="51"/>
        <v>0.35</v>
      </c>
      <c r="V64" s="103">
        <f t="shared" si="51"/>
        <v>0.35</v>
      </c>
      <c r="W64" s="103">
        <f t="shared" si="51"/>
        <v>0.35</v>
      </c>
      <c r="X64" s="103">
        <f t="shared" si="51"/>
        <v>1</v>
      </c>
      <c r="Y64" s="103">
        <f t="shared" si="51"/>
        <v>1</v>
      </c>
      <c r="Z64" s="103">
        <f t="shared" si="51"/>
        <v>1</v>
      </c>
      <c r="AA64" s="103">
        <f t="shared" si="51"/>
        <v>1</v>
      </c>
      <c r="AB64" s="103">
        <f t="shared" si="51"/>
        <v>1</v>
      </c>
      <c r="AC64" s="103">
        <f t="shared" si="51"/>
        <v>1</v>
      </c>
      <c r="AD64" s="103">
        <f t="shared" si="51"/>
        <v>1</v>
      </c>
      <c r="AE64" s="103">
        <f t="shared" si="51"/>
        <v>1</v>
      </c>
      <c r="AF64" s="103">
        <f t="shared" si="51"/>
        <v>1</v>
      </c>
      <c r="AG64" s="103">
        <f t="shared" si="51"/>
        <v>1</v>
      </c>
      <c r="AH64" s="82">
        <f t="shared" si="51"/>
        <v>1</v>
      </c>
      <c r="AI64" s="103">
        <f t="shared" si="51"/>
        <v>1</v>
      </c>
      <c r="AJ64" s="103">
        <f t="shared" ref="AJ64:BB64" si="52">+AI64+AJ63</f>
        <v>1</v>
      </c>
      <c r="AK64" s="103">
        <f t="shared" si="52"/>
        <v>1</v>
      </c>
      <c r="AL64" s="103">
        <f t="shared" si="52"/>
        <v>1</v>
      </c>
      <c r="AM64" s="103">
        <f t="shared" si="52"/>
        <v>1</v>
      </c>
      <c r="AN64" s="103">
        <f t="shared" si="52"/>
        <v>1</v>
      </c>
      <c r="AO64" s="103">
        <f t="shared" si="52"/>
        <v>1</v>
      </c>
      <c r="AP64" s="103">
        <f t="shared" si="52"/>
        <v>1</v>
      </c>
      <c r="AQ64" s="103">
        <f t="shared" si="52"/>
        <v>1</v>
      </c>
      <c r="AR64" s="103">
        <f t="shared" si="52"/>
        <v>1</v>
      </c>
      <c r="AS64" s="103">
        <f t="shared" si="52"/>
        <v>1</v>
      </c>
      <c r="AT64" s="103">
        <f t="shared" si="52"/>
        <v>1</v>
      </c>
      <c r="AU64" s="103">
        <f t="shared" si="52"/>
        <v>1</v>
      </c>
      <c r="AV64" s="103">
        <f t="shared" si="52"/>
        <v>1</v>
      </c>
      <c r="AW64" s="103">
        <f t="shared" si="52"/>
        <v>1</v>
      </c>
      <c r="AX64" s="103">
        <f t="shared" si="52"/>
        <v>1</v>
      </c>
      <c r="AY64" s="103">
        <f t="shared" si="52"/>
        <v>1</v>
      </c>
      <c r="AZ64" s="103">
        <f t="shared" si="52"/>
        <v>1</v>
      </c>
      <c r="BA64" s="103">
        <f t="shared" si="52"/>
        <v>1</v>
      </c>
      <c r="BB64" s="103">
        <f t="shared" si="52"/>
        <v>1</v>
      </c>
      <c r="BC64" s="104"/>
      <c r="BD64" s="101"/>
    </row>
    <row r="65" spans="1:89" s="105" customFormat="1" x14ac:dyDescent="0.25">
      <c r="A65" s="259"/>
      <c r="B65" s="101"/>
      <c r="C65" s="102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82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4"/>
      <c r="BD65" s="101"/>
    </row>
    <row r="66" spans="1:89" s="91" customFormat="1" x14ac:dyDescent="0.25">
      <c r="A66" s="259"/>
      <c r="B66" s="91" t="s">
        <v>112</v>
      </c>
      <c r="C66" s="93">
        <v>24.506</v>
      </c>
      <c r="D66" s="94">
        <f t="shared" ref="D66:AI66" si="53">+D62*$C66</f>
        <v>0</v>
      </c>
      <c r="E66" s="94">
        <f t="shared" si="53"/>
        <v>0</v>
      </c>
      <c r="F66" s="94">
        <f t="shared" si="53"/>
        <v>0</v>
      </c>
      <c r="G66" s="94">
        <f t="shared" si="53"/>
        <v>0</v>
      </c>
      <c r="H66" s="94">
        <f t="shared" si="53"/>
        <v>3.6758999999999999</v>
      </c>
      <c r="I66" s="94">
        <f t="shared" si="53"/>
        <v>6.1265000000000001</v>
      </c>
      <c r="J66" s="94">
        <f t="shared" si="53"/>
        <v>8.5770999999999997</v>
      </c>
      <c r="K66" s="94">
        <f t="shared" si="53"/>
        <v>11.027699999999999</v>
      </c>
      <c r="L66" s="94">
        <f t="shared" si="53"/>
        <v>12.865649999999999</v>
      </c>
      <c r="M66" s="94">
        <f t="shared" si="53"/>
        <v>14.703599999999996</v>
      </c>
      <c r="N66" s="94">
        <f t="shared" si="53"/>
        <v>15.928899999999999</v>
      </c>
      <c r="O66" s="94">
        <f t="shared" si="53"/>
        <v>17.154199999999999</v>
      </c>
      <c r="P66" s="94">
        <f t="shared" si="53"/>
        <v>18.3795</v>
      </c>
      <c r="Q66" s="94">
        <f t="shared" si="53"/>
        <v>18.992150000000002</v>
      </c>
      <c r="R66" s="94">
        <f t="shared" si="53"/>
        <v>19.604800000000001</v>
      </c>
      <c r="S66" s="94">
        <f t="shared" si="53"/>
        <v>20.217450000000003</v>
      </c>
      <c r="T66" s="94">
        <f t="shared" si="53"/>
        <v>20.830100000000002</v>
      </c>
      <c r="U66" s="94">
        <f t="shared" si="53"/>
        <v>21.442750000000004</v>
      </c>
      <c r="V66" s="94">
        <f t="shared" si="53"/>
        <v>22.055400000000002</v>
      </c>
      <c r="W66" s="94">
        <f t="shared" si="53"/>
        <v>22.055400000000002</v>
      </c>
      <c r="X66" s="94">
        <f t="shared" si="53"/>
        <v>23.280700000000003</v>
      </c>
      <c r="Y66" s="94">
        <f t="shared" si="53"/>
        <v>23.280700000000003</v>
      </c>
      <c r="Z66" s="94">
        <f t="shared" si="53"/>
        <v>24.506000000000007</v>
      </c>
      <c r="AA66" s="94">
        <f t="shared" si="53"/>
        <v>24.506000000000007</v>
      </c>
      <c r="AB66" s="94">
        <f t="shared" si="53"/>
        <v>24.506000000000007</v>
      </c>
      <c r="AC66" s="94">
        <f t="shared" si="53"/>
        <v>24.506000000000007</v>
      </c>
      <c r="AD66" s="94">
        <f t="shared" si="53"/>
        <v>24.506000000000007</v>
      </c>
      <c r="AE66" s="94">
        <f t="shared" si="53"/>
        <v>24.506000000000007</v>
      </c>
      <c r="AF66" s="94">
        <f t="shared" si="53"/>
        <v>24.506000000000007</v>
      </c>
      <c r="AG66" s="94">
        <f t="shared" si="53"/>
        <v>24.506000000000007</v>
      </c>
      <c r="AH66" s="90">
        <f t="shared" si="53"/>
        <v>24.506000000000007</v>
      </c>
      <c r="AI66" s="94">
        <f t="shared" si="53"/>
        <v>24.506000000000007</v>
      </c>
      <c r="AJ66" s="94">
        <f t="shared" ref="AJ66:BB66" si="54">+AJ62*$C66</f>
        <v>24.506000000000007</v>
      </c>
      <c r="AK66" s="94">
        <f t="shared" si="54"/>
        <v>24.506000000000007</v>
      </c>
      <c r="AL66" s="94">
        <f t="shared" si="54"/>
        <v>24.506000000000007</v>
      </c>
      <c r="AM66" s="94">
        <f t="shared" si="54"/>
        <v>24.506000000000007</v>
      </c>
      <c r="AN66" s="94">
        <f t="shared" si="54"/>
        <v>24.506000000000007</v>
      </c>
      <c r="AO66" s="94">
        <f t="shared" si="54"/>
        <v>24.506000000000007</v>
      </c>
      <c r="AP66" s="94">
        <f t="shared" si="54"/>
        <v>24.506000000000007</v>
      </c>
      <c r="AQ66" s="94">
        <f t="shared" si="54"/>
        <v>24.506000000000007</v>
      </c>
      <c r="AR66" s="94">
        <f t="shared" si="54"/>
        <v>24.506000000000007</v>
      </c>
      <c r="AS66" s="94">
        <f t="shared" si="54"/>
        <v>24.506000000000007</v>
      </c>
      <c r="AT66" s="94">
        <f t="shared" si="54"/>
        <v>24.506000000000007</v>
      </c>
      <c r="AU66" s="94">
        <f t="shared" si="54"/>
        <v>24.506000000000007</v>
      </c>
      <c r="AV66" s="94">
        <f t="shared" si="54"/>
        <v>24.506000000000007</v>
      </c>
      <c r="AW66" s="94">
        <f t="shared" si="54"/>
        <v>24.506000000000007</v>
      </c>
      <c r="AX66" s="94">
        <f t="shared" si="54"/>
        <v>24.506000000000007</v>
      </c>
      <c r="AY66" s="94">
        <f t="shared" si="54"/>
        <v>24.506000000000007</v>
      </c>
      <c r="AZ66" s="94">
        <f t="shared" si="54"/>
        <v>24.506000000000007</v>
      </c>
      <c r="BA66" s="94">
        <f t="shared" si="54"/>
        <v>24.506000000000007</v>
      </c>
      <c r="BB66" s="94">
        <f t="shared" si="54"/>
        <v>24.506000000000007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8" thickBot="1" x14ac:dyDescent="0.3">
      <c r="A67" s="260"/>
      <c r="B67" s="133" t="s">
        <v>113</v>
      </c>
      <c r="C67" s="134" t="str">
        <f>+'Detail by Turbine'!B15</f>
        <v>Tentative</v>
      </c>
      <c r="D67" s="135">
        <f t="shared" ref="D67:AI67" si="55">+D64*$C66</f>
        <v>1.2253000000000001</v>
      </c>
      <c r="E67" s="135">
        <f t="shared" si="55"/>
        <v>1.2253000000000001</v>
      </c>
      <c r="F67" s="135">
        <f t="shared" si="55"/>
        <v>3.6759000000000004</v>
      </c>
      <c r="G67" s="135">
        <f t="shared" si="55"/>
        <v>3.6759000000000004</v>
      </c>
      <c r="H67" s="135">
        <f t="shared" si="55"/>
        <v>3.6759000000000004</v>
      </c>
      <c r="I67" s="135">
        <f t="shared" si="55"/>
        <v>3.6759000000000004</v>
      </c>
      <c r="J67" s="135">
        <f t="shared" si="55"/>
        <v>3.6759000000000004</v>
      </c>
      <c r="K67" s="135">
        <f t="shared" si="55"/>
        <v>4.9012000000000002</v>
      </c>
      <c r="L67" s="135">
        <f t="shared" si="55"/>
        <v>4.9012000000000002</v>
      </c>
      <c r="M67" s="135">
        <f t="shared" si="55"/>
        <v>4.9012000000000002</v>
      </c>
      <c r="N67" s="135">
        <f t="shared" si="55"/>
        <v>6.1265000000000001</v>
      </c>
      <c r="O67" s="135">
        <f t="shared" si="55"/>
        <v>6.1265000000000001</v>
      </c>
      <c r="P67" s="135">
        <f t="shared" si="55"/>
        <v>6.1265000000000001</v>
      </c>
      <c r="Q67" s="135">
        <f t="shared" si="55"/>
        <v>8.5770999999999997</v>
      </c>
      <c r="R67" s="135">
        <f t="shared" si="55"/>
        <v>8.5770999999999997</v>
      </c>
      <c r="S67" s="135">
        <f t="shared" si="55"/>
        <v>8.5770999999999997</v>
      </c>
      <c r="T67" s="135">
        <f t="shared" si="55"/>
        <v>8.5770999999999997</v>
      </c>
      <c r="U67" s="135">
        <f t="shared" si="55"/>
        <v>8.5770999999999997</v>
      </c>
      <c r="V67" s="135">
        <f t="shared" si="55"/>
        <v>8.5770999999999997</v>
      </c>
      <c r="W67" s="135">
        <f t="shared" si="55"/>
        <v>8.5770999999999997</v>
      </c>
      <c r="X67" s="135">
        <f t="shared" si="55"/>
        <v>24.506</v>
      </c>
      <c r="Y67" s="135">
        <f t="shared" si="55"/>
        <v>24.506</v>
      </c>
      <c r="Z67" s="135">
        <f t="shared" si="55"/>
        <v>24.506</v>
      </c>
      <c r="AA67" s="135">
        <f t="shared" si="55"/>
        <v>24.506</v>
      </c>
      <c r="AB67" s="135">
        <f t="shared" si="55"/>
        <v>24.506</v>
      </c>
      <c r="AC67" s="135">
        <f t="shared" si="55"/>
        <v>24.506</v>
      </c>
      <c r="AD67" s="135">
        <f t="shared" si="55"/>
        <v>24.506</v>
      </c>
      <c r="AE67" s="135">
        <f t="shared" si="55"/>
        <v>24.506</v>
      </c>
      <c r="AF67" s="135">
        <f t="shared" si="55"/>
        <v>24.506</v>
      </c>
      <c r="AG67" s="135">
        <f t="shared" si="55"/>
        <v>24.506</v>
      </c>
      <c r="AH67" s="136">
        <f t="shared" si="55"/>
        <v>24.506</v>
      </c>
      <c r="AI67" s="135">
        <f t="shared" si="55"/>
        <v>24.506</v>
      </c>
      <c r="AJ67" s="135">
        <f t="shared" ref="AJ67:BB67" si="56">+AJ64*$C66</f>
        <v>24.506</v>
      </c>
      <c r="AK67" s="135">
        <f t="shared" si="56"/>
        <v>24.506</v>
      </c>
      <c r="AL67" s="135">
        <f t="shared" si="56"/>
        <v>24.506</v>
      </c>
      <c r="AM67" s="135">
        <f t="shared" si="56"/>
        <v>24.506</v>
      </c>
      <c r="AN67" s="135">
        <f t="shared" si="56"/>
        <v>24.506</v>
      </c>
      <c r="AO67" s="135">
        <f t="shared" si="56"/>
        <v>24.506</v>
      </c>
      <c r="AP67" s="135">
        <f t="shared" si="56"/>
        <v>24.506</v>
      </c>
      <c r="AQ67" s="135">
        <f t="shared" si="56"/>
        <v>24.506</v>
      </c>
      <c r="AR67" s="135">
        <f t="shared" si="56"/>
        <v>24.506</v>
      </c>
      <c r="AS67" s="135">
        <f t="shared" si="56"/>
        <v>24.506</v>
      </c>
      <c r="AT67" s="135">
        <f t="shared" si="56"/>
        <v>24.506</v>
      </c>
      <c r="AU67" s="135">
        <f t="shared" si="56"/>
        <v>24.506</v>
      </c>
      <c r="AV67" s="135">
        <f t="shared" si="56"/>
        <v>24.506</v>
      </c>
      <c r="AW67" s="135">
        <f t="shared" si="56"/>
        <v>24.506</v>
      </c>
      <c r="AX67" s="135">
        <f t="shared" si="56"/>
        <v>24.506</v>
      </c>
      <c r="AY67" s="135">
        <f t="shared" si="56"/>
        <v>24.506</v>
      </c>
      <c r="AZ67" s="135">
        <f t="shared" si="56"/>
        <v>24.506</v>
      </c>
      <c r="BA67" s="135">
        <f t="shared" si="56"/>
        <v>24.506</v>
      </c>
      <c r="BB67" s="135">
        <f t="shared" si="56"/>
        <v>24.506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5">
      <c r="A68" s="258">
        <f>+A60+1</f>
        <v>9</v>
      </c>
      <c r="B68" s="98" t="str">
        <f>+'Detail by Turbine'!G16</f>
        <v>7FA</v>
      </c>
      <c r="C68" s="261" t="str">
        <f>+'Detail by Turbine'!S16</f>
        <v>Columbia</v>
      </c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84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100"/>
    </row>
    <row r="69" spans="1:89" s="105" customFormat="1" x14ac:dyDescent="0.25">
      <c r="A69" s="259"/>
      <c r="B69" s="101" t="s">
        <v>108</v>
      </c>
      <c r="C69" s="262"/>
      <c r="D69" s="103">
        <v>0</v>
      </c>
      <c r="E69" s="103">
        <v>0</v>
      </c>
      <c r="F69" s="103">
        <v>0</v>
      </c>
      <c r="G69" s="103">
        <v>0</v>
      </c>
      <c r="H69" s="103">
        <v>0</v>
      </c>
      <c r="I69" s="103">
        <v>0</v>
      </c>
      <c r="J69" s="103">
        <v>0</v>
      </c>
      <c r="K69" s="103">
        <v>0</v>
      </c>
      <c r="L69" s="103">
        <v>0</v>
      </c>
      <c r="M69" s="103">
        <v>0</v>
      </c>
      <c r="N69" s="103">
        <v>0</v>
      </c>
      <c r="O69" s="103">
        <v>0</v>
      </c>
      <c r="P69" s="103">
        <v>0</v>
      </c>
      <c r="Q69" s="103">
        <v>0</v>
      </c>
      <c r="R69" s="103">
        <v>0</v>
      </c>
      <c r="S69" s="103">
        <v>0</v>
      </c>
      <c r="T69" s="103">
        <v>0</v>
      </c>
      <c r="U69" s="103">
        <v>0</v>
      </c>
      <c r="V69" s="103">
        <v>0</v>
      </c>
      <c r="W69" s="103">
        <v>0</v>
      </c>
      <c r="X69" s="103">
        <v>0</v>
      </c>
      <c r="Y69" s="103">
        <v>0</v>
      </c>
      <c r="Z69" s="103">
        <v>0</v>
      </c>
      <c r="AA69" s="103">
        <v>0</v>
      </c>
      <c r="AB69" s="103">
        <v>0</v>
      </c>
      <c r="AC69" s="103">
        <v>0</v>
      </c>
      <c r="AD69" s="103">
        <v>0</v>
      </c>
      <c r="AE69" s="103">
        <v>0</v>
      </c>
      <c r="AF69" s="103">
        <v>0.05</v>
      </c>
      <c r="AG69" s="103">
        <v>0.08</v>
      </c>
      <c r="AH69" s="82">
        <v>0.03</v>
      </c>
      <c r="AI69" s="103">
        <v>0.03</v>
      </c>
      <c r="AJ69" s="103">
        <v>0.03</v>
      </c>
      <c r="AK69" s="103">
        <v>0.03</v>
      </c>
      <c r="AL69" s="103">
        <v>0.03</v>
      </c>
      <c r="AM69" s="103">
        <v>0.03</v>
      </c>
      <c r="AN69" s="103">
        <v>0.03</v>
      </c>
      <c r="AO69" s="103">
        <v>0.03</v>
      </c>
      <c r="AP69" s="103">
        <v>0.03</v>
      </c>
      <c r="AQ69" s="103">
        <v>0.03</v>
      </c>
      <c r="AR69" s="103">
        <v>0.04</v>
      </c>
      <c r="AS69" s="103">
        <v>0.04</v>
      </c>
      <c r="AT69" s="103">
        <v>0.04</v>
      </c>
      <c r="AU69" s="103">
        <v>0.04</v>
      </c>
      <c r="AV69" s="103">
        <v>0.04</v>
      </c>
      <c r="AW69" s="103">
        <v>0.04</v>
      </c>
      <c r="AX69" s="103">
        <v>0.04</v>
      </c>
      <c r="AY69" s="103">
        <v>0.04</v>
      </c>
      <c r="AZ69" s="103">
        <v>0.2</v>
      </c>
      <c r="BA69" s="103">
        <v>0.05</v>
      </c>
      <c r="BB69" s="103">
        <v>0</v>
      </c>
      <c r="BC69" s="104">
        <f>SUM(D69:BB69)</f>
        <v>1.0000000000000004</v>
      </c>
      <c r="BD69" s="101"/>
    </row>
    <row r="70" spans="1:89" s="105" customFormat="1" x14ac:dyDescent="0.25">
      <c r="A70" s="259"/>
      <c r="B70" s="101" t="s">
        <v>109</v>
      </c>
      <c r="C70" s="262"/>
      <c r="D70" s="103">
        <f>D69</f>
        <v>0</v>
      </c>
      <c r="E70" s="103">
        <f t="shared" ref="E70:AJ70" si="57">+D70+E69</f>
        <v>0</v>
      </c>
      <c r="F70" s="103">
        <f t="shared" si="57"/>
        <v>0</v>
      </c>
      <c r="G70" s="103">
        <f t="shared" si="57"/>
        <v>0</v>
      </c>
      <c r="H70" s="103">
        <f t="shared" si="57"/>
        <v>0</v>
      </c>
      <c r="I70" s="103">
        <f t="shared" si="57"/>
        <v>0</v>
      </c>
      <c r="J70" s="103">
        <f t="shared" si="57"/>
        <v>0</v>
      </c>
      <c r="K70" s="103">
        <f t="shared" si="57"/>
        <v>0</v>
      </c>
      <c r="L70" s="103">
        <f t="shared" si="57"/>
        <v>0</v>
      </c>
      <c r="M70" s="103">
        <f t="shared" si="57"/>
        <v>0</v>
      </c>
      <c r="N70" s="103">
        <f t="shared" si="57"/>
        <v>0</v>
      </c>
      <c r="O70" s="103">
        <f t="shared" si="57"/>
        <v>0</v>
      </c>
      <c r="P70" s="103">
        <f t="shared" si="57"/>
        <v>0</v>
      </c>
      <c r="Q70" s="103">
        <f t="shared" si="57"/>
        <v>0</v>
      </c>
      <c r="R70" s="103">
        <f t="shared" si="57"/>
        <v>0</v>
      </c>
      <c r="S70" s="103">
        <f t="shared" si="57"/>
        <v>0</v>
      </c>
      <c r="T70" s="103">
        <f t="shared" si="57"/>
        <v>0</v>
      </c>
      <c r="U70" s="103">
        <f t="shared" si="57"/>
        <v>0</v>
      </c>
      <c r="V70" s="103">
        <f t="shared" si="57"/>
        <v>0</v>
      </c>
      <c r="W70" s="103">
        <f t="shared" si="57"/>
        <v>0</v>
      </c>
      <c r="X70" s="103">
        <f t="shared" si="57"/>
        <v>0</v>
      </c>
      <c r="Y70" s="103">
        <f t="shared" si="57"/>
        <v>0</v>
      </c>
      <c r="Z70" s="103">
        <f t="shared" si="57"/>
        <v>0</v>
      </c>
      <c r="AA70" s="103">
        <f t="shared" si="57"/>
        <v>0</v>
      </c>
      <c r="AB70" s="103">
        <f t="shared" si="57"/>
        <v>0</v>
      </c>
      <c r="AC70" s="103">
        <f t="shared" si="57"/>
        <v>0</v>
      </c>
      <c r="AD70" s="103">
        <f t="shared" si="57"/>
        <v>0</v>
      </c>
      <c r="AE70" s="103">
        <f t="shared" si="57"/>
        <v>0</v>
      </c>
      <c r="AF70" s="103">
        <f t="shared" si="57"/>
        <v>0.05</v>
      </c>
      <c r="AG70" s="103">
        <f t="shared" si="57"/>
        <v>0.13</v>
      </c>
      <c r="AH70" s="82">
        <f t="shared" si="57"/>
        <v>0.16</v>
      </c>
      <c r="AI70" s="103">
        <f t="shared" si="57"/>
        <v>0.19</v>
      </c>
      <c r="AJ70" s="103">
        <f t="shared" si="57"/>
        <v>0.22</v>
      </c>
      <c r="AK70" s="103">
        <f t="shared" ref="AK70:BB70" si="58">+AJ70+AK69</f>
        <v>0.25</v>
      </c>
      <c r="AL70" s="103">
        <f t="shared" si="58"/>
        <v>0.28000000000000003</v>
      </c>
      <c r="AM70" s="103">
        <f t="shared" si="58"/>
        <v>0.31000000000000005</v>
      </c>
      <c r="AN70" s="103">
        <f t="shared" si="58"/>
        <v>0.34000000000000008</v>
      </c>
      <c r="AO70" s="103">
        <f t="shared" si="58"/>
        <v>0.37000000000000011</v>
      </c>
      <c r="AP70" s="103">
        <f t="shared" si="58"/>
        <v>0.40000000000000013</v>
      </c>
      <c r="AQ70" s="103">
        <f t="shared" si="58"/>
        <v>0.43000000000000016</v>
      </c>
      <c r="AR70" s="103">
        <f t="shared" si="58"/>
        <v>0.47000000000000014</v>
      </c>
      <c r="AS70" s="103">
        <f t="shared" si="58"/>
        <v>0.51000000000000012</v>
      </c>
      <c r="AT70" s="103">
        <f t="shared" si="58"/>
        <v>0.55000000000000016</v>
      </c>
      <c r="AU70" s="103">
        <f t="shared" si="58"/>
        <v>0.59000000000000019</v>
      </c>
      <c r="AV70" s="103">
        <f t="shared" si="58"/>
        <v>0.63000000000000023</v>
      </c>
      <c r="AW70" s="103">
        <f t="shared" si="58"/>
        <v>0.67000000000000026</v>
      </c>
      <c r="AX70" s="103">
        <f t="shared" si="58"/>
        <v>0.7100000000000003</v>
      </c>
      <c r="AY70" s="103">
        <f t="shared" si="58"/>
        <v>0.75000000000000033</v>
      </c>
      <c r="AZ70" s="103">
        <f t="shared" si="58"/>
        <v>0.9500000000000004</v>
      </c>
      <c r="BA70" s="103">
        <f t="shared" si="58"/>
        <v>1.0000000000000004</v>
      </c>
      <c r="BB70" s="103">
        <f t="shared" si="58"/>
        <v>1.0000000000000004</v>
      </c>
      <c r="BC70" s="104"/>
      <c r="BD70" s="101"/>
    </row>
    <row r="71" spans="1:89" s="105" customFormat="1" x14ac:dyDescent="0.25">
      <c r="A71" s="259"/>
      <c r="B71" s="101" t="s">
        <v>110</v>
      </c>
      <c r="C71" s="262"/>
      <c r="D71" s="103">
        <v>0</v>
      </c>
      <c r="E71" s="103">
        <v>0</v>
      </c>
      <c r="F71" s="103">
        <v>0</v>
      </c>
      <c r="G71" s="103">
        <v>0</v>
      </c>
      <c r="H71" s="103">
        <v>0</v>
      </c>
      <c r="I71" s="103">
        <v>0</v>
      </c>
      <c r="J71" s="103">
        <v>0</v>
      </c>
      <c r="K71" s="103">
        <v>0</v>
      </c>
      <c r="L71" s="103">
        <v>0</v>
      </c>
      <c r="M71" s="103">
        <v>0</v>
      </c>
      <c r="N71" s="103">
        <v>0</v>
      </c>
      <c r="O71" s="103">
        <v>0</v>
      </c>
      <c r="P71" s="103"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0</v>
      </c>
      <c r="V71" s="103">
        <v>0</v>
      </c>
      <c r="W71" s="103">
        <f t="shared" ref="W71:BB71" si="59">W72-V72</f>
        <v>0</v>
      </c>
      <c r="X71" s="103">
        <f t="shared" si="59"/>
        <v>0</v>
      </c>
      <c r="Y71" s="103">
        <f t="shared" si="59"/>
        <v>0</v>
      </c>
      <c r="Z71" s="103">
        <f t="shared" si="59"/>
        <v>0</v>
      </c>
      <c r="AA71" s="103">
        <f t="shared" si="59"/>
        <v>0</v>
      </c>
      <c r="AB71" s="103">
        <f t="shared" si="59"/>
        <v>0</v>
      </c>
      <c r="AC71" s="103">
        <f t="shared" si="59"/>
        <v>0</v>
      </c>
      <c r="AD71" s="103">
        <f t="shared" si="59"/>
        <v>0</v>
      </c>
      <c r="AE71" s="103">
        <f t="shared" si="59"/>
        <v>0</v>
      </c>
      <c r="AF71" s="103">
        <f t="shared" si="59"/>
        <v>0.1</v>
      </c>
      <c r="AG71" s="103">
        <f>AG72-AF72</f>
        <v>0</v>
      </c>
      <c r="AH71" s="82">
        <f t="shared" si="59"/>
        <v>1.999999999999999E-2</v>
      </c>
      <c r="AI71" s="103">
        <f t="shared" si="59"/>
        <v>2.0000000000000018E-2</v>
      </c>
      <c r="AJ71" s="103">
        <f t="shared" si="59"/>
        <v>1.999999999999999E-2</v>
      </c>
      <c r="AK71" s="103">
        <f t="shared" si="59"/>
        <v>1.999999999999999E-2</v>
      </c>
      <c r="AL71" s="103">
        <f t="shared" si="59"/>
        <v>2.0000000000000018E-2</v>
      </c>
      <c r="AM71" s="103">
        <f t="shared" si="59"/>
        <v>1.999999999999999E-2</v>
      </c>
      <c r="AN71" s="103">
        <f t="shared" si="59"/>
        <v>1.999999999999999E-2</v>
      </c>
      <c r="AO71" s="103">
        <f t="shared" si="59"/>
        <v>2.0000000000000018E-2</v>
      </c>
      <c r="AP71" s="103">
        <f t="shared" si="59"/>
        <v>2.0000000000000018E-2</v>
      </c>
      <c r="AQ71" s="103">
        <f t="shared" si="59"/>
        <v>1.9999999999999962E-2</v>
      </c>
      <c r="AR71" s="103">
        <f t="shared" si="59"/>
        <v>2.0000000000000018E-2</v>
      </c>
      <c r="AS71" s="103">
        <f t="shared" si="59"/>
        <v>2.0000000000000018E-2</v>
      </c>
      <c r="AT71" s="103">
        <f t="shared" si="59"/>
        <v>1.9999999999999962E-2</v>
      </c>
      <c r="AU71" s="103">
        <f t="shared" si="59"/>
        <v>2.0000000000000018E-2</v>
      </c>
      <c r="AV71" s="103">
        <f t="shared" si="59"/>
        <v>2.0000000000000018E-2</v>
      </c>
      <c r="AW71" s="103">
        <f t="shared" si="59"/>
        <v>0</v>
      </c>
      <c r="AX71" s="103">
        <f t="shared" si="59"/>
        <v>0</v>
      </c>
      <c r="AY71" s="103">
        <f t="shared" si="59"/>
        <v>0</v>
      </c>
      <c r="AZ71" s="103">
        <f t="shared" si="59"/>
        <v>0</v>
      </c>
      <c r="BA71" s="103">
        <f t="shared" si="59"/>
        <v>0</v>
      </c>
      <c r="BB71" s="103">
        <f t="shared" si="59"/>
        <v>0.6</v>
      </c>
      <c r="BC71" s="104">
        <f>SUM(D71:BB71)</f>
        <v>1</v>
      </c>
      <c r="BD71" s="101"/>
    </row>
    <row r="72" spans="1:89" s="105" customFormat="1" x14ac:dyDescent="0.25">
      <c r="A72" s="259"/>
      <c r="B72" s="101" t="s">
        <v>111</v>
      </c>
      <c r="C72" s="262"/>
      <c r="D72" s="103">
        <f>D71</f>
        <v>0</v>
      </c>
      <c r="E72" s="103">
        <f t="shared" ref="E72:V72" si="60">+D72+E71</f>
        <v>0</v>
      </c>
      <c r="F72" s="103">
        <f t="shared" si="60"/>
        <v>0</v>
      </c>
      <c r="G72" s="103">
        <f t="shared" si="60"/>
        <v>0</v>
      </c>
      <c r="H72" s="103">
        <f t="shared" si="60"/>
        <v>0</v>
      </c>
      <c r="I72" s="103">
        <f t="shared" si="60"/>
        <v>0</v>
      </c>
      <c r="J72" s="103">
        <f t="shared" si="60"/>
        <v>0</v>
      </c>
      <c r="K72" s="103">
        <f t="shared" si="60"/>
        <v>0</v>
      </c>
      <c r="L72" s="103">
        <f t="shared" si="60"/>
        <v>0</v>
      </c>
      <c r="M72" s="103">
        <f t="shared" si="60"/>
        <v>0</v>
      </c>
      <c r="N72" s="103">
        <f t="shared" si="60"/>
        <v>0</v>
      </c>
      <c r="O72" s="103">
        <f t="shared" si="60"/>
        <v>0</v>
      </c>
      <c r="P72" s="103">
        <f t="shared" si="60"/>
        <v>0</v>
      </c>
      <c r="Q72" s="103">
        <f t="shared" si="60"/>
        <v>0</v>
      </c>
      <c r="R72" s="103">
        <f t="shared" si="60"/>
        <v>0</v>
      </c>
      <c r="S72" s="103">
        <f t="shared" si="60"/>
        <v>0</v>
      </c>
      <c r="T72" s="103">
        <f t="shared" si="60"/>
        <v>0</v>
      </c>
      <c r="U72" s="103">
        <f t="shared" si="60"/>
        <v>0</v>
      </c>
      <c r="V72" s="103">
        <f t="shared" si="60"/>
        <v>0</v>
      </c>
      <c r="W72" s="103">
        <v>0</v>
      </c>
      <c r="X72" s="103">
        <v>0</v>
      </c>
      <c r="Y72" s="103">
        <v>0</v>
      </c>
      <c r="Z72" s="103">
        <v>0</v>
      </c>
      <c r="AA72" s="103">
        <v>0</v>
      </c>
      <c r="AB72" s="103">
        <v>0</v>
      </c>
      <c r="AC72" s="103">
        <v>0</v>
      </c>
      <c r="AD72" s="103">
        <v>0</v>
      </c>
      <c r="AE72" s="103">
        <v>0</v>
      </c>
      <c r="AF72" s="103">
        <v>0.1</v>
      </c>
      <c r="AG72" s="103">
        <v>0.1</v>
      </c>
      <c r="AH72" s="82">
        <v>0.12</v>
      </c>
      <c r="AI72" s="103">
        <v>0.14000000000000001</v>
      </c>
      <c r="AJ72" s="103">
        <v>0.16</v>
      </c>
      <c r="AK72" s="103">
        <v>0.18</v>
      </c>
      <c r="AL72" s="103">
        <v>0.2</v>
      </c>
      <c r="AM72" s="103">
        <v>0.22</v>
      </c>
      <c r="AN72" s="103">
        <v>0.24</v>
      </c>
      <c r="AO72" s="103">
        <v>0.26</v>
      </c>
      <c r="AP72" s="103">
        <v>0.28000000000000003</v>
      </c>
      <c r="AQ72" s="103">
        <v>0.3</v>
      </c>
      <c r="AR72" s="103">
        <v>0.32</v>
      </c>
      <c r="AS72" s="103">
        <v>0.34</v>
      </c>
      <c r="AT72" s="103">
        <v>0.36</v>
      </c>
      <c r="AU72" s="103">
        <v>0.38</v>
      </c>
      <c r="AV72" s="103">
        <v>0.4</v>
      </c>
      <c r="AW72" s="103">
        <v>0.4</v>
      </c>
      <c r="AX72" s="103">
        <v>0.4</v>
      </c>
      <c r="AY72" s="103">
        <v>0.4</v>
      </c>
      <c r="AZ72" s="103">
        <v>0.4</v>
      </c>
      <c r="BA72" s="103">
        <v>0.4</v>
      </c>
      <c r="BB72" s="103">
        <v>1</v>
      </c>
      <c r="BC72" s="104"/>
      <c r="BD72" s="101"/>
    </row>
    <row r="73" spans="1:89" s="105" customFormat="1" x14ac:dyDescent="0.25">
      <c r="A73" s="259"/>
      <c r="B73" s="101"/>
      <c r="C73" s="102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82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4"/>
      <c r="BD73" s="101"/>
    </row>
    <row r="74" spans="1:89" s="91" customFormat="1" x14ac:dyDescent="0.25">
      <c r="A74" s="259"/>
      <c r="B74" s="91" t="s">
        <v>112</v>
      </c>
      <c r="C74" s="93">
        <v>39.200000000000003</v>
      </c>
      <c r="D74" s="94">
        <f t="shared" ref="D74:BB74" si="61">+D70*$C74</f>
        <v>0</v>
      </c>
      <c r="E74" s="94">
        <f t="shared" si="61"/>
        <v>0</v>
      </c>
      <c r="F74" s="94">
        <f t="shared" si="61"/>
        <v>0</v>
      </c>
      <c r="G74" s="94">
        <f t="shared" si="61"/>
        <v>0</v>
      </c>
      <c r="H74" s="94">
        <f t="shared" si="61"/>
        <v>0</v>
      </c>
      <c r="I74" s="94">
        <f t="shared" si="61"/>
        <v>0</v>
      </c>
      <c r="J74" s="94">
        <f t="shared" si="61"/>
        <v>0</v>
      </c>
      <c r="K74" s="94">
        <f t="shared" si="61"/>
        <v>0</v>
      </c>
      <c r="L74" s="94">
        <f t="shared" si="61"/>
        <v>0</v>
      </c>
      <c r="M74" s="94">
        <f t="shared" si="61"/>
        <v>0</v>
      </c>
      <c r="N74" s="94">
        <f t="shared" si="61"/>
        <v>0</v>
      </c>
      <c r="O74" s="94">
        <f t="shared" si="61"/>
        <v>0</v>
      </c>
      <c r="P74" s="94">
        <f t="shared" si="61"/>
        <v>0</v>
      </c>
      <c r="Q74" s="94">
        <f t="shared" si="61"/>
        <v>0</v>
      </c>
      <c r="R74" s="94">
        <f t="shared" si="61"/>
        <v>0</v>
      </c>
      <c r="S74" s="94">
        <f t="shared" si="61"/>
        <v>0</v>
      </c>
      <c r="T74" s="94">
        <f t="shared" si="61"/>
        <v>0</v>
      </c>
      <c r="U74" s="94">
        <f t="shared" si="61"/>
        <v>0</v>
      </c>
      <c r="V74" s="94">
        <f t="shared" si="61"/>
        <v>0</v>
      </c>
      <c r="W74" s="94">
        <f t="shared" si="61"/>
        <v>0</v>
      </c>
      <c r="X74" s="94">
        <f t="shared" si="61"/>
        <v>0</v>
      </c>
      <c r="Y74" s="94">
        <f t="shared" si="61"/>
        <v>0</v>
      </c>
      <c r="Z74" s="94">
        <f t="shared" si="61"/>
        <v>0</v>
      </c>
      <c r="AA74" s="94">
        <f t="shared" si="61"/>
        <v>0</v>
      </c>
      <c r="AB74" s="94">
        <f t="shared" si="61"/>
        <v>0</v>
      </c>
      <c r="AC74" s="94">
        <f t="shared" si="61"/>
        <v>0</v>
      </c>
      <c r="AD74" s="94">
        <f t="shared" si="61"/>
        <v>0</v>
      </c>
      <c r="AE74" s="94">
        <f t="shared" si="61"/>
        <v>0</v>
      </c>
      <c r="AF74" s="94">
        <f t="shared" si="61"/>
        <v>1.9600000000000002</v>
      </c>
      <c r="AG74" s="94">
        <f t="shared" si="61"/>
        <v>5.096000000000001</v>
      </c>
      <c r="AH74" s="90">
        <f t="shared" si="61"/>
        <v>6.2720000000000002</v>
      </c>
      <c r="AI74" s="94">
        <f t="shared" si="61"/>
        <v>7.4480000000000004</v>
      </c>
      <c r="AJ74" s="94">
        <f t="shared" si="61"/>
        <v>8.6240000000000006</v>
      </c>
      <c r="AK74" s="94">
        <f t="shared" si="61"/>
        <v>9.8000000000000007</v>
      </c>
      <c r="AL74" s="94">
        <f t="shared" si="61"/>
        <v>10.976000000000003</v>
      </c>
      <c r="AM74" s="94">
        <f t="shared" si="61"/>
        <v>12.152000000000003</v>
      </c>
      <c r="AN74" s="94">
        <f t="shared" si="61"/>
        <v>13.328000000000005</v>
      </c>
      <c r="AO74" s="94">
        <f t="shared" si="61"/>
        <v>14.504000000000005</v>
      </c>
      <c r="AP74" s="94">
        <f t="shared" si="61"/>
        <v>15.680000000000007</v>
      </c>
      <c r="AQ74" s="94">
        <f t="shared" si="61"/>
        <v>16.856000000000009</v>
      </c>
      <c r="AR74" s="94">
        <f t="shared" si="61"/>
        <v>18.424000000000007</v>
      </c>
      <c r="AS74" s="94">
        <f t="shared" si="61"/>
        <v>19.992000000000004</v>
      </c>
      <c r="AT74" s="94">
        <f t="shared" si="61"/>
        <v>21.560000000000009</v>
      </c>
      <c r="AU74" s="94">
        <f t="shared" si="61"/>
        <v>23.128000000000011</v>
      </c>
      <c r="AV74" s="94">
        <f t="shared" si="61"/>
        <v>24.696000000000012</v>
      </c>
      <c r="AW74" s="94">
        <f t="shared" si="61"/>
        <v>26.264000000000014</v>
      </c>
      <c r="AX74" s="94">
        <f t="shared" si="61"/>
        <v>27.832000000000015</v>
      </c>
      <c r="AY74" s="94">
        <f t="shared" si="61"/>
        <v>29.400000000000016</v>
      </c>
      <c r="AZ74" s="94">
        <f t="shared" si="61"/>
        <v>37.240000000000016</v>
      </c>
      <c r="BA74" s="94">
        <f t="shared" si="61"/>
        <v>39.200000000000017</v>
      </c>
      <c r="BB74" s="94">
        <f t="shared" si="61"/>
        <v>39.200000000000017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8" thickBot="1" x14ac:dyDescent="0.3">
      <c r="A75" s="260"/>
      <c r="B75" s="133" t="s">
        <v>113</v>
      </c>
      <c r="C75" s="134" t="str">
        <f>+'Detail by Turbine'!B16</f>
        <v>Tentative</v>
      </c>
      <c r="D75" s="135">
        <f t="shared" ref="D75:BB75" si="62">+D72*$C74</f>
        <v>0</v>
      </c>
      <c r="E75" s="135">
        <f t="shared" si="62"/>
        <v>0</v>
      </c>
      <c r="F75" s="135">
        <f t="shared" si="62"/>
        <v>0</v>
      </c>
      <c r="G75" s="135">
        <f t="shared" si="62"/>
        <v>0</v>
      </c>
      <c r="H75" s="135">
        <f t="shared" si="62"/>
        <v>0</v>
      </c>
      <c r="I75" s="135">
        <f t="shared" si="62"/>
        <v>0</v>
      </c>
      <c r="J75" s="135">
        <f t="shared" si="62"/>
        <v>0</v>
      </c>
      <c r="K75" s="135">
        <f t="shared" si="62"/>
        <v>0</v>
      </c>
      <c r="L75" s="135">
        <f t="shared" si="62"/>
        <v>0</v>
      </c>
      <c r="M75" s="135">
        <f t="shared" si="62"/>
        <v>0</v>
      </c>
      <c r="N75" s="135">
        <f t="shared" si="62"/>
        <v>0</v>
      </c>
      <c r="O75" s="135">
        <f t="shared" si="62"/>
        <v>0</v>
      </c>
      <c r="P75" s="135">
        <f t="shared" si="62"/>
        <v>0</v>
      </c>
      <c r="Q75" s="135">
        <f t="shared" si="62"/>
        <v>0</v>
      </c>
      <c r="R75" s="135">
        <f t="shared" si="62"/>
        <v>0</v>
      </c>
      <c r="S75" s="135">
        <f t="shared" si="62"/>
        <v>0</v>
      </c>
      <c r="T75" s="135">
        <f t="shared" si="62"/>
        <v>0</v>
      </c>
      <c r="U75" s="135">
        <f t="shared" si="62"/>
        <v>0</v>
      </c>
      <c r="V75" s="135">
        <f t="shared" si="62"/>
        <v>0</v>
      </c>
      <c r="W75" s="135">
        <f t="shared" si="62"/>
        <v>0</v>
      </c>
      <c r="X75" s="135">
        <f t="shared" si="62"/>
        <v>0</v>
      </c>
      <c r="Y75" s="135">
        <f t="shared" si="62"/>
        <v>0</v>
      </c>
      <c r="Z75" s="135">
        <f t="shared" si="62"/>
        <v>0</v>
      </c>
      <c r="AA75" s="135">
        <f t="shared" si="62"/>
        <v>0</v>
      </c>
      <c r="AB75" s="135">
        <f t="shared" si="62"/>
        <v>0</v>
      </c>
      <c r="AC75" s="135">
        <f t="shared" si="62"/>
        <v>0</v>
      </c>
      <c r="AD75" s="135">
        <f t="shared" si="62"/>
        <v>0</v>
      </c>
      <c r="AE75" s="135">
        <f t="shared" si="62"/>
        <v>0</v>
      </c>
      <c r="AF75" s="135">
        <f t="shared" si="62"/>
        <v>3.9200000000000004</v>
      </c>
      <c r="AG75" s="135">
        <f t="shared" si="62"/>
        <v>3.9200000000000004</v>
      </c>
      <c r="AH75" s="136">
        <f t="shared" si="62"/>
        <v>4.7039999999999997</v>
      </c>
      <c r="AI75" s="135">
        <f t="shared" si="62"/>
        <v>5.4880000000000013</v>
      </c>
      <c r="AJ75" s="135">
        <f t="shared" si="62"/>
        <v>6.2720000000000002</v>
      </c>
      <c r="AK75" s="135">
        <f t="shared" si="62"/>
        <v>7.056</v>
      </c>
      <c r="AL75" s="135">
        <f t="shared" si="62"/>
        <v>7.8400000000000007</v>
      </c>
      <c r="AM75" s="135">
        <f t="shared" si="62"/>
        <v>8.6240000000000006</v>
      </c>
      <c r="AN75" s="135">
        <f t="shared" si="62"/>
        <v>9.4079999999999995</v>
      </c>
      <c r="AO75" s="135">
        <f t="shared" si="62"/>
        <v>10.192000000000002</v>
      </c>
      <c r="AP75" s="135">
        <f t="shared" si="62"/>
        <v>10.976000000000003</v>
      </c>
      <c r="AQ75" s="135">
        <f t="shared" si="62"/>
        <v>11.76</v>
      </c>
      <c r="AR75" s="135">
        <f t="shared" si="62"/>
        <v>12.544</v>
      </c>
      <c r="AS75" s="135">
        <f t="shared" si="62"/>
        <v>13.328000000000001</v>
      </c>
      <c r="AT75" s="135">
        <f t="shared" si="62"/>
        <v>14.112</v>
      </c>
      <c r="AU75" s="135">
        <f t="shared" si="62"/>
        <v>14.896000000000001</v>
      </c>
      <c r="AV75" s="135">
        <f t="shared" si="62"/>
        <v>15.680000000000001</v>
      </c>
      <c r="AW75" s="135">
        <f t="shared" si="62"/>
        <v>15.680000000000001</v>
      </c>
      <c r="AX75" s="135">
        <f t="shared" si="62"/>
        <v>15.680000000000001</v>
      </c>
      <c r="AY75" s="135">
        <f t="shared" si="62"/>
        <v>15.680000000000001</v>
      </c>
      <c r="AZ75" s="135">
        <f t="shared" si="62"/>
        <v>15.680000000000001</v>
      </c>
      <c r="BA75" s="135">
        <f t="shared" si="62"/>
        <v>15.680000000000001</v>
      </c>
      <c r="BB75" s="135">
        <f t="shared" si="62"/>
        <v>39.200000000000003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5">
      <c r="A76" s="258">
        <f>+A68+1</f>
        <v>10</v>
      </c>
      <c r="B76" s="98" t="str">
        <f>+'Detail by Turbine'!G13</f>
        <v>11N1</v>
      </c>
      <c r="C76" s="261" t="str">
        <f>+'Detail by Turbine'!S13</f>
        <v>Sale in Process</v>
      </c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84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100"/>
    </row>
    <row r="77" spans="1:89" s="105" customFormat="1" x14ac:dyDescent="0.25">
      <c r="A77" s="259"/>
      <c r="B77" s="101" t="s">
        <v>108</v>
      </c>
      <c r="C77" s="262"/>
      <c r="D77" s="103">
        <v>0</v>
      </c>
      <c r="E77" s="103">
        <v>0</v>
      </c>
      <c r="F77" s="103">
        <v>0</v>
      </c>
      <c r="G77" s="103">
        <v>0</v>
      </c>
      <c r="H77" s="103">
        <v>0</v>
      </c>
      <c r="I77" s="103">
        <v>0</v>
      </c>
      <c r="J77" s="103">
        <v>0</v>
      </c>
      <c r="K77" s="103">
        <v>0</v>
      </c>
      <c r="L77" s="103">
        <v>0</v>
      </c>
      <c r="M77" s="103">
        <v>0</v>
      </c>
      <c r="N77" s="103">
        <v>0</v>
      </c>
      <c r="O77" s="103">
        <v>0</v>
      </c>
      <c r="P77" s="103">
        <v>0</v>
      </c>
      <c r="Q77" s="103">
        <v>0</v>
      </c>
      <c r="R77" s="103">
        <v>0</v>
      </c>
      <c r="S77" s="103">
        <v>0</v>
      </c>
      <c r="T77" s="103">
        <v>0</v>
      </c>
      <c r="U77" s="103">
        <v>0</v>
      </c>
      <c r="V77" s="103">
        <v>0</v>
      </c>
      <c r="W77" s="103">
        <v>1</v>
      </c>
      <c r="X77" s="103">
        <v>0</v>
      </c>
      <c r="Y77" s="103">
        <v>0</v>
      </c>
      <c r="Z77" s="103">
        <v>0</v>
      </c>
      <c r="AA77" s="103">
        <v>0</v>
      </c>
      <c r="AB77" s="103">
        <v>0</v>
      </c>
      <c r="AC77" s="103">
        <v>0</v>
      </c>
      <c r="AD77" s="103">
        <v>0</v>
      </c>
      <c r="AE77" s="103">
        <v>0</v>
      </c>
      <c r="AF77" s="103">
        <v>0</v>
      </c>
      <c r="AG77" s="103">
        <v>0</v>
      </c>
      <c r="AH77" s="82">
        <v>0</v>
      </c>
      <c r="AI77" s="103">
        <v>0</v>
      </c>
      <c r="AJ77" s="103">
        <v>0</v>
      </c>
      <c r="AK77" s="103">
        <v>0</v>
      </c>
      <c r="AL77" s="103">
        <v>0</v>
      </c>
      <c r="AM77" s="103">
        <v>0</v>
      </c>
      <c r="AN77" s="103">
        <v>0</v>
      </c>
      <c r="AO77" s="103">
        <v>0</v>
      </c>
      <c r="AP77" s="103">
        <v>0</v>
      </c>
      <c r="AQ77" s="103">
        <v>0</v>
      </c>
      <c r="AR77" s="103">
        <v>0</v>
      </c>
      <c r="AS77" s="103">
        <v>0</v>
      </c>
      <c r="AT77" s="103">
        <v>0</v>
      </c>
      <c r="AU77" s="103">
        <v>0</v>
      </c>
      <c r="AV77" s="103">
        <v>0</v>
      </c>
      <c r="AW77" s="103">
        <v>0</v>
      </c>
      <c r="AX77" s="103">
        <v>0</v>
      </c>
      <c r="AY77" s="103">
        <v>0</v>
      </c>
      <c r="AZ77" s="103">
        <v>0</v>
      </c>
      <c r="BA77" s="103">
        <v>0</v>
      </c>
      <c r="BB77" s="103">
        <v>0</v>
      </c>
      <c r="BC77" s="104">
        <f>SUM(D77:BB77)</f>
        <v>1</v>
      </c>
      <c r="BD77" s="101"/>
    </row>
    <row r="78" spans="1:89" s="105" customFormat="1" x14ac:dyDescent="0.25">
      <c r="A78" s="259"/>
      <c r="B78" s="101" t="s">
        <v>109</v>
      </c>
      <c r="C78" s="262"/>
      <c r="D78" s="103">
        <f>D77</f>
        <v>0</v>
      </c>
      <c r="E78" s="103">
        <f t="shared" ref="E78:AI78" si="63">+D78+E77</f>
        <v>0</v>
      </c>
      <c r="F78" s="103">
        <f t="shared" si="63"/>
        <v>0</v>
      </c>
      <c r="G78" s="103">
        <f t="shared" si="63"/>
        <v>0</v>
      </c>
      <c r="H78" s="103">
        <f t="shared" si="63"/>
        <v>0</v>
      </c>
      <c r="I78" s="103">
        <f t="shared" si="63"/>
        <v>0</v>
      </c>
      <c r="J78" s="103">
        <f t="shared" si="63"/>
        <v>0</v>
      </c>
      <c r="K78" s="103">
        <f t="shared" si="63"/>
        <v>0</v>
      </c>
      <c r="L78" s="103">
        <f t="shared" si="63"/>
        <v>0</v>
      </c>
      <c r="M78" s="103">
        <f t="shared" si="63"/>
        <v>0</v>
      </c>
      <c r="N78" s="103">
        <f t="shared" si="63"/>
        <v>0</v>
      </c>
      <c r="O78" s="103">
        <f t="shared" si="63"/>
        <v>0</v>
      </c>
      <c r="P78" s="103">
        <f t="shared" si="63"/>
        <v>0</v>
      </c>
      <c r="Q78" s="103">
        <f t="shared" si="63"/>
        <v>0</v>
      </c>
      <c r="R78" s="103">
        <f t="shared" si="63"/>
        <v>0</v>
      </c>
      <c r="S78" s="103">
        <f t="shared" si="63"/>
        <v>0</v>
      </c>
      <c r="T78" s="103">
        <f t="shared" si="63"/>
        <v>0</v>
      </c>
      <c r="U78" s="103">
        <f t="shared" si="63"/>
        <v>0</v>
      </c>
      <c r="V78" s="103">
        <f t="shared" si="63"/>
        <v>0</v>
      </c>
      <c r="W78" s="103">
        <f t="shared" si="63"/>
        <v>1</v>
      </c>
      <c r="X78" s="103">
        <f t="shared" si="63"/>
        <v>1</v>
      </c>
      <c r="Y78" s="103">
        <f t="shared" si="63"/>
        <v>1</v>
      </c>
      <c r="Z78" s="103">
        <f t="shared" si="63"/>
        <v>1</v>
      </c>
      <c r="AA78" s="103">
        <f t="shared" si="63"/>
        <v>1</v>
      </c>
      <c r="AB78" s="103">
        <f t="shared" si="63"/>
        <v>1</v>
      </c>
      <c r="AC78" s="103">
        <f t="shared" si="63"/>
        <v>1</v>
      </c>
      <c r="AD78" s="103">
        <f t="shared" si="63"/>
        <v>1</v>
      </c>
      <c r="AE78" s="103">
        <f t="shared" si="63"/>
        <v>1</v>
      </c>
      <c r="AF78" s="103">
        <f t="shared" si="63"/>
        <v>1</v>
      </c>
      <c r="AG78" s="103">
        <f t="shared" si="63"/>
        <v>1</v>
      </c>
      <c r="AH78" s="82">
        <f t="shared" si="63"/>
        <v>1</v>
      </c>
      <c r="AI78" s="103">
        <f t="shared" si="63"/>
        <v>1</v>
      </c>
      <c r="AJ78" s="103">
        <f t="shared" ref="AJ78:BB78" si="64">+AI78+AJ77</f>
        <v>1</v>
      </c>
      <c r="AK78" s="103">
        <f t="shared" si="64"/>
        <v>1</v>
      </c>
      <c r="AL78" s="103">
        <f t="shared" si="64"/>
        <v>1</v>
      </c>
      <c r="AM78" s="103">
        <f t="shared" si="64"/>
        <v>1</v>
      </c>
      <c r="AN78" s="103">
        <f t="shared" si="64"/>
        <v>1</v>
      </c>
      <c r="AO78" s="103">
        <f t="shared" si="64"/>
        <v>1</v>
      </c>
      <c r="AP78" s="103">
        <f t="shared" si="64"/>
        <v>1</v>
      </c>
      <c r="AQ78" s="103">
        <f t="shared" si="64"/>
        <v>1</v>
      </c>
      <c r="AR78" s="103">
        <f t="shared" si="64"/>
        <v>1</v>
      </c>
      <c r="AS78" s="103">
        <f t="shared" si="64"/>
        <v>1</v>
      </c>
      <c r="AT78" s="103">
        <f t="shared" si="64"/>
        <v>1</v>
      </c>
      <c r="AU78" s="103">
        <f t="shared" si="64"/>
        <v>1</v>
      </c>
      <c r="AV78" s="103">
        <f t="shared" si="64"/>
        <v>1</v>
      </c>
      <c r="AW78" s="103">
        <f t="shared" si="64"/>
        <v>1</v>
      </c>
      <c r="AX78" s="103">
        <f t="shared" si="64"/>
        <v>1</v>
      </c>
      <c r="AY78" s="103">
        <f t="shared" si="64"/>
        <v>1</v>
      </c>
      <c r="AZ78" s="103">
        <f t="shared" si="64"/>
        <v>1</v>
      </c>
      <c r="BA78" s="103">
        <f t="shared" si="64"/>
        <v>1</v>
      </c>
      <c r="BB78" s="103">
        <f t="shared" si="64"/>
        <v>1</v>
      </c>
      <c r="BC78" s="104"/>
      <c r="BD78" s="101"/>
    </row>
    <row r="79" spans="1:89" s="105" customFormat="1" x14ac:dyDescent="0.25">
      <c r="A79" s="259"/>
      <c r="B79" s="101" t="s">
        <v>110</v>
      </c>
      <c r="C79" s="262"/>
      <c r="D79" s="103">
        <v>0</v>
      </c>
      <c r="E79" s="103">
        <v>0</v>
      </c>
      <c r="F79" s="103">
        <v>0</v>
      </c>
      <c r="G79" s="103">
        <v>0</v>
      </c>
      <c r="H79" s="103">
        <v>0</v>
      </c>
      <c r="I79" s="103">
        <v>0</v>
      </c>
      <c r="J79" s="103">
        <v>0</v>
      </c>
      <c r="K79" s="103">
        <v>0</v>
      </c>
      <c r="L79" s="103">
        <v>0</v>
      </c>
      <c r="M79" s="103">
        <v>0</v>
      </c>
      <c r="N79" s="103">
        <v>0</v>
      </c>
      <c r="O79" s="103">
        <v>0</v>
      </c>
      <c r="P79" s="103">
        <v>0</v>
      </c>
      <c r="Q79" s="103">
        <v>0</v>
      </c>
      <c r="R79" s="103">
        <v>0</v>
      </c>
      <c r="S79" s="103">
        <v>0</v>
      </c>
      <c r="T79" s="103">
        <v>0</v>
      </c>
      <c r="U79" s="103">
        <v>0</v>
      </c>
      <c r="V79" s="103">
        <v>0</v>
      </c>
      <c r="W79" s="103">
        <v>1</v>
      </c>
      <c r="X79" s="103">
        <v>0</v>
      </c>
      <c r="Y79" s="103">
        <v>0</v>
      </c>
      <c r="Z79" s="103">
        <v>0</v>
      </c>
      <c r="AA79" s="103">
        <v>0</v>
      </c>
      <c r="AB79" s="103">
        <v>0</v>
      </c>
      <c r="AC79" s="103">
        <v>0</v>
      </c>
      <c r="AD79" s="103">
        <v>0</v>
      </c>
      <c r="AE79" s="103">
        <v>0</v>
      </c>
      <c r="AF79" s="103">
        <v>0</v>
      </c>
      <c r="AG79" s="103">
        <v>0</v>
      </c>
      <c r="AH79" s="82">
        <v>0</v>
      </c>
      <c r="AI79" s="103">
        <v>0</v>
      </c>
      <c r="AJ79" s="103">
        <v>0</v>
      </c>
      <c r="AK79" s="103">
        <v>0</v>
      </c>
      <c r="AL79" s="103">
        <v>0</v>
      </c>
      <c r="AM79" s="103">
        <v>0</v>
      </c>
      <c r="AN79" s="103">
        <v>0</v>
      </c>
      <c r="AO79" s="103">
        <v>0</v>
      </c>
      <c r="AP79" s="103">
        <v>0</v>
      </c>
      <c r="AQ79" s="103">
        <v>0</v>
      </c>
      <c r="AR79" s="103">
        <v>0</v>
      </c>
      <c r="AS79" s="103">
        <v>0</v>
      </c>
      <c r="AT79" s="103">
        <v>0</v>
      </c>
      <c r="AU79" s="103">
        <v>0</v>
      </c>
      <c r="AV79" s="103">
        <v>0</v>
      </c>
      <c r="AW79" s="103">
        <v>0</v>
      </c>
      <c r="AX79" s="103">
        <v>0</v>
      </c>
      <c r="AY79" s="103">
        <v>0</v>
      </c>
      <c r="AZ79" s="103">
        <v>0</v>
      </c>
      <c r="BA79" s="103">
        <v>0</v>
      </c>
      <c r="BB79" s="103">
        <v>0</v>
      </c>
      <c r="BC79" s="104">
        <f>SUM(D79:BB79)</f>
        <v>1</v>
      </c>
      <c r="BD79" s="101"/>
    </row>
    <row r="80" spans="1:89" s="105" customFormat="1" x14ac:dyDescent="0.25">
      <c r="A80" s="259"/>
      <c r="B80" s="101" t="s">
        <v>111</v>
      </c>
      <c r="C80" s="262"/>
      <c r="D80" s="103">
        <f>D79</f>
        <v>0</v>
      </c>
      <c r="E80" s="103">
        <f t="shared" ref="E80:AI80" si="65">+D80+E79</f>
        <v>0</v>
      </c>
      <c r="F80" s="103">
        <f t="shared" si="65"/>
        <v>0</v>
      </c>
      <c r="G80" s="103">
        <f t="shared" si="65"/>
        <v>0</v>
      </c>
      <c r="H80" s="103">
        <f t="shared" si="65"/>
        <v>0</v>
      </c>
      <c r="I80" s="103">
        <f t="shared" si="65"/>
        <v>0</v>
      </c>
      <c r="J80" s="103">
        <f t="shared" si="65"/>
        <v>0</v>
      </c>
      <c r="K80" s="103">
        <f t="shared" si="65"/>
        <v>0</v>
      </c>
      <c r="L80" s="103">
        <f t="shared" si="65"/>
        <v>0</v>
      </c>
      <c r="M80" s="103">
        <f t="shared" si="65"/>
        <v>0</v>
      </c>
      <c r="N80" s="103">
        <f t="shared" si="65"/>
        <v>0</v>
      </c>
      <c r="O80" s="103">
        <f t="shared" si="65"/>
        <v>0</v>
      </c>
      <c r="P80" s="103">
        <f t="shared" si="65"/>
        <v>0</v>
      </c>
      <c r="Q80" s="103">
        <f t="shared" si="65"/>
        <v>0</v>
      </c>
      <c r="R80" s="103">
        <f t="shared" si="65"/>
        <v>0</v>
      </c>
      <c r="S80" s="103">
        <f t="shared" si="65"/>
        <v>0</v>
      </c>
      <c r="T80" s="103">
        <f t="shared" si="65"/>
        <v>0</v>
      </c>
      <c r="U80" s="103">
        <f t="shared" si="65"/>
        <v>0</v>
      </c>
      <c r="V80" s="103">
        <f t="shared" si="65"/>
        <v>0</v>
      </c>
      <c r="W80" s="103">
        <f t="shared" si="65"/>
        <v>1</v>
      </c>
      <c r="X80" s="103">
        <f t="shared" si="65"/>
        <v>1</v>
      </c>
      <c r="Y80" s="103">
        <f t="shared" si="65"/>
        <v>1</v>
      </c>
      <c r="Z80" s="103">
        <f t="shared" si="65"/>
        <v>1</v>
      </c>
      <c r="AA80" s="103">
        <f t="shared" si="65"/>
        <v>1</v>
      </c>
      <c r="AB80" s="103">
        <f t="shared" si="65"/>
        <v>1</v>
      </c>
      <c r="AC80" s="103">
        <f t="shared" si="65"/>
        <v>1</v>
      </c>
      <c r="AD80" s="103">
        <f t="shared" si="65"/>
        <v>1</v>
      </c>
      <c r="AE80" s="103">
        <f t="shared" si="65"/>
        <v>1</v>
      </c>
      <c r="AF80" s="103">
        <f t="shared" si="65"/>
        <v>1</v>
      </c>
      <c r="AG80" s="103">
        <f t="shared" si="65"/>
        <v>1</v>
      </c>
      <c r="AH80" s="82">
        <f t="shared" si="65"/>
        <v>1</v>
      </c>
      <c r="AI80" s="103">
        <f t="shared" si="65"/>
        <v>1</v>
      </c>
      <c r="AJ80" s="103">
        <f t="shared" ref="AJ80:BB80" si="66">+AI80+AJ79</f>
        <v>1</v>
      </c>
      <c r="AK80" s="103">
        <f t="shared" si="66"/>
        <v>1</v>
      </c>
      <c r="AL80" s="103">
        <f t="shared" si="66"/>
        <v>1</v>
      </c>
      <c r="AM80" s="103">
        <f t="shared" si="66"/>
        <v>1</v>
      </c>
      <c r="AN80" s="103">
        <f t="shared" si="66"/>
        <v>1</v>
      </c>
      <c r="AO80" s="103">
        <f t="shared" si="66"/>
        <v>1</v>
      </c>
      <c r="AP80" s="103">
        <f t="shared" si="66"/>
        <v>1</v>
      </c>
      <c r="AQ80" s="103">
        <f t="shared" si="66"/>
        <v>1</v>
      </c>
      <c r="AR80" s="103">
        <f t="shared" si="66"/>
        <v>1</v>
      </c>
      <c r="AS80" s="103">
        <f t="shared" si="66"/>
        <v>1</v>
      </c>
      <c r="AT80" s="103">
        <f t="shared" si="66"/>
        <v>1</v>
      </c>
      <c r="AU80" s="103">
        <f t="shared" si="66"/>
        <v>1</v>
      </c>
      <c r="AV80" s="103">
        <f t="shared" si="66"/>
        <v>1</v>
      </c>
      <c r="AW80" s="103">
        <f t="shared" si="66"/>
        <v>1</v>
      </c>
      <c r="AX80" s="103">
        <f t="shared" si="66"/>
        <v>1</v>
      </c>
      <c r="AY80" s="103">
        <f t="shared" si="66"/>
        <v>1</v>
      </c>
      <c r="AZ80" s="103">
        <f t="shared" si="66"/>
        <v>1</v>
      </c>
      <c r="BA80" s="103">
        <f t="shared" si="66"/>
        <v>1</v>
      </c>
      <c r="BB80" s="103">
        <f t="shared" si="66"/>
        <v>1</v>
      </c>
      <c r="BC80" s="104"/>
      <c r="BD80" s="101"/>
    </row>
    <row r="81" spans="1:89" s="109" customFormat="1" x14ac:dyDescent="0.25">
      <c r="A81" s="259"/>
      <c r="B81" s="106"/>
      <c r="C81" s="262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83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8"/>
      <c r="BD81" s="106"/>
    </row>
    <row r="82" spans="1:89" s="91" customFormat="1" x14ac:dyDescent="0.25">
      <c r="A82" s="259"/>
      <c r="B82" s="91" t="s">
        <v>112</v>
      </c>
      <c r="C82" s="93">
        <v>17.25</v>
      </c>
      <c r="D82" s="94">
        <f t="shared" ref="D82:AI82" si="67">+D78*$C82</f>
        <v>0</v>
      </c>
      <c r="E82" s="94">
        <f t="shared" si="67"/>
        <v>0</v>
      </c>
      <c r="F82" s="94">
        <f t="shared" si="67"/>
        <v>0</v>
      </c>
      <c r="G82" s="94">
        <f t="shared" si="67"/>
        <v>0</v>
      </c>
      <c r="H82" s="94">
        <f t="shared" si="67"/>
        <v>0</v>
      </c>
      <c r="I82" s="94">
        <f t="shared" si="67"/>
        <v>0</v>
      </c>
      <c r="J82" s="94">
        <f t="shared" si="67"/>
        <v>0</v>
      </c>
      <c r="K82" s="94">
        <f t="shared" si="67"/>
        <v>0</v>
      </c>
      <c r="L82" s="94">
        <f t="shared" si="67"/>
        <v>0</v>
      </c>
      <c r="M82" s="94">
        <f t="shared" si="67"/>
        <v>0</v>
      </c>
      <c r="N82" s="94">
        <f t="shared" si="67"/>
        <v>0</v>
      </c>
      <c r="O82" s="94">
        <f t="shared" si="67"/>
        <v>0</v>
      </c>
      <c r="P82" s="94">
        <f t="shared" si="67"/>
        <v>0</v>
      </c>
      <c r="Q82" s="94">
        <f t="shared" si="67"/>
        <v>0</v>
      </c>
      <c r="R82" s="94">
        <f t="shared" si="67"/>
        <v>0</v>
      </c>
      <c r="S82" s="94">
        <f t="shared" si="67"/>
        <v>0</v>
      </c>
      <c r="T82" s="94">
        <f t="shared" si="67"/>
        <v>0</v>
      </c>
      <c r="U82" s="94">
        <f t="shared" si="67"/>
        <v>0</v>
      </c>
      <c r="V82" s="94">
        <f t="shared" si="67"/>
        <v>0</v>
      </c>
      <c r="W82" s="94">
        <f t="shared" si="67"/>
        <v>17.25</v>
      </c>
      <c r="X82" s="94">
        <f t="shared" si="67"/>
        <v>17.25</v>
      </c>
      <c r="Y82" s="94">
        <f t="shared" si="67"/>
        <v>17.25</v>
      </c>
      <c r="Z82" s="94">
        <f t="shared" si="67"/>
        <v>17.25</v>
      </c>
      <c r="AA82" s="94">
        <f t="shared" si="67"/>
        <v>17.25</v>
      </c>
      <c r="AB82" s="94">
        <f t="shared" si="67"/>
        <v>17.25</v>
      </c>
      <c r="AC82" s="94">
        <f t="shared" si="67"/>
        <v>17.25</v>
      </c>
      <c r="AD82" s="94">
        <f t="shared" si="67"/>
        <v>17.25</v>
      </c>
      <c r="AE82" s="94">
        <f t="shared" si="67"/>
        <v>17.25</v>
      </c>
      <c r="AF82" s="94">
        <f t="shared" si="67"/>
        <v>17.25</v>
      </c>
      <c r="AG82" s="94">
        <f t="shared" si="67"/>
        <v>17.25</v>
      </c>
      <c r="AH82" s="90">
        <f t="shared" si="67"/>
        <v>17.25</v>
      </c>
      <c r="AI82" s="94">
        <f t="shared" si="67"/>
        <v>17.25</v>
      </c>
      <c r="AJ82" s="94">
        <f t="shared" ref="AJ82:BB82" si="68">+AJ78*$C82</f>
        <v>17.25</v>
      </c>
      <c r="AK82" s="94">
        <f t="shared" si="68"/>
        <v>17.25</v>
      </c>
      <c r="AL82" s="94">
        <f t="shared" si="68"/>
        <v>17.25</v>
      </c>
      <c r="AM82" s="94">
        <f t="shared" si="68"/>
        <v>17.25</v>
      </c>
      <c r="AN82" s="94">
        <f t="shared" si="68"/>
        <v>17.25</v>
      </c>
      <c r="AO82" s="94">
        <f t="shared" si="68"/>
        <v>17.25</v>
      </c>
      <c r="AP82" s="94">
        <f t="shared" si="68"/>
        <v>17.25</v>
      </c>
      <c r="AQ82" s="94">
        <f t="shared" si="68"/>
        <v>17.25</v>
      </c>
      <c r="AR82" s="94">
        <f t="shared" si="68"/>
        <v>17.25</v>
      </c>
      <c r="AS82" s="94">
        <f t="shared" si="68"/>
        <v>17.25</v>
      </c>
      <c r="AT82" s="94">
        <f t="shared" si="68"/>
        <v>17.25</v>
      </c>
      <c r="AU82" s="94">
        <f t="shared" si="68"/>
        <v>17.25</v>
      </c>
      <c r="AV82" s="94">
        <f t="shared" si="68"/>
        <v>17.25</v>
      </c>
      <c r="AW82" s="94">
        <f t="shared" si="68"/>
        <v>17.25</v>
      </c>
      <c r="AX82" s="94">
        <f t="shared" si="68"/>
        <v>17.25</v>
      </c>
      <c r="AY82" s="94">
        <f t="shared" si="68"/>
        <v>17.25</v>
      </c>
      <c r="AZ82" s="94">
        <f t="shared" si="68"/>
        <v>17.25</v>
      </c>
      <c r="BA82" s="94">
        <f t="shared" si="68"/>
        <v>17.25</v>
      </c>
      <c r="BB82" s="94">
        <f t="shared" si="68"/>
        <v>17.25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8" thickBot="1" x14ac:dyDescent="0.3">
      <c r="A83" s="260"/>
      <c r="B83" s="133" t="s">
        <v>113</v>
      </c>
      <c r="C83" s="134" t="str">
        <f>+'Detail by Turbine'!B13</f>
        <v>Tentative</v>
      </c>
      <c r="D83" s="135">
        <f t="shared" ref="D83:AI83" si="69">+D80*$C82</f>
        <v>0</v>
      </c>
      <c r="E83" s="135">
        <f t="shared" si="69"/>
        <v>0</v>
      </c>
      <c r="F83" s="135">
        <f t="shared" si="69"/>
        <v>0</v>
      </c>
      <c r="G83" s="135">
        <f t="shared" si="69"/>
        <v>0</v>
      </c>
      <c r="H83" s="135">
        <f t="shared" si="69"/>
        <v>0</v>
      </c>
      <c r="I83" s="135">
        <f t="shared" si="69"/>
        <v>0</v>
      </c>
      <c r="J83" s="135">
        <f t="shared" si="69"/>
        <v>0</v>
      </c>
      <c r="K83" s="135">
        <f t="shared" si="69"/>
        <v>0</v>
      </c>
      <c r="L83" s="135">
        <f t="shared" si="69"/>
        <v>0</v>
      </c>
      <c r="M83" s="135">
        <f t="shared" si="69"/>
        <v>0</v>
      </c>
      <c r="N83" s="135">
        <f t="shared" si="69"/>
        <v>0</v>
      </c>
      <c r="O83" s="135">
        <f t="shared" si="69"/>
        <v>0</v>
      </c>
      <c r="P83" s="135">
        <f t="shared" si="69"/>
        <v>0</v>
      </c>
      <c r="Q83" s="135">
        <f t="shared" si="69"/>
        <v>0</v>
      </c>
      <c r="R83" s="135">
        <f t="shared" si="69"/>
        <v>0</v>
      </c>
      <c r="S83" s="135">
        <f t="shared" si="69"/>
        <v>0</v>
      </c>
      <c r="T83" s="135">
        <f t="shared" si="69"/>
        <v>0</v>
      </c>
      <c r="U83" s="135">
        <f t="shared" si="69"/>
        <v>0</v>
      </c>
      <c r="V83" s="135">
        <f t="shared" si="69"/>
        <v>0</v>
      </c>
      <c r="W83" s="135">
        <f t="shared" si="69"/>
        <v>17.25</v>
      </c>
      <c r="X83" s="135">
        <f t="shared" si="69"/>
        <v>17.25</v>
      </c>
      <c r="Y83" s="135">
        <f t="shared" si="69"/>
        <v>17.25</v>
      </c>
      <c r="Z83" s="135">
        <f t="shared" si="69"/>
        <v>17.25</v>
      </c>
      <c r="AA83" s="135">
        <f t="shared" si="69"/>
        <v>17.25</v>
      </c>
      <c r="AB83" s="135">
        <f t="shared" si="69"/>
        <v>17.25</v>
      </c>
      <c r="AC83" s="135">
        <f t="shared" si="69"/>
        <v>17.25</v>
      </c>
      <c r="AD83" s="135">
        <f t="shared" si="69"/>
        <v>17.25</v>
      </c>
      <c r="AE83" s="135">
        <f t="shared" si="69"/>
        <v>17.25</v>
      </c>
      <c r="AF83" s="135">
        <f t="shared" si="69"/>
        <v>17.25</v>
      </c>
      <c r="AG83" s="135">
        <f t="shared" si="69"/>
        <v>17.25</v>
      </c>
      <c r="AH83" s="136">
        <f t="shared" si="69"/>
        <v>17.25</v>
      </c>
      <c r="AI83" s="135">
        <f t="shared" si="69"/>
        <v>17.25</v>
      </c>
      <c r="AJ83" s="135">
        <f t="shared" ref="AJ83:BB83" si="70">+AJ80*$C82</f>
        <v>17.25</v>
      </c>
      <c r="AK83" s="135">
        <f t="shared" si="70"/>
        <v>17.25</v>
      </c>
      <c r="AL83" s="135">
        <f t="shared" si="70"/>
        <v>17.25</v>
      </c>
      <c r="AM83" s="135">
        <f t="shared" si="70"/>
        <v>17.25</v>
      </c>
      <c r="AN83" s="135">
        <f t="shared" si="70"/>
        <v>17.25</v>
      </c>
      <c r="AO83" s="135">
        <f t="shared" si="70"/>
        <v>17.25</v>
      </c>
      <c r="AP83" s="135">
        <f t="shared" si="70"/>
        <v>17.25</v>
      </c>
      <c r="AQ83" s="135">
        <f t="shared" si="70"/>
        <v>17.25</v>
      </c>
      <c r="AR83" s="135">
        <f t="shared" si="70"/>
        <v>17.25</v>
      </c>
      <c r="AS83" s="135">
        <f t="shared" si="70"/>
        <v>17.25</v>
      </c>
      <c r="AT83" s="135">
        <f t="shared" si="70"/>
        <v>17.25</v>
      </c>
      <c r="AU83" s="135">
        <f t="shared" si="70"/>
        <v>17.25</v>
      </c>
      <c r="AV83" s="135">
        <f t="shared" si="70"/>
        <v>17.25</v>
      </c>
      <c r="AW83" s="135">
        <f t="shared" si="70"/>
        <v>17.25</v>
      </c>
      <c r="AX83" s="135">
        <f t="shared" si="70"/>
        <v>17.25</v>
      </c>
      <c r="AY83" s="135">
        <f t="shared" si="70"/>
        <v>17.25</v>
      </c>
      <c r="AZ83" s="135">
        <f t="shared" si="70"/>
        <v>17.25</v>
      </c>
      <c r="BA83" s="135">
        <f t="shared" si="70"/>
        <v>17.25</v>
      </c>
      <c r="BB83" s="135">
        <f t="shared" si="70"/>
        <v>17.25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5">
      <c r="A84" s="258">
        <f>+A76+1</f>
        <v>11</v>
      </c>
      <c r="B84" s="98" t="str">
        <f>+'Detail by Turbine'!G14</f>
        <v>11N1</v>
      </c>
      <c r="C84" s="261" t="str">
        <f>+'Detail by Turbine'!S14</f>
        <v>Sale in Process</v>
      </c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84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100"/>
    </row>
    <row r="85" spans="1:89" s="105" customFormat="1" x14ac:dyDescent="0.25">
      <c r="A85" s="259"/>
      <c r="B85" s="101" t="s">
        <v>108</v>
      </c>
      <c r="C85" s="262"/>
      <c r="D85" s="103">
        <v>0</v>
      </c>
      <c r="E85" s="103">
        <v>0</v>
      </c>
      <c r="F85" s="103">
        <v>0</v>
      </c>
      <c r="G85" s="103">
        <v>0</v>
      </c>
      <c r="H85" s="103">
        <v>0</v>
      </c>
      <c r="I85" s="103">
        <v>0</v>
      </c>
      <c r="J85" s="103">
        <v>0</v>
      </c>
      <c r="K85" s="103">
        <v>0</v>
      </c>
      <c r="L85" s="103">
        <v>0</v>
      </c>
      <c r="M85" s="103">
        <v>0</v>
      </c>
      <c r="N85" s="103">
        <v>0</v>
      </c>
      <c r="O85" s="103">
        <v>0</v>
      </c>
      <c r="P85" s="103">
        <v>0</v>
      </c>
      <c r="Q85" s="103">
        <v>0</v>
      </c>
      <c r="R85" s="103">
        <v>0</v>
      </c>
      <c r="S85" s="103">
        <v>0</v>
      </c>
      <c r="T85" s="103">
        <v>0</v>
      </c>
      <c r="U85" s="103">
        <v>0</v>
      </c>
      <c r="V85" s="103">
        <v>0</v>
      </c>
      <c r="W85" s="103">
        <v>1</v>
      </c>
      <c r="X85" s="103">
        <v>0</v>
      </c>
      <c r="Y85" s="103">
        <v>0</v>
      </c>
      <c r="Z85" s="103">
        <v>0</v>
      </c>
      <c r="AA85" s="103">
        <v>0</v>
      </c>
      <c r="AB85" s="103">
        <v>0</v>
      </c>
      <c r="AC85" s="103">
        <v>0</v>
      </c>
      <c r="AD85" s="103">
        <v>0</v>
      </c>
      <c r="AE85" s="103">
        <v>0</v>
      </c>
      <c r="AF85" s="103">
        <v>0</v>
      </c>
      <c r="AG85" s="103">
        <v>0</v>
      </c>
      <c r="AH85" s="82">
        <v>0</v>
      </c>
      <c r="AI85" s="103">
        <v>0</v>
      </c>
      <c r="AJ85" s="103">
        <v>0</v>
      </c>
      <c r="AK85" s="103">
        <v>0</v>
      </c>
      <c r="AL85" s="103">
        <v>0</v>
      </c>
      <c r="AM85" s="103">
        <v>0</v>
      </c>
      <c r="AN85" s="103">
        <v>0</v>
      </c>
      <c r="AO85" s="103">
        <v>0</v>
      </c>
      <c r="AP85" s="103">
        <v>0</v>
      </c>
      <c r="AQ85" s="103">
        <v>0</v>
      </c>
      <c r="AR85" s="103">
        <v>0</v>
      </c>
      <c r="AS85" s="103">
        <v>0</v>
      </c>
      <c r="AT85" s="103">
        <v>0</v>
      </c>
      <c r="AU85" s="103">
        <v>0</v>
      </c>
      <c r="AV85" s="103">
        <v>0</v>
      </c>
      <c r="AW85" s="103">
        <v>0</v>
      </c>
      <c r="AX85" s="103">
        <v>0</v>
      </c>
      <c r="AY85" s="103">
        <v>0</v>
      </c>
      <c r="AZ85" s="103">
        <v>0</v>
      </c>
      <c r="BA85" s="103">
        <v>0</v>
      </c>
      <c r="BB85" s="103">
        <v>0</v>
      </c>
      <c r="BC85" s="104">
        <f>SUM(D85:BB85)</f>
        <v>1</v>
      </c>
      <c r="BD85" s="101"/>
    </row>
    <row r="86" spans="1:89" s="105" customFormat="1" x14ac:dyDescent="0.25">
      <c r="A86" s="259"/>
      <c r="B86" s="101" t="s">
        <v>109</v>
      </c>
      <c r="C86" s="262"/>
      <c r="D86" s="103">
        <f>D85</f>
        <v>0</v>
      </c>
      <c r="E86" s="103">
        <f t="shared" ref="E86:AI86" si="71">+D86+E85</f>
        <v>0</v>
      </c>
      <c r="F86" s="103">
        <f t="shared" si="71"/>
        <v>0</v>
      </c>
      <c r="G86" s="103">
        <f t="shared" si="71"/>
        <v>0</v>
      </c>
      <c r="H86" s="103">
        <f t="shared" si="71"/>
        <v>0</v>
      </c>
      <c r="I86" s="103">
        <f t="shared" si="71"/>
        <v>0</v>
      </c>
      <c r="J86" s="103">
        <f t="shared" si="71"/>
        <v>0</v>
      </c>
      <c r="K86" s="103">
        <f t="shared" si="71"/>
        <v>0</v>
      </c>
      <c r="L86" s="103">
        <f t="shared" si="71"/>
        <v>0</v>
      </c>
      <c r="M86" s="103">
        <f t="shared" si="71"/>
        <v>0</v>
      </c>
      <c r="N86" s="103">
        <f t="shared" si="71"/>
        <v>0</v>
      </c>
      <c r="O86" s="103">
        <f t="shared" si="71"/>
        <v>0</v>
      </c>
      <c r="P86" s="103">
        <f t="shared" si="71"/>
        <v>0</v>
      </c>
      <c r="Q86" s="103">
        <f t="shared" si="71"/>
        <v>0</v>
      </c>
      <c r="R86" s="103">
        <f t="shared" si="71"/>
        <v>0</v>
      </c>
      <c r="S86" s="103">
        <f t="shared" si="71"/>
        <v>0</v>
      </c>
      <c r="T86" s="103">
        <f t="shared" si="71"/>
        <v>0</v>
      </c>
      <c r="U86" s="103">
        <f t="shared" si="71"/>
        <v>0</v>
      </c>
      <c r="V86" s="103">
        <f t="shared" si="71"/>
        <v>0</v>
      </c>
      <c r="W86" s="103">
        <f t="shared" si="71"/>
        <v>1</v>
      </c>
      <c r="X86" s="103">
        <f t="shared" si="71"/>
        <v>1</v>
      </c>
      <c r="Y86" s="103">
        <f t="shared" si="71"/>
        <v>1</v>
      </c>
      <c r="Z86" s="103">
        <f t="shared" si="71"/>
        <v>1</v>
      </c>
      <c r="AA86" s="103">
        <f t="shared" si="71"/>
        <v>1</v>
      </c>
      <c r="AB86" s="103">
        <f t="shared" si="71"/>
        <v>1</v>
      </c>
      <c r="AC86" s="103">
        <f t="shared" si="71"/>
        <v>1</v>
      </c>
      <c r="AD86" s="103">
        <f t="shared" si="71"/>
        <v>1</v>
      </c>
      <c r="AE86" s="103">
        <f t="shared" si="71"/>
        <v>1</v>
      </c>
      <c r="AF86" s="103">
        <f t="shared" si="71"/>
        <v>1</v>
      </c>
      <c r="AG86" s="103">
        <f t="shared" si="71"/>
        <v>1</v>
      </c>
      <c r="AH86" s="82">
        <f t="shared" si="71"/>
        <v>1</v>
      </c>
      <c r="AI86" s="103">
        <f t="shared" si="71"/>
        <v>1</v>
      </c>
      <c r="AJ86" s="103">
        <f t="shared" ref="AJ86:BB86" si="72">+AI86+AJ85</f>
        <v>1</v>
      </c>
      <c r="AK86" s="103">
        <f t="shared" si="72"/>
        <v>1</v>
      </c>
      <c r="AL86" s="103">
        <f t="shared" si="72"/>
        <v>1</v>
      </c>
      <c r="AM86" s="103">
        <f t="shared" si="72"/>
        <v>1</v>
      </c>
      <c r="AN86" s="103">
        <f t="shared" si="72"/>
        <v>1</v>
      </c>
      <c r="AO86" s="103">
        <f t="shared" si="72"/>
        <v>1</v>
      </c>
      <c r="AP86" s="103">
        <f t="shared" si="72"/>
        <v>1</v>
      </c>
      <c r="AQ86" s="103">
        <f t="shared" si="72"/>
        <v>1</v>
      </c>
      <c r="AR86" s="103">
        <f t="shared" si="72"/>
        <v>1</v>
      </c>
      <c r="AS86" s="103">
        <f t="shared" si="72"/>
        <v>1</v>
      </c>
      <c r="AT86" s="103">
        <f t="shared" si="72"/>
        <v>1</v>
      </c>
      <c r="AU86" s="103">
        <f t="shared" si="72"/>
        <v>1</v>
      </c>
      <c r="AV86" s="103">
        <f t="shared" si="72"/>
        <v>1</v>
      </c>
      <c r="AW86" s="103">
        <f t="shared" si="72"/>
        <v>1</v>
      </c>
      <c r="AX86" s="103">
        <f t="shared" si="72"/>
        <v>1</v>
      </c>
      <c r="AY86" s="103">
        <f t="shared" si="72"/>
        <v>1</v>
      </c>
      <c r="AZ86" s="103">
        <f t="shared" si="72"/>
        <v>1</v>
      </c>
      <c r="BA86" s="103">
        <f t="shared" si="72"/>
        <v>1</v>
      </c>
      <c r="BB86" s="103">
        <f t="shared" si="72"/>
        <v>1</v>
      </c>
      <c r="BC86" s="104"/>
      <c r="BD86" s="101"/>
    </row>
    <row r="87" spans="1:89" s="105" customFormat="1" x14ac:dyDescent="0.25">
      <c r="A87" s="259"/>
      <c r="B87" s="101" t="s">
        <v>110</v>
      </c>
      <c r="C87" s="262"/>
      <c r="D87" s="103">
        <v>0</v>
      </c>
      <c r="E87" s="103">
        <v>0</v>
      </c>
      <c r="F87" s="103">
        <v>0</v>
      </c>
      <c r="G87" s="103">
        <v>0</v>
      </c>
      <c r="H87" s="103">
        <v>0</v>
      </c>
      <c r="I87" s="103">
        <v>0</v>
      </c>
      <c r="J87" s="103">
        <v>0</v>
      </c>
      <c r="K87" s="103">
        <v>0</v>
      </c>
      <c r="L87" s="103">
        <v>0</v>
      </c>
      <c r="M87" s="103">
        <v>0</v>
      </c>
      <c r="N87" s="103">
        <v>0</v>
      </c>
      <c r="O87" s="103">
        <v>0</v>
      </c>
      <c r="P87" s="103">
        <v>0</v>
      </c>
      <c r="Q87" s="103">
        <v>0</v>
      </c>
      <c r="R87" s="103">
        <v>0</v>
      </c>
      <c r="S87" s="103">
        <v>0</v>
      </c>
      <c r="T87" s="103">
        <v>0</v>
      </c>
      <c r="U87" s="103">
        <v>0</v>
      </c>
      <c r="V87" s="103">
        <v>0</v>
      </c>
      <c r="W87" s="103">
        <v>1</v>
      </c>
      <c r="X87" s="103">
        <v>0</v>
      </c>
      <c r="Y87" s="103">
        <v>0</v>
      </c>
      <c r="Z87" s="103">
        <v>0</v>
      </c>
      <c r="AA87" s="103">
        <v>0</v>
      </c>
      <c r="AB87" s="103">
        <v>0</v>
      </c>
      <c r="AC87" s="103">
        <v>0</v>
      </c>
      <c r="AD87" s="103">
        <v>0</v>
      </c>
      <c r="AE87" s="103">
        <v>0</v>
      </c>
      <c r="AF87" s="103">
        <v>0</v>
      </c>
      <c r="AG87" s="103">
        <v>0</v>
      </c>
      <c r="AH87" s="82">
        <v>0</v>
      </c>
      <c r="AI87" s="103">
        <v>0</v>
      </c>
      <c r="AJ87" s="103">
        <v>0</v>
      </c>
      <c r="AK87" s="103">
        <v>0</v>
      </c>
      <c r="AL87" s="103">
        <v>0</v>
      </c>
      <c r="AM87" s="103">
        <v>0</v>
      </c>
      <c r="AN87" s="103">
        <v>0</v>
      </c>
      <c r="AO87" s="103">
        <v>0</v>
      </c>
      <c r="AP87" s="103">
        <v>0</v>
      </c>
      <c r="AQ87" s="103">
        <v>0</v>
      </c>
      <c r="AR87" s="103">
        <v>0</v>
      </c>
      <c r="AS87" s="103">
        <v>0</v>
      </c>
      <c r="AT87" s="103">
        <v>0</v>
      </c>
      <c r="AU87" s="103">
        <v>0</v>
      </c>
      <c r="AV87" s="103">
        <v>0</v>
      </c>
      <c r="AW87" s="103">
        <v>0</v>
      </c>
      <c r="AX87" s="103">
        <v>0</v>
      </c>
      <c r="AY87" s="103">
        <v>0</v>
      </c>
      <c r="AZ87" s="103">
        <v>0</v>
      </c>
      <c r="BA87" s="103">
        <v>0</v>
      </c>
      <c r="BB87" s="103">
        <v>0</v>
      </c>
      <c r="BC87" s="104">
        <f>SUM(D87:BB87)</f>
        <v>1</v>
      </c>
      <c r="BD87" s="101"/>
    </row>
    <row r="88" spans="1:89" s="105" customFormat="1" x14ac:dyDescent="0.25">
      <c r="A88" s="259"/>
      <c r="B88" s="101" t="s">
        <v>111</v>
      </c>
      <c r="C88" s="262"/>
      <c r="D88" s="103">
        <f>D87</f>
        <v>0</v>
      </c>
      <c r="E88" s="103">
        <f t="shared" ref="E88:AI88" si="73">+D88+E87</f>
        <v>0</v>
      </c>
      <c r="F88" s="103">
        <f t="shared" si="73"/>
        <v>0</v>
      </c>
      <c r="G88" s="103">
        <f t="shared" si="73"/>
        <v>0</v>
      </c>
      <c r="H88" s="103">
        <f t="shared" si="73"/>
        <v>0</v>
      </c>
      <c r="I88" s="103">
        <f t="shared" si="73"/>
        <v>0</v>
      </c>
      <c r="J88" s="103">
        <f t="shared" si="73"/>
        <v>0</v>
      </c>
      <c r="K88" s="103">
        <f t="shared" si="73"/>
        <v>0</v>
      </c>
      <c r="L88" s="103">
        <f t="shared" si="73"/>
        <v>0</v>
      </c>
      <c r="M88" s="103">
        <f t="shared" si="73"/>
        <v>0</v>
      </c>
      <c r="N88" s="103">
        <f t="shared" si="73"/>
        <v>0</v>
      </c>
      <c r="O88" s="103">
        <f t="shared" si="73"/>
        <v>0</v>
      </c>
      <c r="P88" s="103">
        <f t="shared" si="73"/>
        <v>0</v>
      </c>
      <c r="Q88" s="103">
        <f t="shared" si="73"/>
        <v>0</v>
      </c>
      <c r="R88" s="103">
        <f t="shared" si="73"/>
        <v>0</v>
      </c>
      <c r="S88" s="103">
        <f t="shared" si="73"/>
        <v>0</v>
      </c>
      <c r="T88" s="103">
        <f t="shared" si="73"/>
        <v>0</v>
      </c>
      <c r="U88" s="103">
        <f t="shared" si="73"/>
        <v>0</v>
      </c>
      <c r="V88" s="103">
        <f t="shared" si="73"/>
        <v>0</v>
      </c>
      <c r="W88" s="103">
        <f t="shared" si="73"/>
        <v>1</v>
      </c>
      <c r="X88" s="103">
        <f t="shared" si="73"/>
        <v>1</v>
      </c>
      <c r="Y88" s="103">
        <f t="shared" si="73"/>
        <v>1</v>
      </c>
      <c r="Z88" s="103">
        <f t="shared" si="73"/>
        <v>1</v>
      </c>
      <c r="AA88" s="103">
        <f t="shared" si="73"/>
        <v>1</v>
      </c>
      <c r="AB88" s="103">
        <f t="shared" si="73"/>
        <v>1</v>
      </c>
      <c r="AC88" s="103">
        <f t="shared" si="73"/>
        <v>1</v>
      </c>
      <c r="AD88" s="103">
        <f t="shared" si="73"/>
        <v>1</v>
      </c>
      <c r="AE88" s="103">
        <f t="shared" si="73"/>
        <v>1</v>
      </c>
      <c r="AF88" s="103">
        <f t="shared" si="73"/>
        <v>1</v>
      </c>
      <c r="AG88" s="103">
        <f t="shared" si="73"/>
        <v>1</v>
      </c>
      <c r="AH88" s="82">
        <f t="shared" si="73"/>
        <v>1</v>
      </c>
      <c r="AI88" s="103">
        <f t="shared" si="73"/>
        <v>1</v>
      </c>
      <c r="AJ88" s="103">
        <f t="shared" ref="AJ88:BB88" si="74">+AI88+AJ87</f>
        <v>1</v>
      </c>
      <c r="AK88" s="103">
        <f t="shared" si="74"/>
        <v>1</v>
      </c>
      <c r="AL88" s="103">
        <f t="shared" si="74"/>
        <v>1</v>
      </c>
      <c r="AM88" s="103">
        <f t="shared" si="74"/>
        <v>1</v>
      </c>
      <c r="AN88" s="103">
        <f t="shared" si="74"/>
        <v>1</v>
      </c>
      <c r="AO88" s="103">
        <f t="shared" si="74"/>
        <v>1</v>
      </c>
      <c r="AP88" s="103">
        <f t="shared" si="74"/>
        <v>1</v>
      </c>
      <c r="AQ88" s="103">
        <f t="shared" si="74"/>
        <v>1</v>
      </c>
      <c r="AR88" s="103">
        <f t="shared" si="74"/>
        <v>1</v>
      </c>
      <c r="AS88" s="103">
        <f t="shared" si="74"/>
        <v>1</v>
      </c>
      <c r="AT88" s="103">
        <f t="shared" si="74"/>
        <v>1</v>
      </c>
      <c r="AU88" s="103">
        <f t="shared" si="74"/>
        <v>1</v>
      </c>
      <c r="AV88" s="103">
        <f t="shared" si="74"/>
        <v>1</v>
      </c>
      <c r="AW88" s="103">
        <f t="shared" si="74"/>
        <v>1</v>
      </c>
      <c r="AX88" s="103">
        <f t="shared" si="74"/>
        <v>1</v>
      </c>
      <c r="AY88" s="103">
        <f t="shared" si="74"/>
        <v>1</v>
      </c>
      <c r="AZ88" s="103">
        <f t="shared" si="74"/>
        <v>1</v>
      </c>
      <c r="BA88" s="103">
        <f t="shared" si="74"/>
        <v>1</v>
      </c>
      <c r="BB88" s="103">
        <f t="shared" si="74"/>
        <v>1</v>
      </c>
      <c r="BC88" s="104"/>
      <c r="BD88" s="101"/>
    </row>
    <row r="89" spans="1:89" s="109" customFormat="1" x14ac:dyDescent="0.25">
      <c r="A89" s="259"/>
      <c r="B89" s="106"/>
      <c r="C89" s="262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83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8"/>
      <c r="BD89" s="106"/>
    </row>
    <row r="90" spans="1:89" s="91" customFormat="1" x14ac:dyDescent="0.25">
      <c r="A90" s="259"/>
      <c r="B90" s="91" t="s">
        <v>112</v>
      </c>
      <c r="C90" s="93">
        <v>17.25</v>
      </c>
      <c r="D90" s="94">
        <f t="shared" ref="D90:AI90" si="75">+D86*$C90</f>
        <v>0</v>
      </c>
      <c r="E90" s="94">
        <f t="shared" si="75"/>
        <v>0</v>
      </c>
      <c r="F90" s="94">
        <f t="shared" si="75"/>
        <v>0</v>
      </c>
      <c r="G90" s="94">
        <f t="shared" si="75"/>
        <v>0</v>
      </c>
      <c r="H90" s="94">
        <f t="shared" si="75"/>
        <v>0</v>
      </c>
      <c r="I90" s="94">
        <f t="shared" si="75"/>
        <v>0</v>
      </c>
      <c r="J90" s="94">
        <f t="shared" si="75"/>
        <v>0</v>
      </c>
      <c r="K90" s="94">
        <f t="shared" si="75"/>
        <v>0</v>
      </c>
      <c r="L90" s="94">
        <f t="shared" si="75"/>
        <v>0</v>
      </c>
      <c r="M90" s="94">
        <f t="shared" si="75"/>
        <v>0</v>
      </c>
      <c r="N90" s="94">
        <f t="shared" si="75"/>
        <v>0</v>
      </c>
      <c r="O90" s="94">
        <f t="shared" si="75"/>
        <v>0</v>
      </c>
      <c r="P90" s="94">
        <f t="shared" si="75"/>
        <v>0</v>
      </c>
      <c r="Q90" s="94">
        <f t="shared" si="75"/>
        <v>0</v>
      </c>
      <c r="R90" s="94">
        <f t="shared" si="75"/>
        <v>0</v>
      </c>
      <c r="S90" s="94">
        <f t="shared" si="75"/>
        <v>0</v>
      </c>
      <c r="T90" s="94">
        <f t="shared" si="75"/>
        <v>0</v>
      </c>
      <c r="U90" s="94">
        <f t="shared" si="75"/>
        <v>0</v>
      </c>
      <c r="V90" s="94">
        <f t="shared" si="75"/>
        <v>0</v>
      </c>
      <c r="W90" s="94">
        <f t="shared" si="75"/>
        <v>17.25</v>
      </c>
      <c r="X90" s="94">
        <f t="shared" si="75"/>
        <v>17.25</v>
      </c>
      <c r="Y90" s="94">
        <f t="shared" si="75"/>
        <v>17.25</v>
      </c>
      <c r="Z90" s="94">
        <f t="shared" si="75"/>
        <v>17.25</v>
      </c>
      <c r="AA90" s="94">
        <f t="shared" si="75"/>
        <v>17.25</v>
      </c>
      <c r="AB90" s="94">
        <f t="shared" si="75"/>
        <v>17.25</v>
      </c>
      <c r="AC90" s="94">
        <f t="shared" si="75"/>
        <v>17.25</v>
      </c>
      <c r="AD90" s="94">
        <f t="shared" si="75"/>
        <v>17.25</v>
      </c>
      <c r="AE90" s="94">
        <f t="shared" si="75"/>
        <v>17.25</v>
      </c>
      <c r="AF90" s="94">
        <f t="shared" si="75"/>
        <v>17.25</v>
      </c>
      <c r="AG90" s="94">
        <f t="shared" si="75"/>
        <v>17.25</v>
      </c>
      <c r="AH90" s="90">
        <f t="shared" si="75"/>
        <v>17.25</v>
      </c>
      <c r="AI90" s="94">
        <f t="shared" si="75"/>
        <v>17.25</v>
      </c>
      <c r="AJ90" s="94">
        <f t="shared" ref="AJ90:BB90" si="76">+AJ86*$C90</f>
        <v>17.25</v>
      </c>
      <c r="AK90" s="94">
        <f t="shared" si="76"/>
        <v>17.25</v>
      </c>
      <c r="AL90" s="94">
        <f t="shared" si="76"/>
        <v>17.25</v>
      </c>
      <c r="AM90" s="94">
        <f t="shared" si="76"/>
        <v>17.25</v>
      </c>
      <c r="AN90" s="94">
        <f t="shared" si="76"/>
        <v>17.25</v>
      </c>
      <c r="AO90" s="94">
        <f t="shared" si="76"/>
        <v>17.25</v>
      </c>
      <c r="AP90" s="94">
        <f t="shared" si="76"/>
        <v>17.25</v>
      </c>
      <c r="AQ90" s="94">
        <f t="shared" si="76"/>
        <v>17.25</v>
      </c>
      <c r="AR90" s="94">
        <f t="shared" si="76"/>
        <v>17.25</v>
      </c>
      <c r="AS90" s="94">
        <f t="shared" si="76"/>
        <v>17.25</v>
      </c>
      <c r="AT90" s="94">
        <f t="shared" si="76"/>
        <v>17.25</v>
      </c>
      <c r="AU90" s="94">
        <f t="shared" si="76"/>
        <v>17.25</v>
      </c>
      <c r="AV90" s="94">
        <f t="shared" si="76"/>
        <v>17.25</v>
      </c>
      <c r="AW90" s="94">
        <f t="shared" si="76"/>
        <v>17.25</v>
      </c>
      <c r="AX90" s="94">
        <f t="shared" si="76"/>
        <v>17.25</v>
      </c>
      <c r="AY90" s="94">
        <f t="shared" si="76"/>
        <v>17.25</v>
      </c>
      <c r="AZ90" s="94">
        <f t="shared" si="76"/>
        <v>17.25</v>
      </c>
      <c r="BA90" s="94">
        <f t="shared" si="76"/>
        <v>17.25</v>
      </c>
      <c r="BB90" s="94">
        <f t="shared" si="76"/>
        <v>17.25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8" thickBot="1" x14ac:dyDescent="0.3">
      <c r="A91" s="260"/>
      <c r="B91" s="133" t="s">
        <v>113</v>
      </c>
      <c r="C91" s="134" t="str">
        <f>+'Detail by Turbine'!B14</f>
        <v>Tentative</v>
      </c>
      <c r="D91" s="135">
        <f t="shared" ref="D91:AI91" si="77">+D88*$C90</f>
        <v>0</v>
      </c>
      <c r="E91" s="135">
        <f t="shared" si="77"/>
        <v>0</v>
      </c>
      <c r="F91" s="135">
        <f t="shared" si="77"/>
        <v>0</v>
      </c>
      <c r="G91" s="135">
        <f t="shared" si="77"/>
        <v>0</v>
      </c>
      <c r="H91" s="135">
        <f t="shared" si="77"/>
        <v>0</v>
      </c>
      <c r="I91" s="135">
        <f t="shared" si="77"/>
        <v>0</v>
      </c>
      <c r="J91" s="135">
        <f t="shared" si="77"/>
        <v>0</v>
      </c>
      <c r="K91" s="135">
        <f t="shared" si="77"/>
        <v>0</v>
      </c>
      <c r="L91" s="135">
        <f t="shared" si="77"/>
        <v>0</v>
      </c>
      <c r="M91" s="135">
        <f t="shared" si="77"/>
        <v>0</v>
      </c>
      <c r="N91" s="135">
        <f t="shared" si="77"/>
        <v>0</v>
      </c>
      <c r="O91" s="135">
        <f t="shared" si="77"/>
        <v>0</v>
      </c>
      <c r="P91" s="135">
        <f t="shared" si="77"/>
        <v>0</v>
      </c>
      <c r="Q91" s="135">
        <f t="shared" si="77"/>
        <v>0</v>
      </c>
      <c r="R91" s="135">
        <f t="shared" si="77"/>
        <v>0</v>
      </c>
      <c r="S91" s="135">
        <f t="shared" si="77"/>
        <v>0</v>
      </c>
      <c r="T91" s="135">
        <f t="shared" si="77"/>
        <v>0</v>
      </c>
      <c r="U91" s="135">
        <f t="shared" si="77"/>
        <v>0</v>
      </c>
      <c r="V91" s="135">
        <f t="shared" si="77"/>
        <v>0</v>
      </c>
      <c r="W91" s="135">
        <f t="shared" si="77"/>
        <v>17.25</v>
      </c>
      <c r="X91" s="135">
        <f t="shared" si="77"/>
        <v>17.25</v>
      </c>
      <c r="Y91" s="135">
        <f t="shared" si="77"/>
        <v>17.25</v>
      </c>
      <c r="Z91" s="135">
        <f t="shared" si="77"/>
        <v>17.25</v>
      </c>
      <c r="AA91" s="135">
        <f t="shared" si="77"/>
        <v>17.25</v>
      </c>
      <c r="AB91" s="135">
        <f t="shared" si="77"/>
        <v>17.25</v>
      </c>
      <c r="AC91" s="135">
        <f t="shared" si="77"/>
        <v>17.25</v>
      </c>
      <c r="AD91" s="135">
        <f t="shared" si="77"/>
        <v>17.25</v>
      </c>
      <c r="AE91" s="135">
        <f t="shared" si="77"/>
        <v>17.25</v>
      </c>
      <c r="AF91" s="135">
        <f t="shared" si="77"/>
        <v>17.25</v>
      </c>
      <c r="AG91" s="135">
        <f t="shared" si="77"/>
        <v>17.25</v>
      </c>
      <c r="AH91" s="136">
        <f t="shared" si="77"/>
        <v>17.25</v>
      </c>
      <c r="AI91" s="135">
        <f t="shared" si="77"/>
        <v>17.25</v>
      </c>
      <c r="AJ91" s="135">
        <f t="shared" ref="AJ91:BB91" si="78">+AJ88*$C90</f>
        <v>17.25</v>
      </c>
      <c r="AK91" s="135">
        <f t="shared" si="78"/>
        <v>17.25</v>
      </c>
      <c r="AL91" s="135">
        <f t="shared" si="78"/>
        <v>17.25</v>
      </c>
      <c r="AM91" s="135">
        <f t="shared" si="78"/>
        <v>17.25</v>
      </c>
      <c r="AN91" s="135">
        <f t="shared" si="78"/>
        <v>17.25</v>
      </c>
      <c r="AO91" s="135">
        <f t="shared" si="78"/>
        <v>17.25</v>
      </c>
      <c r="AP91" s="135">
        <f t="shared" si="78"/>
        <v>17.25</v>
      </c>
      <c r="AQ91" s="135">
        <f t="shared" si="78"/>
        <v>17.25</v>
      </c>
      <c r="AR91" s="135">
        <f t="shared" si="78"/>
        <v>17.25</v>
      </c>
      <c r="AS91" s="135">
        <f t="shared" si="78"/>
        <v>17.25</v>
      </c>
      <c r="AT91" s="135">
        <f t="shared" si="78"/>
        <v>17.25</v>
      </c>
      <c r="AU91" s="135">
        <f t="shared" si="78"/>
        <v>17.25</v>
      </c>
      <c r="AV91" s="135">
        <f t="shared" si="78"/>
        <v>17.25</v>
      </c>
      <c r="AW91" s="135">
        <f t="shared" si="78"/>
        <v>17.25</v>
      </c>
      <c r="AX91" s="135">
        <f t="shared" si="78"/>
        <v>17.25</v>
      </c>
      <c r="AY91" s="135">
        <f t="shared" si="78"/>
        <v>17.25</v>
      </c>
      <c r="AZ91" s="135">
        <f t="shared" si="78"/>
        <v>17.25</v>
      </c>
      <c r="BA91" s="135">
        <f t="shared" si="78"/>
        <v>17.25</v>
      </c>
      <c r="BB91" s="135">
        <f t="shared" si="78"/>
        <v>17.25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92" customFormat="1" ht="15" customHeight="1" thickTop="1" x14ac:dyDescent="0.25">
      <c r="A92" s="258">
        <f>+A84+1</f>
        <v>12</v>
      </c>
      <c r="B92" s="98" t="str">
        <f>+'Detail by Turbine'!G18</f>
        <v>7EA</v>
      </c>
      <c r="C92" s="261" t="str">
        <f>+'Detail by Turbine'!S18</f>
        <v>Sale in Process</v>
      </c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84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100"/>
    </row>
    <row r="93" spans="1:89" s="105" customFormat="1" x14ac:dyDescent="0.25">
      <c r="A93" s="259"/>
      <c r="B93" s="101" t="s">
        <v>108</v>
      </c>
      <c r="C93" s="262"/>
      <c r="D93" s="103">
        <v>0</v>
      </c>
      <c r="E93" s="103">
        <v>0</v>
      </c>
      <c r="F93" s="103">
        <v>0</v>
      </c>
      <c r="G93" s="103">
        <v>0</v>
      </c>
      <c r="H93" s="103">
        <v>0</v>
      </c>
      <c r="I93" s="103">
        <v>0</v>
      </c>
      <c r="J93" s="103">
        <v>0</v>
      </c>
      <c r="K93" s="103">
        <v>0</v>
      </c>
      <c r="L93" s="103">
        <v>0</v>
      </c>
      <c r="M93" s="103">
        <v>0</v>
      </c>
      <c r="N93" s="103">
        <v>0</v>
      </c>
      <c r="O93" s="103">
        <v>0</v>
      </c>
      <c r="P93" s="103">
        <v>0</v>
      </c>
      <c r="Q93" s="103">
        <v>0</v>
      </c>
      <c r="R93" s="103">
        <v>0</v>
      </c>
      <c r="S93" s="103">
        <v>0</v>
      </c>
      <c r="T93" s="103">
        <v>0</v>
      </c>
      <c r="U93" s="103">
        <v>0</v>
      </c>
      <c r="V93" s="103">
        <v>0</v>
      </c>
      <c r="W93" s="103">
        <v>4.5300000000000002E-3</v>
      </c>
      <c r="X93" s="103">
        <v>9.5469999999999999E-2</v>
      </c>
      <c r="Y93" s="103">
        <v>0</v>
      </c>
      <c r="Z93" s="103">
        <v>0</v>
      </c>
      <c r="AA93" s="103">
        <v>0</v>
      </c>
      <c r="AB93" s="103">
        <v>0</v>
      </c>
      <c r="AC93" s="103">
        <v>0</v>
      </c>
      <c r="AD93" s="103">
        <v>0.06</v>
      </c>
      <c r="AE93" s="103">
        <v>0.09</v>
      </c>
      <c r="AF93" s="103">
        <v>7.0000000000000007E-2</v>
      </c>
      <c r="AG93" s="103">
        <v>0.06</v>
      </c>
      <c r="AH93" s="82">
        <v>0.09</v>
      </c>
      <c r="AI93" s="103">
        <v>7.0000000000000007E-2</v>
      </c>
      <c r="AJ93" s="103">
        <v>0.06</v>
      </c>
      <c r="AK93" s="103">
        <v>0.04</v>
      </c>
      <c r="AL93" s="103">
        <v>0.04</v>
      </c>
      <c r="AM93" s="103">
        <v>0.03</v>
      </c>
      <c r="AN93" s="103">
        <v>0.02</v>
      </c>
      <c r="AO93" s="103">
        <v>0</v>
      </c>
      <c r="AP93" s="103">
        <v>0</v>
      </c>
      <c r="AQ93" s="103">
        <v>0</v>
      </c>
      <c r="AR93" s="103">
        <v>0.22</v>
      </c>
      <c r="AS93" s="103">
        <v>0.05</v>
      </c>
      <c r="AT93" s="103">
        <v>0</v>
      </c>
      <c r="AU93" s="103">
        <v>0</v>
      </c>
      <c r="AV93" s="103">
        <v>0</v>
      </c>
      <c r="AW93" s="103">
        <v>0</v>
      </c>
      <c r="AX93" s="103">
        <v>0</v>
      </c>
      <c r="AY93" s="103">
        <v>0</v>
      </c>
      <c r="AZ93" s="103">
        <v>0</v>
      </c>
      <c r="BA93" s="103">
        <v>0</v>
      </c>
      <c r="BB93" s="103">
        <v>0</v>
      </c>
      <c r="BC93" s="104">
        <f>SUM(D93:BB93)</f>
        <v>1.0000000000000002</v>
      </c>
      <c r="BD93" s="101"/>
    </row>
    <row r="94" spans="1:89" s="105" customFormat="1" x14ac:dyDescent="0.25">
      <c r="A94" s="259"/>
      <c r="B94" s="101" t="s">
        <v>109</v>
      </c>
      <c r="C94" s="262"/>
      <c r="D94" s="103">
        <f>D93</f>
        <v>0</v>
      </c>
      <c r="E94" s="103">
        <f t="shared" ref="E94:AI94" si="79">+D94+E93</f>
        <v>0</v>
      </c>
      <c r="F94" s="103">
        <f t="shared" si="79"/>
        <v>0</v>
      </c>
      <c r="G94" s="103">
        <f t="shared" si="79"/>
        <v>0</v>
      </c>
      <c r="H94" s="103">
        <f t="shared" si="79"/>
        <v>0</v>
      </c>
      <c r="I94" s="103">
        <f t="shared" si="79"/>
        <v>0</v>
      </c>
      <c r="J94" s="103">
        <f t="shared" si="79"/>
        <v>0</v>
      </c>
      <c r="K94" s="103">
        <f t="shared" si="79"/>
        <v>0</v>
      </c>
      <c r="L94" s="103">
        <f t="shared" si="79"/>
        <v>0</v>
      </c>
      <c r="M94" s="103">
        <f t="shared" si="79"/>
        <v>0</v>
      </c>
      <c r="N94" s="103">
        <f t="shared" si="79"/>
        <v>0</v>
      </c>
      <c r="O94" s="103">
        <f t="shared" si="79"/>
        <v>0</v>
      </c>
      <c r="P94" s="103">
        <f t="shared" si="79"/>
        <v>0</v>
      </c>
      <c r="Q94" s="103">
        <f t="shared" si="79"/>
        <v>0</v>
      </c>
      <c r="R94" s="103">
        <f t="shared" si="79"/>
        <v>0</v>
      </c>
      <c r="S94" s="103">
        <f t="shared" si="79"/>
        <v>0</v>
      </c>
      <c r="T94" s="103">
        <f t="shared" si="79"/>
        <v>0</v>
      </c>
      <c r="U94" s="103">
        <f t="shared" si="79"/>
        <v>0</v>
      </c>
      <c r="V94" s="103">
        <f t="shared" si="79"/>
        <v>0</v>
      </c>
      <c r="W94" s="103">
        <f t="shared" si="79"/>
        <v>4.5300000000000002E-3</v>
      </c>
      <c r="X94" s="103">
        <f t="shared" si="79"/>
        <v>0.1</v>
      </c>
      <c r="Y94" s="103">
        <f t="shared" si="79"/>
        <v>0.1</v>
      </c>
      <c r="Z94" s="103">
        <f t="shared" si="79"/>
        <v>0.1</v>
      </c>
      <c r="AA94" s="103">
        <f t="shared" si="79"/>
        <v>0.1</v>
      </c>
      <c r="AB94" s="103">
        <f t="shared" si="79"/>
        <v>0.1</v>
      </c>
      <c r="AC94" s="103">
        <f t="shared" si="79"/>
        <v>0.1</v>
      </c>
      <c r="AD94" s="103">
        <f t="shared" si="79"/>
        <v>0.16</v>
      </c>
      <c r="AE94" s="103">
        <f t="shared" si="79"/>
        <v>0.25</v>
      </c>
      <c r="AF94" s="103">
        <f t="shared" si="79"/>
        <v>0.32</v>
      </c>
      <c r="AG94" s="103">
        <f t="shared" si="79"/>
        <v>0.38</v>
      </c>
      <c r="AH94" s="82">
        <f t="shared" si="79"/>
        <v>0.47</v>
      </c>
      <c r="AI94" s="103">
        <f t="shared" si="79"/>
        <v>0.54</v>
      </c>
      <c r="AJ94" s="103">
        <f t="shared" ref="AJ94:BB94" si="80">+AI94+AJ93</f>
        <v>0.60000000000000009</v>
      </c>
      <c r="AK94" s="103">
        <f t="shared" si="80"/>
        <v>0.64000000000000012</v>
      </c>
      <c r="AL94" s="103">
        <f t="shared" si="80"/>
        <v>0.68000000000000016</v>
      </c>
      <c r="AM94" s="103">
        <f t="shared" si="80"/>
        <v>0.71000000000000019</v>
      </c>
      <c r="AN94" s="103">
        <f t="shared" si="80"/>
        <v>0.7300000000000002</v>
      </c>
      <c r="AO94" s="103">
        <f t="shared" si="80"/>
        <v>0.7300000000000002</v>
      </c>
      <c r="AP94" s="103">
        <f t="shared" si="80"/>
        <v>0.7300000000000002</v>
      </c>
      <c r="AQ94" s="103">
        <f t="shared" si="80"/>
        <v>0.7300000000000002</v>
      </c>
      <c r="AR94" s="103">
        <f t="shared" si="80"/>
        <v>0.95000000000000018</v>
      </c>
      <c r="AS94" s="103">
        <f t="shared" si="80"/>
        <v>1.0000000000000002</v>
      </c>
      <c r="AT94" s="103">
        <f t="shared" si="80"/>
        <v>1.0000000000000002</v>
      </c>
      <c r="AU94" s="103">
        <f t="shared" si="80"/>
        <v>1.0000000000000002</v>
      </c>
      <c r="AV94" s="103">
        <f t="shared" si="80"/>
        <v>1.0000000000000002</v>
      </c>
      <c r="AW94" s="103">
        <f t="shared" si="80"/>
        <v>1.0000000000000002</v>
      </c>
      <c r="AX94" s="103">
        <f t="shared" si="80"/>
        <v>1.0000000000000002</v>
      </c>
      <c r="AY94" s="103">
        <f t="shared" si="80"/>
        <v>1.0000000000000002</v>
      </c>
      <c r="AZ94" s="103">
        <f t="shared" si="80"/>
        <v>1.0000000000000002</v>
      </c>
      <c r="BA94" s="103">
        <f t="shared" si="80"/>
        <v>1.0000000000000002</v>
      </c>
      <c r="BB94" s="103">
        <f t="shared" si="80"/>
        <v>1.0000000000000002</v>
      </c>
      <c r="BC94" s="104"/>
      <c r="BD94" s="101"/>
    </row>
    <row r="95" spans="1:89" s="105" customFormat="1" x14ac:dyDescent="0.25">
      <c r="A95" s="259"/>
      <c r="B95" s="101" t="s">
        <v>110</v>
      </c>
      <c r="C95" s="262"/>
      <c r="D95" s="103">
        <v>0</v>
      </c>
      <c r="E95" s="103">
        <v>0</v>
      </c>
      <c r="F95" s="103">
        <v>0</v>
      </c>
      <c r="G95" s="103">
        <v>0</v>
      </c>
      <c r="H95" s="103">
        <v>0</v>
      </c>
      <c r="I95" s="103">
        <v>0</v>
      </c>
      <c r="J95" s="103">
        <v>0</v>
      </c>
      <c r="K95" s="103">
        <v>0</v>
      </c>
      <c r="L95" s="103">
        <v>0</v>
      </c>
      <c r="M95" s="103">
        <v>0</v>
      </c>
      <c r="N95" s="103">
        <v>0</v>
      </c>
      <c r="O95" s="103">
        <v>0</v>
      </c>
      <c r="P95" s="103">
        <v>0</v>
      </c>
      <c r="Q95" s="103">
        <v>0</v>
      </c>
      <c r="R95" s="103">
        <v>0</v>
      </c>
      <c r="S95" s="103">
        <v>0</v>
      </c>
      <c r="T95" s="103">
        <v>0</v>
      </c>
      <c r="U95" s="103">
        <v>0</v>
      </c>
      <c r="V95" s="103">
        <v>0</v>
      </c>
      <c r="W95" s="103">
        <f>W96-V96</f>
        <v>0.12</v>
      </c>
      <c r="X95" s="103">
        <f t="shared" ref="X95:BB95" si="81">X96-W96</f>
        <v>2.0000000000000018E-2</v>
      </c>
      <c r="Y95" s="103">
        <f t="shared" si="81"/>
        <v>1.999999999999999E-2</v>
      </c>
      <c r="Z95" s="103">
        <f t="shared" si="81"/>
        <v>1.999999999999999E-2</v>
      </c>
      <c r="AA95" s="103">
        <f t="shared" si="81"/>
        <v>2.0000000000000018E-2</v>
      </c>
      <c r="AB95" s="103">
        <f t="shared" si="81"/>
        <v>1.999999999999999E-2</v>
      </c>
      <c r="AC95" s="103">
        <f t="shared" si="81"/>
        <v>1.999999999999999E-2</v>
      </c>
      <c r="AD95" s="103">
        <f t="shared" si="81"/>
        <v>2.0000000000000018E-2</v>
      </c>
      <c r="AE95" s="103">
        <f t="shared" si="81"/>
        <v>2.0000000000000018E-2</v>
      </c>
      <c r="AF95" s="103">
        <f t="shared" si="81"/>
        <v>1.9999999999999962E-2</v>
      </c>
      <c r="AG95" s="103">
        <f t="shared" si="81"/>
        <v>2.0000000000000018E-2</v>
      </c>
      <c r="AH95" s="82">
        <f t="shared" si="81"/>
        <v>2.0000000000000018E-2</v>
      </c>
      <c r="AI95" s="103">
        <f t="shared" si="81"/>
        <v>1.9999999999999962E-2</v>
      </c>
      <c r="AJ95" s="103">
        <f t="shared" si="81"/>
        <v>2.0000000000000018E-2</v>
      </c>
      <c r="AK95" s="103">
        <f t="shared" si="81"/>
        <v>2.0000000000000018E-2</v>
      </c>
      <c r="AL95" s="103">
        <f t="shared" si="81"/>
        <v>0</v>
      </c>
      <c r="AM95" s="103">
        <f t="shared" si="81"/>
        <v>0</v>
      </c>
      <c r="AN95" s="103">
        <f t="shared" si="81"/>
        <v>0</v>
      </c>
      <c r="AO95" s="103">
        <f t="shared" si="81"/>
        <v>0</v>
      </c>
      <c r="AP95" s="103">
        <f t="shared" si="81"/>
        <v>0</v>
      </c>
      <c r="AQ95" s="103">
        <f t="shared" si="81"/>
        <v>0</v>
      </c>
      <c r="AR95" s="103">
        <f t="shared" si="81"/>
        <v>0</v>
      </c>
      <c r="AS95" s="103">
        <f t="shared" si="81"/>
        <v>0.6</v>
      </c>
      <c r="AT95" s="103">
        <f t="shared" si="81"/>
        <v>0</v>
      </c>
      <c r="AU95" s="103">
        <f t="shared" si="81"/>
        <v>0</v>
      </c>
      <c r="AV95" s="103">
        <f t="shared" si="81"/>
        <v>0</v>
      </c>
      <c r="AW95" s="103">
        <f t="shared" si="81"/>
        <v>0</v>
      </c>
      <c r="AX95" s="103">
        <f t="shared" si="81"/>
        <v>0</v>
      </c>
      <c r="AY95" s="103">
        <f t="shared" si="81"/>
        <v>0</v>
      </c>
      <c r="AZ95" s="103">
        <f t="shared" si="81"/>
        <v>0</v>
      </c>
      <c r="BA95" s="103">
        <f t="shared" si="81"/>
        <v>0</v>
      </c>
      <c r="BB95" s="103">
        <f t="shared" si="81"/>
        <v>0</v>
      </c>
      <c r="BC95" s="104">
        <f>SUM(D95:BB95)</f>
        <v>1</v>
      </c>
      <c r="BD95" s="101"/>
    </row>
    <row r="96" spans="1:89" s="105" customFormat="1" x14ac:dyDescent="0.25">
      <c r="A96" s="259"/>
      <c r="B96" s="101" t="s">
        <v>111</v>
      </c>
      <c r="C96" s="262"/>
      <c r="D96" s="103">
        <f>D95</f>
        <v>0</v>
      </c>
      <c r="E96" s="103">
        <f t="shared" ref="E96:V96" si="82">+D96+E95</f>
        <v>0</v>
      </c>
      <c r="F96" s="103">
        <f t="shared" si="82"/>
        <v>0</v>
      </c>
      <c r="G96" s="103">
        <f t="shared" si="82"/>
        <v>0</v>
      </c>
      <c r="H96" s="103">
        <f t="shared" si="82"/>
        <v>0</v>
      </c>
      <c r="I96" s="103">
        <f t="shared" si="82"/>
        <v>0</v>
      </c>
      <c r="J96" s="103">
        <f t="shared" si="82"/>
        <v>0</v>
      </c>
      <c r="K96" s="103">
        <f t="shared" si="82"/>
        <v>0</v>
      </c>
      <c r="L96" s="103">
        <f t="shared" si="82"/>
        <v>0</v>
      </c>
      <c r="M96" s="103">
        <f t="shared" si="82"/>
        <v>0</v>
      </c>
      <c r="N96" s="103">
        <f t="shared" si="82"/>
        <v>0</v>
      </c>
      <c r="O96" s="103">
        <f t="shared" si="82"/>
        <v>0</v>
      </c>
      <c r="P96" s="103">
        <f t="shared" si="82"/>
        <v>0</v>
      </c>
      <c r="Q96" s="103">
        <f t="shared" si="82"/>
        <v>0</v>
      </c>
      <c r="R96" s="103">
        <f t="shared" si="82"/>
        <v>0</v>
      </c>
      <c r="S96" s="103">
        <f t="shared" si="82"/>
        <v>0</v>
      </c>
      <c r="T96" s="103">
        <f t="shared" si="82"/>
        <v>0</v>
      </c>
      <c r="U96" s="103">
        <f t="shared" si="82"/>
        <v>0</v>
      </c>
      <c r="V96" s="103">
        <f t="shared" si="82"/>
        <v>0</v>
      </c>
      <c r="W96" s="103">
        <v>0.12</v>
      </c>
      <c r="X96" s="103">
        <v>0.14000000000000001</v>
      </c>
      <c r="Y96" s="103">
        <v>0.16</v>
      </c>
      <c r="Z96" s="103">
        <v>0.18</v>
      </c>
      <c r="AA96" s="103">
        <v>0.2</v>
      </c>
      <c r="AB96" s="103">
        <v>0.22</v>
      </c>
      <c r="AC96" s="103">
        <v>0.24</v>
      </c>
      <c r="AD96" s="103">
        <v>0.26</v>
      </c>
      <c r="AE96" s="103">
        <v>0.28000000000000003</v>
      </c>
      <c r="AF96" s="103">
        <v>0.3</v>
      </c>
      <c r="AG96" s="103">
        <v>0.32</v>
      </c>
      <c r="AH96" s="82">
        <v>0.34</v>
      </c>
      <c r="AI96" s="103">
        <v>0.36</v>
      </c>
      <c r="AJ96" s="103">
        <v>0.38</v>
      </c>
      <c r="AK96" s="103">
        <v>0.4</v>
      </c>
      <c r="AL96" s="103">
        <v>0.4</v>
      </c>
      <c r="AM96" s="103">
        <v>0.4</v>
      </c>
      <c r="AN96" s="103">
        <v>0.4</v>
      </c>
      <c r="AO96" s="103">
        <v>0.4</v>
      </c>
      <c r="AP96" s="103">
        <v>0.4</v>
      </c>
      <c r="AQ96" s="103">
        <v>0.4</v>
      </c>
      <c r="AR96" s="103">
        <v>0.4</v>
      </c>
      <c r="AS96" s="103">
        <v>1</v>
      </c>
      <c r="AT96" s="103">
        <v>1</v>
      </c>
      <c r="AU96" s="103">
        <v>1</v>
      </c>
      <c r="AV96" s="103">
        <v>1</v>
      </c>
      <c r="AW96" s="103">
        <v>1</v>
      </c>
      <c r="AX96" s="103">
        <v>1</v>
      </c>
      <c r="AY96" s="103">
        <v>1</v>
      </c>
      <c r="AZ96" s="103">
        <v>1</v>
      </c>
      <c r="BA96" s="103">
        <v>1</v>
      </c>
      <c r="BB96" s="103">
        <v>1</v>
      </c>
      <c r="BC96" s="104"/>
      <c r="BD96" s="101"/>
    </row>
    <row r="97" spans="1:89" s="109" customFormat="1" x14ac:dyDescent="0.25">
      <c r="A97" s="259"/>
      <c r="B97" s="106"/>
      <c r="C97" s="262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83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8"/>
      <c r="BD97" s="106"/>
    </row>
    <row r="98" spans="1:89" s="91" customFormat="1" x14ac:dyDescent="0.25">
      <c r="A98" s="259"/>
      <c r="B98" s="91" t="s">
        <v>112</v>
      </c>
      <c r="C98" s="93">
        <v>19.1325</v>
      </c>
      <c r="D98" s="94">
        <f t="shared" ref="D98:AI98" si="83">+D94*$C98</f>
        <v>0</v>
      </c>
      <c r="E98" s="94">
        <f t="shared" si="83"/>
        <v>0</v>
      </c>
      <c r="F98" s="94">
        <f t="shared" si="83"/>
        <v>0</v>
      </c>
      <c r="G98" s="94">
        <f t="shared" si="83"/>
        <v>0</v>
      </c>
      <c r="H98" s="94">
        <f t="shared" si="83"/>
        <v>0</v>
      </c>
      <c r="I98" s="94">
        <f t="shared" si="83"/>
        <v>0</v>
      </c>
      <c r="J98" s="94">
        <f t="shared" si="83"/>
        <v>0</v>
      </c>
      <c r="K98" s="94">
        <f t="shared" si="83"/>
        <v>0</v>
      </c>
      <c r="L98" s="94">
        <f t="shared" si="83"/>
        <v>0</v>
      </c>
      <c r="M98" s="94">
        <f t="shared" si="83"/>
        <v>0</v>
      </c>
      <c r="N98" s="94">
        <f t="shared" si="83"/>
        <v>0</v>
      </c>
      <c r="O98" s="94">
        <f t="shared" si="83"/>
        <v>0</v>
      </c>
      <c r="P98" s="94">
        <f t="shared" si="83"/>
        <v>0</v>
      </c>
      <c r="Q98" s="94">
        <f t="shared" si="83"/>
        <v>0</v>
      </c>
      <c r="R98" s="94">
        <f t="shared" si="83"/>
        <v>0</v>
      </c>
      <c r="S98" s="94">
        <f t="shared" si="83"/>
        <v>0</v>
      </c>
      <c r="T98" s="94">
        <f t="shared" si="83"/>
        <v>0</v>
      </c>
      <c r="U98" s="94">
        <f t="shared" si="83"/>
        <v>0</v>
      </c>
      <c r="V98" s="94">
        <f t="shared" si="83"/>
        <v>0</v>
      </c>
      <c r="W98" s="94">
        <f t="shared" si="83"/>
        <v>8.6670225000000004E-2</v>
      </c>
      <c r="X98" s="94">
        <f t="shared" si="83"/>
        <v>1.9132500000000001</v>
      </c>
      <c r="Y98" s="94">
        <f t="shared" si="83"/>
        <v>1.9132500000000001</v>
      </c>
      <c r="Z98" s="94">
        <f t="shared" si="83"/>
        <v>1.9132500000000001</v>
      </c>
      <c r="AA98" s="94">
        <f t="shared" si="83"/>
        <v>1.9132500000000001</v>
      </c>
      <c r="AB98" s="94">
        <f t="shared" si="83"/>
        <v>1.9132500000000001</v>
      </c>
      <c r="AC98" s="94">
        <f t="shared" si="83"/>
        <v>1.9132500000000001</v>
      </c>
      <c r="AD98" s="94">
        <f t="shared" si="83"/>
        <v>3.0611999999999999</v>
      </c>
      <c r="AE98" s="94">
        <f t="shared" si="83"/>
        <v>4.7831250000000001</v>
      </c>
      <c r="AF98" s="94">
        <f t="shared" si="83"/>
        <v>6.1223999999999998</v>
      </c>
      <c r="AG98" s="94">
        <f t="shared" si="83"/>
        <v>7.2703500000000005</v>
      </c>
      <c r="AH98" s="90">
        <f t="shared" si="83"/>
        <v>8.9922749999999994</v>
      </c>
      <c r="AI98" s="94">
        <f t="shared" si="83"/>
        <v>10.33155</v>
      </c>
      <c r="AJ98" s="94">
        <f t="shared" ref="AJ98:BB98" si="84">+AJ94*$C98</f>
        <v>11.479500000000002</v>
      </c>
      <c r="AK98" s="94">
        <f t="shared" si="84"/>
        <v>12.244800000000003</v>
      </c>
      <c r="AL98" s="94">
        <f t="shared" si="84"/>
        <v>13.010100000000003</v>
      </c>
      <c r="AM98" s="94">
        <f t="shared" si="84"/>
        <v>13.584075000000004</v>
      </c>
      <c r="AN98" s="94">
        <f t="shared" si="84"/>
        <v>13.966725000000004</v>
      </c>
      <c r="AO98" s="94">
        <f t="shared" si="84"/>
        <v>13.966725000000004</v>
      </c>
      <c r="AP98" s="94">
        <f t="shared" si="84"/>
        <v>13.966725000000004</v>
      </c>
      <c r="AQ98" s="94">
        <f t="shared" si="84"/>
        <v>13.966725000000004</v>
      </c>
      <c r="AR98" s="94">
        <f t="shared" si="84"/>
        <v>18.175875000000005</v>
      </c>
      <c r="AS98" s="94">
        <f t="shared" si="84"/>
        <v>19.132500000000004</v>
      </c>
      <c r="AT98" s="94">
        <f t="shared" si="84"/>
        <v>19.132500000000004</v>
      </c>
      <c r="AU98" s="94">
        <f t="shared" si="84"/>
        <v>19.132500000000004</v>
      </c>
      <c r="AV98" s="94">
        <f t="shared" si="84"/>
        <v>19.132500000000004</v>
      </c>
      <c r="AW98" s="94">
        <f t="shared" si="84"/>
        <v>19.132500000000004</v>
      </c>
      <c r="AX98" s="94">
        <f t="shared" si="84"/>
        <v>19.132500000000004</v>
      </c>
      <c r="AY98" s="94">
        <f t="shared" si="84"/>
        <v>19.132500000000004</v>
      </c>
      <c r="AZ98" s="94">
        <f t="shared" si="84"/>
        <v>19.132500000000004</v>
      </c>
      <c r="BA98" s="94">
        <f t="shared" si="84"/>
        <v>19.132500000000004</v>
      </c>
      <c r="BB98" s="94">
        <f t="shared" si="84"/>
        <v>19.132500000000004</v>
      </c>
      <c r="BC98" s="95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  <c r="BP98" s="96"/>
      <c r="BQ98" s="96"/>
      <c r="BR98" s="96"/>
      <c r="BS98" s="96"/>
      <c r="BT98" s="96"/>
      <c r="BU98" s="96"/>
      <c r="BV98" s="96"/>
      <c r="BW98" s="96"/>
      <c r="BX98" s="96"/>
      <c r="BY98" s="96"/>
      <c r="BZ98" s="96"/>
      <c r="CA98" s="96"/>
      <c r="CB98" s="96"/>
      <c r="CC98" s="96"/>
      <c r="CD98" s="96"/>
      <c r="CE98" s="96"/>
      <c r="CF98" s="96"/>
      <c r="CG98" s="96"/>
      <c r="CH98" s="96"/>
      <c r="CI98" s="96"/>
      <c r="CJ98" s="96"/>
      <c r="CK98" s="96"/>
    </row>
    <row r="99" spans="1:89" s="133" customFormat="1" ht="13.8" thickBot="1" x14ac:dyDescent="0.3">
      <c r="A99" s="260"/>
      <c r="B99" s="133" t="s">
        <v>113</v>
      </c>
      <c r="C99" s="134" t="str">
        <f>+'Detail by Turbine'!B18</f>
        <v>Tentative</v>
      </c>
      <c r="D99" s="135">
        <f t="shared" ref="D99:AI99" si="85">+D96*$C98</f>
        <v>0</v>
      </c>
      <c r="E99" s="135">
        <f t="shared" si="85"/>
        <v>0</v>
      </c>
      <c r="F99" s="135">
        <f t="shared" si="85"/>
        <v>0</v>
      </c>
      <c r="G99" s="135">
        <f t="shared" si="85"/>
        <v>0</v>
      </c>
      <c r="H99" s="135">
        <f t="shared" si="85"/>
        <v>0</v>
      </c>
      <c r="I99" s="135">
        <f t="shared" si="85"/>
        <v>0</v>
      </c>
      <c r="J99" s="135">
        <f t="shared" si="85"/>
        <v>0</v>
      </c>
      <c r="K99" s="135">
        <f t="shared" si="85"/>
        <v>0</v>
      </c>
      <c r="L99" s="135">
        <f t="shared" si="85"/>
        <v>0</v>
      </c>
      <c r="M99" s="135">
        <f t="shared" si="85"/>
        <v>0</v>
      </c>
      <c r="N99" s="135">
        <f t="shared" si="85"/>
        <v>0</v>
      </c>
      <c r="O99" s="135">
        <f t="shared" si="85"/>
        <v>0</v>
      </c>
      <c r="P99" s="135">
        <f t="shared" si="85"/>
        <v>0</v>
      </c>
      <c r="Q99" s="135">
        <f t="shared" si="85"/>
        <v>0</v>
      </c>
      <c r="R99" s="135">
        <f t="shared" si="85"/>
        <v>0</v>
      </c>
      <c r="S99" s="135">
        <f t="shared" si="85"/>
        <v>0</v>
      </c>
      <c r="T99" s="135">
        <f t="shared" si="85"/>
        <v>0</v>
      </c>
      <c r="U99" s="135">
        <f t="shared" si="85"/>
        <v>0</v>
      </c>
      <c r="V99" s="135">
        <f t="shared" si="85"/>
        <v>0</v>
      </c>
      <c r="W99" s="135">
        <f t="shared" si="85"/>
        <v>2.2959000000000001</v>
      </c>
      <c r="X99" s="135">
        <f t="shared" si="85"/>
        <v>2.6785500000000004</v>
      </c>
      <c r="Y99" s="135">
        <f t="shared" si="85"/>
        <v>3.0611999999999999</v>
      </c>
      <c r="Z99" s="135">
        <f t="shared" si="85"/>
        <v>3.4438499999999999</v>
      </c>
      <c r="AA99" s="135">
        <f t="shared" si="85"/>
        <v>3.8265000000000002</v>
      </c>
      <c r="AB99" s="135">
        <f t="shared" si="85"/>
        <v>4.2091500000000002</v>
      </c>
      <c r="AC99" s="135">
        <f t="shared" si="85"/>
        <v>4.5918000000000001</v>
      </c>
      <c r="AD99" s="135">
        <f t="shared" si="85"/>
        <v>4.97445</v>
      </c>
      <c r="AE99" s="135">
        <f t="shared" si="85"/>
        <v>5.3571000000000009</v>
      </c>
      <c r="AF99" s="135">
        <f t="shared" si="85"/>
        <v>5.7397499999999999</v>
      </c>
      <c r="AG99" s="135">
        <f t="shared" si="85"/>
        <v>6.1223999999999998</v>
      </c>
      <c r="AH99" s="136">
        <f t="shared" si="85"/>
        <v>6.5050500000000007</v>
      </c>
      <c r="AI99" s="135">
        <f t="shared" si="85"/>
        <v>6.8876999999999997</v>
      </c>
      <c r="AJ99" s="135">
        <f t="shared" ref="AJ99:BB99" si="86">+AJ96*$C98</f>
        <v>7.2703500000000005</v>
      </c>
      <c r="AK99" s="135">
        <f t="shared" si="86"/>
        <v>7.6530000000000005</v>
      </c>
      <c r="AL99" s="135">
        <f t="shared" si="86"/>
        <v>7.6530000000000005</v>
      </c>
      <c r="AM99" s="135">
        <f t="shared" si="86"/>
        <v>7.6530000000000005</v>
      </c>
      <c r="AN99" s="135">
        <f t="shared" si="86"/>
        <v>7.6530000000000005</v>
      </c>
      <c r="AO99" s="135">
        <f t="shared" si="86"/>
        <v>7.6530000000000005</v>
      </c>
      <c r="AP99" s="135">
        <f t="shared" si="86"/>
        <v>7.6530000000000005</v>
      </c>
      <c r="AQ99" s="135">
        <f t="shared" si="86"/>
        <v>7.6530000000000005</v>
      </c>
      <c r="AR99" s="135">
        <f t="shared" si="86"/>
        <v>7.6530000000000005</v>
      </c>
      <c r="AS99" s="135">
        <f t="shared" si="86"/>
        <v>19.1325</v>
      </c>
      <c r="AT99" s="135">
        <f t="shared" si="86"/>
        <v>19.1325</v>
      </c>
      <c r="AU99" s="135">
        <f t="shared" si="86"/>
        <v>19.1325</v>
      </c>
      <c r="AV99" s="135">
        <f t="shared" si="86"/>
        <v>19.1325</v>
      </c>
      <c r="AW99" s="135">
        <f t="shared" si="86"/>
        <v>19.1325</v>
      </c>
      <c r="AX99" s="135">
        <f t="shared" si="86"/>
        <v>19.1325</v>
      </c>
      <c r="AY99" s="135">
        <f t="shared" si="86"/>
        <v>19.1325</v>
      </c>
      <c r="AZ99" s="135">
        <f t="shared" si="86"/>
        <v>19.1325</v>
      </c>
      <c r="BA99" s="135">
        <f t="shared" si="86"/>
        <v>19.1325</v>
      </c>
      <c r="BB99" s="135">
        <f t="shared" si="86"/>
        <v>19.1325</v>
      </c>
      <c r="BC99" s="137"/>
      <c r="BD99" s="138"/>
      <c r="BE99" s="138"/>
      <c r="BF99" s="138"/>
      <c r="BG99" s="138"/>
      <c r="BH99" s="138"/>
      <c r="BI99" s="138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</row>
    <row r="100" spans="1:89" s="92" customFormat="1" ht="15" customHeight="1" thickTop="1" x14ac:dyDescent="0.25">
      <c r="A100" s="258">
        <f>+A92+1</f>
        <v>13</v>
      </c>
      <c r="B100" s="98" t="str">
        <f>+'Detail by Turbine'!G19</f>
        <v>7EA</v>
      </c>
      <c r="C100" s="261" t="str">
        <f>+'Detail by Turbine'!S19</f>
        <v>Sale in Process</v>
      </c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84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99"/>
      <c r="BB100" s="99"/>
      <c r="BC100" s="100"/>
    </row>
    <row r="101" spans="1:89" s="105" customFormat="1" x14ac:dyDescent="0.25">
      <c r="A101" s="259"/>
      <c r="B101" s="101" t="s">
        <v>108</v>
      </c>
      <c r="C101" s="262"/>
      <c r="D101" s="103">
        <v>0</v>
      </c>
      <c r="E101" s="103">
        <v>0</v>
      </c>
      <c r="F101" s="103">
        <v>0</v>
      </c>
      <c r="G101" s="103">
        <v>0</v>
      </c>
      <c r="H101" s="103">
        <v>0</v>
      </c>
      <c r="I101" s="103">
        <v>0</v>
      </c>
      <c r="J101" s="103">
        <v>0</v>
      </c>
      <c r="K101" s="103">
        <v>0</v>
      </c>
      <c r="L101" s="103">
        <v>0</v>
      </c>
      <c r="M101" s="103">
        <v>0</v>
      </c>
      <c r="N101" s="103">
        <v>0</v>
      </c>
      <c r="O101" s="103">
        <v>0</v>
      </c>
      <c r="P101" s="103">
        <v>0</v>
      </c>
      <c r="Q101" s="103">
        <v>0</v>
      </c>
      <c r="R101" s="103">
        <v>0</v>
      </c>
      <c r="S101" s="103">
        <v>0</v>
      </c>
      <c r="T101" s="103">
        <v>0</v>
      </c>
      <c r="U101" s="103">
        <v>0</v>
      </c>
      <c r="V101" s="103">
        <v>0</v>
      </c>
      <c r="W101" s="103">
        <v>0.1</v>
      </c>
      <c r="X101" s="103">
        <v>0</v>
      </c>
      <c r="Y101" s="103">
        <v>7.4999999999999997E-2</v>
      </c>
      <c r="Z101" s="103">
        <v>7.4999999999999997E-2</v>
      </c>
      <c r="AA101" s="103">
        <v>0.08</v>
      </c>
      <c r="AB101" s="103">
        <v>0.08</v>
      </c>
      <c r="AC101" s="103">
        <v>0.08</v>
      </c>
      <c r="AD101" s="103">
        <v>0.08</v>
      </c>
      <c r="AE101" s="103">
        <v>0.08</v>
      </c>
      <c r="AF101" s="103">
        <v>0.08</v>
      </c>
      <c r="AG101" s="103">
        <v>0.22</v>
      </c>
      <c r="AH101" s="82">
        <v>0.05</v>
      </c>
      <c r="AI101" s="103">
        <v>0</v>
      </c>
      <c r="AJ101" s="103">
        <v>0</v>
      </c>
      <c r="AK101" s="103">
        <v>0</v>
      </c>
      <c r="AL101" s="103">
        <v>0</v>
      </c>
      <c r="AM101" s="103">
        <v>0</v>
      </c>
      <c r="AN101" s="103">
        <v>0</v>
      </c>
      <c r="AO101" s="103">
        <v>0</v>
      </c>
      <c r="AP101" s="103">
        <v>0</v>
      </c>
      <c r="AQ101" s="103">
        <v>0</v>
      </c>
      <c r="AR101" s="103">
        <v>0</v>
      </c>
      <c r="AS101" s="103">
        <v>0</v>
      </c>
      <c r="AT101" s="103">
        <v>0</v>
      </c>
      <c r="AU101" s="103">
        <v>0</v>
      </c>
      <c r="AV101" s="103">
        <v>0</v>
      </c>
      <c r="AW101" s="103">
        <v>0</v>
      </c>
      <c r="AX101" s="103">
        <v>0</v>
      </c>
      <c r="AY101" s="103">
        <v>0</v>
      </c>
      <c r="AZ101" s="103">
        <v>0</v>
      </c>
      <c r="BA101" s="103">
        <v>0</v>
      </c>
      <c r="BB101" s="103">
        <v>0</v>
      </c>
      <c r="BC101" s="104">
        <f>SUM(D101:BB101)</f>
        <v>1</v>
      </c>
      <c r="BD101" s="101"/>
    </row>
    <row r="102" spans="1:89" s="105" customFormat="1" x14ac:dyDescent="0.25">
      <c r="A102" s="259"/>
      <c r="B102" s="101" t="s">
        <v>109</v>
      </c>
      <c r="C102" s="262"/>
      <c r="D102" s="103">
        <f>D101</f>
        <v>0</v>
      </c>
      <c r="E102" s="103">
        <f t="shared" ref="E102:AI102" si="87">+D102+E101</f>
        <v>0</v>
      </c>
      <c r="F102" s="103">
        <f t="shared" si="87"/>
        <v>0</v>
      </c>
      <c r="G102" s="103">
        <f t="shared" si="87"/>
        <v>0</v>
      </c>
      <c r="H102" s="103">
        <f t="shared" si="87"/>
        <v>0</v>
      </c>
      <c r="I102" s="103">
        <f t="shared" si="87"/>
        <v>0</v>
      </c>
      <c r="J102" s="103">
        <f t="shared" si="87"/>
        <v>0</v>
      </c>
      <c r="K102" s="103">
        <f t="shared" si="87"/>
        <v>0</v>
      </c>
      <c r="L102" s="103">
        <f t="shared" si="87"/>
        <v>0</v>
      </c>
      <c r="M102" s="103">
        <f t="shared" si="87"/>
        <v>0</v>
      </c>
      <c r="N102" s="103">
        <f t="shared" si="87"/>
        <v>0</v>
      </c>
      <c r="O102" s="103">
        <f t="shared" si="87"/>
        <v>0</v>
      </c>
      <c r="P102" s="103">
        <f t="shared" si="87"/>
        <v>0</v>
      </c>
      <c r="Q102" s="103">
        <f t="shared" si="87"/>
        <v>0</v>
      </c>
      <c r="R102" s="103">
        <f t="shared" si="87"/>
        <v>0</v>
      </c>
      <c r="S102" s="103">
        <f t="shared" si="87"/>
        <v>0</v>
      </c>
      <c r="T102" s="103">
        <f t="shared" si="87"/>
        <v>0</v>
      </c>
      <c r="U102" s="103">
        <f t="shared" si="87"/>
        <v>0</v>
      </c>
      <c r="V102" s="103">
        <f t="shared" si="87"/>
        <v>0</v>
      </c>
      <c r="W102" s="103">
        <f t="shared" si="87"/>
        <v>0.1</v>
      </c>
      <c r="X102" s="103">
        <f t="shared" si="87"/>
        <v>0.1</v>
      </c>
      <c r="Y102" s="103">
        <f t="shared" si="87"/>
        <v>0.17499999999999999</v>
      </c>
      <c r="Z102" s="103">
        <f t="shared" si="87"/>
        <v>0.25</v>
      </c>
      <c r="AA102" s="103">
        <f t="shared" si="87"/>
        <v>0.33</v>
      </c>
      <c r="AB102" s="103">
        <f t="shared" si="87"/>
        <v>0.41000000000000003</v>
      </c>
      <c r="AC102" s="103">
        <f t="shared" si="87"/>
        <v>0.49000000000000005</v>
      </c>
      <c r="AD102" s="103">
        <f t="shared" si="87"/>
        <v>0.57000000000000006</v>
      </c>
      <c r="AE102" s="103">
        <f t="shared" si="87"/>
        <v>0.65</v>
      </c>
      <c r="AF102" s="103">
        <f t="shared" si="87"/>
        <v>0.73</v>
      </c>
      <c r="AG102" s="103">
        <f t="shared" si="87"/>
        <v>0.95</v>
      </c>
      <c r="AH102" s="82">
        <f t="shared" si="87"/>
        <v>1</v>
      </c>
      <c r="AI102" s="103">
        <f t="shared" si="87"/>
        <v>1</v>
      </c>
      <c r="AJ102" s="103">
        <f t="shared" ref="AJ102:BB102" si="88">+AI102+AJ101</f>
        <v>1</v>
      </c>
      <c r="AK102" s="103">
        <f t="shared" si="88"/>
        <v>1</v>
      </c>
      <c r="AL102" s="103">
        <f t="shared" si="88"/>
        <v>1</v>
      </c>
      <c r="AM102" s="103">
        <f t="shared" si="88"/>
        <v>1</v>
      </c>
      <c r="AN102" s="103">
        <f t="shared" si="88"/>
        <v>1</v>
      </c>
      <c r="AO102" s="103">
        <f t="shared" si="88"/>
        <v>1</v>
      </c>
      <c r="AP102" s="103">
        <f t="shared" si="88"/>
        <v>1</v>
      </c>
      <c r="AQ102" s="103">
        <f t="shared" si="88"/>
        <v>1</v>
      </c>
      <c r="AR102" s="103">
        <f t="shared" si="88"/>
        <v>1</v>
      </c>
      <c r="AS102" s="103">
        <f t="shared" si="88"/>
        <v>1</v>
      </c>
      <c r="AT102" s="103">
        <f t="shared" si="88"/>
        <v>1</v>
      </c>
      <c r="AU102" s="103">
        <f t="shared" si="88"/>
        <v>1</v>
      </c>
      <c r="AV102" s="103">
        <f t="shared" si="88"/>
        <v>1</v>
      </c>
      <c r="AW102" s="103">
        <f t="shared" si="88"/>
        <v>1</v>
      </c>
      <c r="AX102" s="103">
        <f t="shared" si="88"/>
        <v>1</v>
      </c>
      <c r="AY102" s="103">
        <f t="shared" si="88"/>
        <v>1</v>
      </c>
      <c r="AZ102" s="103">
        <f t="shared" si="88"/>
        <v>1</v>
      </c>
      <c r="BA102" s="103">
        <f t="shared" si="88"/>
        <v>1</v>
      </c>
      <c r="BB102" s="103">
        <f t="shared" si="88"/>
        <v>1</v>
      </c>
      <c r="BC102" s="104"/>
      <c r="BD102" s="101"/>
    </row>
    <row r="103" spans="1:89" s="105" customFormat="1" x14ac:dyDescent="0.25">
      <c r="A103" s="259"/>
      <c r="B103" s="101" t="s">
        <v>110</v>
      </c>
      <c r="C103" s="262"/>
      <c r="D103" s="103">
        <v>0</v>
      </c>
      <c r="E103" s="103">
        <v>0</v>
      </c>
      <c r="F103" s="103">
        <v>0</v>
      </c>
      <c r="G103" s="103">
        <v>0</v>
      </c>
      <c r="H103" s="103">
        <v>0</v>
      </c>
      <c r="I103" s="103">
        <v>0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0</v>
      </c>
      <c r="R103" s="103">
        <v>0</v>
      </c>
      <c r="S103" s="103">
        <v>0</v>
      </c>
      <c r="T103" s="103">
        <v>0</v>
      </c>
      <c r="U103" s="103">
        <v>0</v>
      </c>
      <c r="V103" s="103">
        <v>0</v>
      </c>
      <c r="W103" s="103">
        <f>W104-V104</f>
        <v>0.13</v>
      </c>
      <c r="X103" s="103">
        <f t="shared" ref="X103:BB103" si="89">X104-W104</f>
        <v>1.999999999999999E-2</v>
      </c>
      <c r="Y103" s="103">
        <f t="shared" si="89"/>
        <v>2.0000000000000018E-2</v>
      </c>
      <c r="Z103" s="103">
        <f t="shared" si="89"/>
        <v>0.03</v>
      </c>
      <c r="AA103" s="103">
        <f t="shared" si="89"/>
        <v>0.03</v>
      </c>
      <c r="AB103" s="103">
        <f t="shared" si="89"/>
        <v>0.03</v>
      </c>
      <c r="AC103" s="103">
        <f t="shared" si="89"/>
        <v>2.9999999999999971E-2</v>
      </c>
      <c r="AD103" s="103">
        <f t="shared" si="89"/>
        <v>3.0000000000000027E-2</v>
      </c>
      <c r="AE103" s="103">
        <f t="shared" si="89"/>
        <v>2.9999999999999971E-2</v>
      </c>
      <c r="AF103" s="103">
        <f t="shared" si="89"/>
        <v>2.0000000000000018E-2</v>
      </c>
      <c r="AG103" s="103">
        <f t="shared" si="89"/>
        <v>3.0000000000000027E-2</v>
      </c>
      <c r="AH103" s="82">
        <f t="shared" si="89"/>
        <v>0.6</v>
      </c>
      <c r="AI103" s="103">
        <f t="shared" si="89"/>
        <v>0</v>
      </c>
      <c r="AJ103" s="103">
        <f t="shared" si="89"/>
        <v>0</v>
      </c>
      <c r="AK103" s="103">
        <f t="shared" si="89"/>
        <v>0</v>
      </c>
      <c r="AL103" s="103">
        <f t="shared" si="89"/>
        <v>0</v>
      </c>
      <c r="AM103" s="103">
        <f t="shared" si="89"/>
        <v>0</v>
      </c>
      <c r="AN103" s="103">
        <f t="shared" si="89"/>
        <v>0</v>
      </c>
      <c r="AO103" s="103">
        <f t="shared" si="89"/>
        <v>0</v>
      </c>
      <c r="AP103" s="103">
        <f t="shared" si="89"/>
        <v>0</v>
      </c>
      <c r="AQ103" s="103">
        <f t="shared" si="89"/>
        <v>0</v>
      </c>
      <c r="AR103" s="103">
        <f t="shared" si="89"/>
        <v>0</v>
      </c>
      <c r="AS103" s="103">
        <f t="shared" si="89"/>
        <v>0</v>
      </c>
      <c r="AT103" s="103">
        <f t="shared" si="89"/>
        <v>0</v>
      </c>
      <c r="AU103" s="103">
        <f t="shared" si="89"/>
        <v>0</v>
      </c>
      <c r="AV103" s="103">
        <f t="shared" si="89"/>
        <v>0</v>
      </c>
      <c r="AW103" s="103">
        <f t="shared" si="89"/>
        <v>0</v>
      </c>
      <c r="AX103" s="103">
        <f t="shared" si="89"/>
        <v>0</v>
      </c>
      <c r="AY103" s="103">
        <f t="shared" si="89"/>
        <v>0</v>
      </c>
      <c r="AZ103" s="103">
        <f t="shared" si="89"/>
        <v>0</v>
      </c>
      <c r="BA103" s="103">
        <f t="shared" si="89"/>
        <v>0</v>
      </c>
      <c r="BB103" s="103">
        <f t="shared" si="89"/>
        <v>0</v>
      </c>
      <c r="BC103" s="104">
        <f>SUM(D103:BB103)</f>
        <v>1</v>
      </c>
      <c r="BD103" s="101"/>
    </row>
    <row r="104" spans="1:89" s="105" customFormat="1" x14ac:dyDescent="0.25">
      <c r="A104" s="259"/>
      <c r="B104" s="101" t="s">
        <v>111</v>
      </c>
      <c r="C104" s="262"/>
      <c r="D104" s="103">
        <f>D103</f>
        <v>0</v>
      </c>
      <c r="E104" s="103">
        <f t="shared" ref="E104:V104" si="90">+D104+E103</f>
        <v>0</v>
      </c>
      <c r="F104" s="103">
        <f t="shared" si="90"/>
        <v>0</v>
      </c>
      <c r="G104" s="103">
        <f t="shared" si="90"/>
        <v>0</v>
      </c>
      <c r="H104" s="103">
        <f t="shared" si="90"/>
        <v>0</v>
      </c>
      <c r="I104" s="103">
        <f t="shared" si="90"/>
        <v>0</v>
      </c>
      <c r="J104" s="103">
        <f t="shared" si="90"/>
        <v>0</v>
      </c>
      <c r="K104" s="103">
        <f t="shared" si="90"/>
        <v>0</v>
      </c>
      <c r="L104" s="103">
        <f t="shared" si="90"/>
        <v>0</v>
      </c>
      <c r="M104" s="103">
        <f t="shared" si="90"/>
        <v>0</v>
      </c>
      <c r="N104" s="103">
        <f t="shared" si="90"/>
        <v>0</v>
      </c>
      <c r="O104" s="103">
        <f t="shared" si="90"/>
        <v>0</v>
      </c>
      <c r="P104" s="103">
        <f t="shared" si="90"/>
        <v>0</v>
      </c>
      <c r="Q104" s="103">
        <f t="shared" si="90"/>
        <v>0</v>
      </c>
      <c r="R104" s="103">
        <f t="shared" si="90"/>
        <v>0</v>
      </c>
      <c r="S104" s="103">
        <f t="shared" si="90"/>
        <v>0</v>
      </c>
      <c r="T104" s="103">
        <f t="shared" si="90"/>
        <v>0</v>
      </c>
      <c r="U104" s="103">
        <f t="shared" si="90"/>
        <v>0</v>
      </c>
      <c r="V104" s="103">
        <f t="shared" si="90"/>
        <v>0</v>
      </c>
      <c r="W104" s="103">
        <v>0.13</v>
      </c>
      <c r="X104" s="103">
        <v>0.15</v>
      </c>
      <c r="Y104" s="103">
        <v>0.17</v>
      </c>
      <c r="Z104" s="103">
        <v>0.2</v>
      </c>
      <c r="AA104" s="103">
        <v>0.23</v>
      </c>
      <c r="AB104" s="103">
        <v>0.26</v>
      </c>
      <c r="AC104" s="103">
        <v>0.28999999999999998</v>
      </c>
      <c r="AD104" s="103">
        <v>0.32</v>
      </c>
      <c r="AE104" s="103">
        <v>0.35</v>
      </c>
      <c r="AF104" s="103">
        <v>0.37</v>
      </c>
      <c r="AG104" s="103">
        <v>0.4</v>
      </c>
      <c r="AH104" s="82">
        <v>1</v>
      </c>
      <c r="AI104" s="103">
        <v>1</v>
      </c>
      <c r="AJ104" s="103">
        <v>1</v>
      </c>
      <c r="AK104" s="103">
        <v>1</v>
      </c>
      <c r="AL104" s="103">
        <v>1</v>
      </c>
      <c r="AM104" s="103">
        <v>1</v>
      </c>
      <c r="AN104" s="103">
        <v>1</v>
      </c>
      <c r="AO104" s="103">
        <v>1</v>
      </c>
      <c r="AP104" s="103">
        <v>1</v>
      </c>
      <c r="AQ104" s="103">
        <v>1</v>
      </c>
      <c r="AR104" s="103">
        <v>1</v>
      </c>
      <c r="AS104" s="103">
        <v>1</v>
      </c>
      <c r="AT104" s="103">
        <v>1</v>
      </c>
      <c r="AU104" s="103">
        <v>1</v>
      </c>
      <c r="AV104" s="103">
        <v>1</v>
      </c>
      <c r="AW104" s="103">
        <v>1</v>
      </c>
      <c r="AX104" s="103">
        <v>1</v>
      </c>
      <c r="AY104" s="103">
        <v>1</v>
      </c>
      <c r="AZ104" s="103">
        <v>1</v>
      </c>
      <c r="BA104" s="103">
        <v>1</v>
      </c>
      <c r="BB104" s="103">
        <v>1</v>
      </c>
      <c r="BC104" s="104"/>
      <c r="BD104" s="101"/>
    </row>
    <row r="105" spans="1:89" s="109" customFormat="1" x14ac:dyDescent="0.25">
      <c r="A105" s="259"/>
      <c r="B105" s="106"/>
      <c r="C105" s="262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83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  <c r="BA105" s="107"/>
      <c r="BB105" s="107"/>
      <c r="BC105" s="108"/>
      <c r="BD105" s="106"/>
    </row>
    <row r="106" spans="1:89" s="91" customFormat="1" x14ac:dyDescent="0.25">
      <c r="A106" s="259"/>
      <c r="B106" s="91" t="s">
        <v>112</v>
      </c>
      <c r="C106" s="93">
        <v>19.1325</v>
      </c>
      <c r="D106" s="94">
        <f t="shared" ref="D106:AI106" si="91">+D102*$C106</f>
        <v>0</v>
      </c>
      <c r="E106" s="94">
        <f t="shared" si="91"/>
        <v>0</v>
      </c>
      <c r="F106" s="94">
        <f t="shared" si="91"/>
        <v>0</v>
      </c>
      <c r="G106" s="94">
        <f t="shared" si="91"/>
        <v>0</v>
      </c>
      <c r="H106" s="94">
        <f t="shared" si="91"/>
        <v>0</v>
      </c>
      <c r="I106" s="94">
        <f t="shared" si="91"/>
        <v>0</v>
      </c>
      <c r="J106" s="94">
        <f t="shared" si="91"/>
        <v>0</v>
      </c>
      <c r="K106" s="94">
        <f t="shared" si="91"/>
        <v>0</v>
      </c>
      <c r="L106" s="94">
        <f t="shared" si="91"/>
        <v>0</v>
      </c>
      <c r="M106" s="94">
        <f t="shared" si="91"/>
        <v>0</v>
      </c>
      <c r="N106" s="94">
        <f t="shared" si="91"/>
        <v>0</v>
      </c>
      <c r="O106" s="94">
        <f t="shared" si="91"/>
        <v>0</v>
      </c>
      <c r="P106" s="94">
        <f t="shared" si="91"/>
        <v>0</v>
      </c>
      <c r="Q106" s="94">
        <f t="shared" si="91"/>
        <v>0</v>
      </c>
      <c r="R106" s="94">
        <f t="shared" si="91"/>
        <v>0</v>
      </c>
      <c r="S106" s="94">
        <f t="shared" si="91"/>
        <v>0</v>
      </c>
      <c r="T106" s="94">
        <f t="shared" si="91"/>
        <v>0</v>
      </c>
      <c r="U106" s="94">
        <f t="shared" si="91"/>
        <v>0</v>
      </c>
      <c r="V106" s="94">
        <f t="shared" si="91"/>
        <v>0</v>
      </c>
      <c r="W106" s="94">
        <f t="shared" si="91"/>
        <v>1.9132500000000001</v>
      </c>
      <c r="X106" s="94">
        <f t="shared" si="91"/>
        <v>1.9132500000000001</v>
      </c>
      <c r="Y106" s="94">
        <f t="shared" si="91"/>
        <v>3.3481874999999999</v>
      </c>
      <c r="Z106" s="94">
        <f t="shared" si="91"/>
        <v>4.7831250000000001</v>
      </c>
      <c r="AA106" s="94">
        <f t="shared" si="91"/>
        <v>6.3137250000000007</v>
      </c>
      <c r="AB106" s="94">
        <f t="shared" si="91"/>
        <v>7.8443250000000004</v>
      </c>
      <c r="AC106" s="94">
        <f t="shared" si="91"/>
        <v>9.3749250000000011</v>
      </c>
      <c r="AD106" s="94">
        <f t="shared" si="91"/>
        <v>10.905525000000001</v>
      </c>
      <c r="AE106" s="94">
        <f t="shared" si="91"/>
        <v>12.436125000000001</v>
      </c>
      <c r="AF106" s="94">
        <f t="shared" si="91"/>
        <v>13.966725</v>
      </c>
      <c r="AG106" s="94">
        <f t="shared" si="91"/>
        <v>18.175874999999998</v>
      </c>
      <c r="AH106" s="90">
        <f t="shared" si="91"/>
        <v>19.1325</v>
      </c>
      <c r="AI106" s="94">
        <f t="shared" si="91"/>
        <v>19.1325</v>
      </c>
      <c r="AJ106" s="94">
        <f t="shared" ref="AJ106:BB106" si="92">+AJ102*$C106</f>
        <v>19.1325</v>
      </c>
      <c r="AK106" s="94">
        <f t="shared" si="92"/>
        <v>19.1325</v>
      </c>
      <c r="AL106" s="94">
        <f t="shared" si="92"/>
        <v>19.1325</v>
      </c>
      <c r="AM106" s="94">
        <f t="shared" si="92"/>
        <v>19.1325</v>
      </c>
      <c r="AN106" s="94">
        <f t="shared" si="92"/>
        <v>19.1325</v>
      </c>
      <c r="AO106" s="94">
        <f t="shared" si="92"/>
        <v>19.1325</v>
      </c>
      <c r="AP106" s="94">
        <f t="shared" si="92"/>
        <v>19.1325</v>
      </c>
      <c r="AQ106" s="94">
        <f t="shared" si="92"/>
        <v>19.1325</v>
      </c>
      <c r="AR106" s="94">
        <f t="shared" si="92"/>
        <v>19.1325</v>
      </c>
      <c r="AS106" s="94">
        <f t="shared" si="92"/>
        <v>19.1325</v>
      </c>
      <c r="AT106" s="94">
        <f t="shared" si="92"/>
        <v>19.1325</v>
      </c>
      <c r="AU106" s="94">
        <f t="shared" si="92"/>
        <v>19.1325</v>
      </c>
      <c r="AV106" s="94">
        <f t="shared" si="92"/>
        <v>19.1325</v>
      </c>
      <c r="AW106" s="94">
        <f t="shared" si="92"/>
        <v>19.1325</v>
      </c>
      <c r="AX106" s="94">
        <f t="shared" si="92"/>
        <v>19.1325</v>
      </c>
      <c r="AY106" s="94">
        <f t="shared" si="92"/>
        <v>19.1325</v>
      </c>
      <c r="AZ106" s="94">
        <f t="shared" si="92"/>
        <v>19.1325</v>
      </c>
      <c r="BA106" s="94">
        <f t="shared" si="92"/>
        <v>19.1325</v>
      </c>
      <c r="BB106" s="94">
        <f t="shared" si="92"/>
        <v>19.1325</v>
      </c>
      <c r="BC106" s="95"/>
      <c r="BD106" s="96"/>
      <c r="BE106" s="96"/>
      <c r="BF106" s="96"/>
      <c r="BG106" s="96"/>
      <c r="BH106" s="96"/>
      <c r="BI106" s="96"/>
      <c r="BJ106" s="96"/>
      <c r="BK106" s="96"/>
      <c r="BL106" s="96"/>
      <c r="BM106" s="96"/>
      <c r="BN106" s="96"/>
      <c r="BO106" s="96"/>
      <c r="BP106" s="96"/>
      <c r="BQ106" s="96"/>
      <c r="BR106" s="96"/>
      <c r="BS106" s="96"/>
      <c r="BT106" s="96"/>
      <c r="BU106" s="96"/>
      <c r="BV106" s="96"/>
      <c r="BW106" s="96"/>
      <c r="BX106" s="96"/>
      <c r="BY106" s="96"/>
      <c r="BZ106" s="96"/>
      <c r="CA106" s="96"/>
      <c r="CB106" s="96"/>
      <c r="CC106" s="96"/>
      <c r="CD106" s="96"/>
      <c r="CE106" s="96"/>
      <c r="CF106" s="96"/>
      <c r="CG106" s="96"/>
      <c r="CH106" s="96"/>
      <c r="CI106" s="96"/>
      <c r="CJ106" s="96"/>
      <c r="CK106" s="96"/>
    </row>
    <row r="107" spans="1:89" s="133" customFormat="1" ht="13.8" thickBot="1" x14ac:dyDescent="0.3">
      <c r="A107" s="260"/>
      <c r="B107" s="133" t="s">
        <v>113</v>
      </c>
      <c r="C107" s="134" t="str">
        <f>+'Detail by Turbine'!B19</f>
        <v>Tentative</v>
      </c>
      <c r="D107" s="135">
        <f t="shared" ref="D107:AI107" si="93">+D104*$C106</f>
        <v>0</v>
      </c>
      <c r="E107" s="135">
        <f t="shared" si="93"/>
        <v>0</v>
      </c>
      <c r="F107" s="135">
        <f t="shared" si="93"/>
        <v>0</v>
      </c>
      <c r="G107" s="135">
        <f t="shared" si="93"/>
        <v>0</v>
      </c>
      <c r="H107" s="135">
        <f t="shared" si="93"/>
        <v>0</v>
      </c>
      <c r="I107" s="135">
        <f t="shared" si="93"/>
        <v>0</v>
      </c>
      <c r="J107" s="135">
        <f t="shared" si="93"/>
        <v>0</v>
      </c>
      <c r="K107" s="135">
        <f t="shared" si="93"/>
        <v>0</v>
      </c>
      <c r="L107" s="135">
        <f t="shared" si="93"/>
        <v>0</v>
      </c>
      <c r="M107" s="135">
        <f t="shared" si="93"/>
        <v>0</v>
      </c>
      <c r="N107" s="135">
        <f t="shared" si="93"/>
        <v>0</v>
      </c>
      <c r="O107" s="135">
        <f t="shared" si="93"/>
        <v>0</v>
      </c>
      <c r="P107" s="135">
        <f t="shared" si="93"/>
        <v>0</v>
      </c>
      <c r="Q107" s="135">
        <f t="shared" si="93"/>
        <v>0</v>
      </c>
      <c r="R107" s="135">
        <f t="shared" si="93"/>
        <v>0</v>
      </c>
      <c r="S107" s="135">
        <f t="shared" si="93"/>
        <v>0</v>
      </c>
      <c r="T107" s="135">
        <f t="shared" si="93"/>
        <v>0</v>
      </c>
      <c r="U107" s="135">
        <f t="shared" si="93"/>
        <v>0</v>
      </c>
      <c r="V107" s="135">
        <f t="shared" si="93"/>
        <v>0</v>
      </c>
      <c r="W107" s="135">
        <f t="shared" si="93"/>
        <v>2.487225</v>
      </c>
      <c r="X107" s="135">
        <f t="shared" si="93"/>
        <v>2.869875</v>
      </c>
      <c r="Y107" s="135">
        <f t="shared" si="93"/>
        <v>3.2525250000000003</v>
      </c>
      <c r="Z107" s="135">
        <f t="shared" si="93"/>
        <v>3.8265000000000002</v>
      </c>
      <c r="AA107" s="135">
        <f t="shared" si="93"/>
        <v>4.4004750000000001</v>
      </c>
      <c r="AB107" s="135">
        <f t="shared" si="93"/>
        <v>4.97445</v>
      </c>
      <c r="AC107" s="135">
        <f t="shared" si="93"/>
        <v>5.5484249999999999</v>
      </c>
      <c r="AD107" s="135">
        <f t="shared" si="93"/>
        <v>6.1223999999999998</v>
      </c>
      <c r="AE107" s="135">
        <f t="shared" si="93"/>
        <v>6.6963749999999997</v>
      </c>
      <c r="AF107" s="135">
        <f t="shared" si="93"/>
        <v>7.0790249999999997</v>
      </c>
      <c r="AG107" s="135">
        <f t="shared" si="93"/>
        <v>7.6530000000000005</v>
      </c>
      <c r="AH107" s="136">
        <f t="shared" si="93"/>
        <v>19.1325</v>
      </c>
      <c r="AI107" s="135">
        <f t="shared" si="93"/>
        <v>19.1325</v>
      </c>
      <c r="AJ107" s="135">
        <f t="shared" ref="AJ107:BB107" si="94">+AJ104*$C106</f>
        <v>19.1325</v>
      </c>
      <c r="AK107" s="135">
        <f t="shared" si="94"/>
        <v>19.1325</v>
      </c>
      <c r="AL107" s="135">
        <f t="shared" si="94"/>
        <v>19.1325</v>
      </c>
      <c r="AM107" s="135">
        <f t="shared" si="94"/>
        <v>19.1325</v>
      </c>
      <c r="AN107" s="135">
        <f t="shared" si="94"/>
        <v>19.1325</v>
      </c>
      <c r="AO107" s="135">
        <f t="shared" si="94"/>
        <v>19.1325</v>
      </c>
      <c r="AP107" s="135">
        <f t="shared" si="94"/>
        <v>19.1325</v>
      </c>
      <c r="AQ107" s="135">
        <f t="shared" si="94"/>
        <v>19.1325</v>
      </c>
      <c r="AR107" s="135">
        <f t="shared" si="94"/>
        <v>19.1325</v>
      </c>
      <c r="AS107" s="135">
        <f t="shared" si="94"/>
        <v>19.1325</v>
      </c>
      <c r="AT107" s="135">
        <f t="shared" si="94"/>
        <v>19.1325</v>
      </c>
      <c r="AU107" s="135">
        <f t="shared" si="94"/>
        <v>19.1325</v>
      </c>
      <c r="AV107" s="135">
        <f t="shared" si="94"/>
        <v>19.1325</v>
      </c>
      <c r="AW107" s="135">
        <f t="shared" si="94"/>
        <v>19.1325</v>
      </c>
      <c r="AX107" s="135">
        <f t="shared" si="94"/>
        <v>19.1325</v>
      </c>
      <c r="AY107" s="135">
        <f t="shared" si="94"/>
        <v>19.1325</v>
      </c>
      <c r="AZ107" s="135">
        <f t="shared" si="94"/>
        <v>19.1325</v>
      </c>
      <c r="BA107" s="135">
        <f t="shared" si="94"/>
        <v>19.1325</v>
      </c>
      <c r="BB107" s="135">
        <f t="shared" si="94"/>
        <v>19.1325</v>
      </c>
      <c r="BC107" s="137"/>
      <c r="BD107" s="138"/>
      <c r="BE107" s="138"/>
      <c r="BF107" s="138"/>
      <c r="BG107" s="138"/>
      <c r="BH107" s="138"/>
      <c r="BI107" s="138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</row>
    <row r="108" spans="1:89" s="92" customFormat="1" ht="15" customHeight="1" thickTop="1" x14ac:dyDescent="0.25">
      <c r="A108" s="258">
        <f>+A100+1</f>
        <v>14</v>
      </c>
      <c r="B108" s="98" t="str">
        <f>+'Detail by Turbine'!G17</f>
        <v>MHI 501F Simple Cycle</v>
      </c>
      <c r="C108" s="261" t="str">
        <f>+'Detail by Turbine'!S17</f>
        <v>Fort Pierce</v>
      </c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84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  <c r="BA108" s="99"/>
      <c r="BB108" s="99"/>
      <c r="BC108" s="100"/>
    </row>
    <row r="109" spans="1:89" s="105" customFormat="1" x14ac:dyDescent="0.25">
      <c r="A109" s="259"/>
      <c r="B109" s="101" t="s">
        <v>108</v>
      </c>
      <c r="C109" s="262"/>
      <c r="D109" s="103">
        <v>0</v>
      </c>
      <c r="E109" s="103">
        <v>0</v>
      </c>
      <c r="F109" s="103">
        <v>0</v>
      </c>
      <c r="G109" s="103">
        <v>0</v>
      </c>
      <c r="H109" s="103">
        <v>0</v>
      </c>
      <c r="I109" s="103">
        <v>0</v>
      </c>
      <c r="J109" s="103">
        <v>0</v>
      </c>
      <c r="K109" s="103">
        <v>0</v>
      </c>
      <c r="L109" s="103">
        <v>0</v>
      </c>
      <c r="M109" s="103">
        <v>0</v>
      </c>
      <c r="N109" s="103">
        <v>0</v>
      </c>
      <c r="O109" s="103">
        <v>0</v>
      </c>
      <c r="P109" s="103">
        <v>0</v>
      </c>
      <c r="Q109" s="103">
        <v>0</v>
      </c>
      <c r="R109" s="103">
        <v>0</v>
      </c>
      <c r="S109" s="103">
        <v>0</v>
      </c>
      <c r="T109" s="103">
        <v>0.15</v>
      </c>
      <c r="U109" s="103">
        <v>0.1</v>
      </c>
      <c r="V109" s="103">
        <v>0</v>
      </c>
      <c r="W109" s="103">
        <v>0</v>
      </c>
      <c r="X109" s="103">
        <v>0.15</v>
      </c>
      <c r="Y109" s="103">
        <v>0</v>
      </c>
      <c r="Z109" s="103">
        <v>0</v>
      </c>
      <c r="AA109" s="103">
        <v>0</v>
      </c>
      <c r="AB109" s="103">
        <v>0</v>
      </c>
      <c r="AC109" s="103">
        <v>0</v>
      </c>
      <c r="AD109" s="103">
        <v>0</v>
      </c>
      <c r="AE109" s="103">
        <v>0.2</v>
      </c>
      <c r="AF109" s="103">
        <v>0</v>
      </c>
      <c r="AG109" s="103">
        <v>0</v>
      </c>
      <c r="AH109" s="82">
        <v>0.2</v>
      </c>
      <c r="AI109" s="103">
        <v>0</v>
      </c>
      <c r="AJ109" s="103">
        <v>0.2</v>
      </c>
      <c r="AK109" s="103">
        <v>0</v>
      </c>
      <c r="AL109" s="103">
        <v>0</v>
      </c>
      <c r="AM109" s="103">
        <v>0</v>
      </c>
      <c r="AN109" s="103">
        <v>0</v>
      </c>
      <c r="AO109" s="103">
        <v>0</v>
      </c>
      <c r="AP109" s="103">
        <v>0</v>
      </c>
      <c r="AQ109" s="103">
        <v>0</v>
      </c>
      <c r="AR109" s="103">
        <v>0</v>
      </c>
      <c r="AS109" s="103">
        <v>0</v>
      </c>
      <c r="AT109" s="103">
        <v>0</v>
      </c>
      <c r="AU109" s="103">
        <v>0</v>
      </c>
      <c r="AV109" s="103">
        <v>0</v>
      </c>
      <c r="AW109" s="103">
        <v>0</v>
      </c>
      <c r="AX109" s="103">
        <v>0</v>
      </c>
      <c r="AY109" s="103">
        <v>0</v>
      </c>
      <c r="AZ109" s="103">
        <v>0</v>
      </c>
      <c r="BA109" s="103">
        <v>0</v>
      </c>
      <c r="BB109" s="103">
        <v>0</v>
      </c>
      <c r="BC109" s="104">
        <f>SUM(D109:BB109)</f>
        <v>1</v>
      </c>
      <c r="BD109" s="101"/>
    </row>
    <row r="110" spans="1:89" s="105" customFormat="1" x14ac:dyDescent="0.25">
      <c r="A110" s="259"/>
      <c r="B110" s="101" t="s">
        <v>109</v>
      </c>
      <c r="C110" s="262"/>
      <c r="D110" s="103">
        <f>D109</f>
        <v>0</v>
      </c>
      <c r="E110" s="103">
        <f t="shared" ref="E110:AJ110" si="95">+D110+E109</f>
        <v>0</v>
      </c>
      <c r="F110" s="103">
        <f t="shared" si="95"/>
        <v>0</v>
      </c>
      <c r="G110" s="103">
        <f t="shared" si="95"/>
        <v>0</v>
      </c>
      <c r="H110" s="103">
        <f t="shared" si="95"/>
        <v>0</v>
      </c>
      <c r="I110" s="103">
        <f t="shared" si="95"/>
        <v>0</v>
      </c>
      <c r="J110" s="103">
        <f t="shared" si="95"/>
        <v>0</v>
      </c>
      <c r="K110" s="103">
        <f t="shared" si="95"/>
        <v>0</v>
      </c>
      <c r="L110" s="103">
        <f t="shared" si="95"/>
        <v>0</v>
      </c>
      <c r="M110" s="103">
        <f t="shared" si="95"/>
        <v>0</v>
      </c>
      <c r="N110" s="103">
        <f t="shared" si="95"/>
        <v>0</v>
      </c>
      <c r="O110" s="103">
        <f t="shared" si="95"/>
        <v>0</v>
      </c>
      <c r="P110" s="103">
        <f t="shared" si="95"/>
        <v>0</v>
      </c>
      <c r="Q110" s="103">
        <f t="shared" si="95"/>
        <v>0</v>
      </c>
      <c r="R110" s="103">
        <f t="shared" si="95"/>
        <v>0</v>
      </c>
      <c r="S110" s="103">
        <f t="shared" si="95"/>
        <v>0</v>
      </c>
      <c r="T110" s="103">
        <f t="shared" si="95"/>
        <v>0.15</v>
      </c>
      <c r="U110" s="103">
        <f t="shared" si="95"/>
        <v>0.25</v>
      </c>
      <c r="V110" s="103">
        <f t="shared" si="95"/>
        <v>0.25</v>
      </c>
      <c r="W110" s="103">
        <f t="shared" si="95"/>
        <v>0.25</v>
      </c>
      <c r="X110" s="103">
        <f t="shared" si="95"/>
        <v>0.4</v>
      </c>
      <c r="Y110" s="103">
        <f t="shared" si="95"/>
        <v>0.4</v>
      </c>
      <c r="Z110" s="103">
        <f t="shared" si="95"/>
        <v>0.4</v>
      </c>
      <c r="AA110" s="103">
        <f t="shared" si="95"/>
        <v>0.4</v>
      </c>
      <c r="AB110" s="103">
        <f t="shared" si="95"/>
        <v>0.4</v>
      </c>
      <c r="AC110" s="103">
        <f t="shared" si="95"/>
        <v>0.4</v>
      </c>
      <c r="AD110" s="103">
        <f t="shared" si="95"/>
        <v>0.4</v>
      </c>
      <c r="AE110" s="103">
        <f t="shared" si="95"/>
        <v>0.60000000000000009</v>
      </c>
      <c r="AF110" s="103">
        <f t="shared" si="95"/>
        <v>0.60000000000000009</v>
      </c>
      <c r="AG110" s="103">
        <f t="shared" si="95"/>
        <v>0.60000000000000009</v>
      </c>
      <c r="AH110" s="82">
        <f t="shared" si="95"/>
        <v>0.8</v>
      </c>
      <c r="AI110" s="103">
        <f t="shared" si="95"/>
        <v>0.8</v>
      </c>
      <c r="AJ110" s="103">
        <f t="shared" si="95"/>
        <v>1</v>
      </c>
      <c r="AK110" s="103">
        <f t="shared" ref="AK110:BB110" si="96">+AJ110+AK109</f>
        <v>1</v>
      </c>
      <c r="AL110" s="103">
        <f t="shared" si="96"/>
        <v>1</v>
      </c>
      <c r="AM110" s="103">
        <f t="shared" si="96"/>
        <v>1</v>
      </c>
      <c r="AN110" s="103">
        <f t="shared" si="96"/>
        <v>1</v>
      </c>
      <c r="AO110" s="103">
        <f t="shared" si="96"/>
        <v>1</v>
      </c>
      <c r="AP110" s="103">
        <f t="shared" si="96"/>
        <v>1</v>
      </c>
      <c r="AQ110" s="103">
        <f t="shared" si="96"/>
        <v>1</v>
      </c>
      <c r="AR110" s="103">
        <f t="shared" si="96"/>
        <v>1</v>
      </c>
      <c r="AS110" s="103">
        <f t="shared" si="96"/>
        <v>1</v>
      </c>
      <c r="AT110" s="103">
        <f t="shared" si="96"/>
        <v>1</v>
      </c>
      <c r="AU110" s="103">
        <f t="shared" si="96"/>
        <v>1</v>
      </c>
      <c r="AV110" s="103">
        <f t="shared" si="96"/>
        <v>1</v>
      </c>
      <c r="AW110" s="103">
        <f t="shared" si="96"/>
        <v>1</v>
      </c>
      <c r="AX110" s="103">
        <f t="shared" si="96"/>
        <v>1</v>
      </c>
      <c r="AY110" s="103">
        <f t="shared" si="96"/>
        <v>1</v>
      </c>
      <c r="AZ110" s="103">
        <f t="shared" si="96"/>
        <v>1</v>
      </c>
      <c r="BA110" s="103">
        <f t="shared" si="96"/>
        <v>1</v>
      </c>
      <c r="BB110" s="103">
        <f t="shared" si="96"/>
        <v>1</v>
      </c>
      <c r="BC110" s="104"/>
      <c r="BD110" s="101"/>
    </row>
    <row r="111" spans="1:89" s="105" customFormat="1" x14ac:dyDescent="0.25">
      <c r="A111" s="259"/>
      <c r="B111" s="101" t="s">
        <v>110</v>
      </c>
      <c r="C111" s="262"/>
      <c r="D111" s="103">
        <v>0</v>
      </c>
      <c r="E111" s="103">
        <v>0</v>
      </c>
      <c r="F111" s="103">
        <v>0</v>
      </c>
      <c r="G111" s="103">
        <v>0</v>
      </c>
      <c r="H111" s="103">
        <v>0</v>
      </c>
      <c r="I111" s="103">
        <v>0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0</v>
      </c>
      <c r="P111" s="103">
        <v>0</v>
      </c>
      <c r="Q111" s="103">
        <v>0</v>
      </c>
      <c r="R111" s="103">
        <v>0</v>
      </c>
      <c r="S111" s="103">
        <v>0</v>
      </c>
      <c r="T111" s="103">
        <v>0</v>
      </c>
      <c r="U111" s="103">
        <v>1</v>
      </c>
      <c r="V111" s="103">
        <v>0</v>
      </c>
      <c r="W111" s="103">
        <v>0</v>
      </c>
      <c r="X111" s="103">
        <v>0</v>
      </c>
      <c r="Y111" s="103">
        <v>0</v>
      </c>
      <c r="Z111" s="103">
        <v>0</v>
      </c>
      <c r="AA111" s="103">
        <v>0</v>
      </c>
      <c r="AB111" s="103">
        <v>0</v>
      </c>
      <c r="AC111" s="103">
        <v>0</v>
      </c>
      <c r="AD111" s="103">
        <v>0</v>
      </c>
      <c r="AE111" s="103">
        <v>0</v>
      </c>
      <c r="AF111" s="103">
        <v>0</v>
      </c>
      <c r="AG111" s="103">
        <v>0</v>
      </c>
      <c r="AH111" s="82">
        <v>0</v>
      </c>
      <c r="AI111" s="103">
        <v>0</v>
      </c>
      <c r="AJ111" s="103">
        <v>0</v>
      </c>
      <c r="AK111" s="103">
        <v>0</v>
      </c>
      <c r="AL111" s="103">
        <v>0</v>
      </c>
      <c r="AM111" s="103">
        <v>0</v>
      </c>
      <c r="AN111" s="103">
        <v>0</v>
      </c>
      <c r="AO111" s="103">
        <v>0</v>
      </c>
      <c r="AP111" s="103">
        <v>0</v>
      </c>
      <c r="AQ111" s="103">
        <v>0</v>
      </c>
      <c r="AR111" s="103">
        <v>0</v>
      </c>
      <c r="AS111" s="103">
        <v>0</v>
      </c>
      <c r="AT111" s="103">
        <v>0</v>
      </c>
      <c r="AU111" s="103">
        <v>0</v>
      </c>
      <c r="AV111" s="103">
        <v>0</v>
      </c>
      <c r="AW111" s="103">
        <v>0</v>
      </c>
      <c r="AX111" s="103">
        <v>0</v>
      </c>
      <c r="AY111" s="103">
        <v>0</v>
      </c>
      <c r="AZ111" s="103">
        <v>0</v>
      </c>
      <c r="BA111" s="103">
        <v>0</v>
      </c>
      <c r="BB111" s="103">
        <v>0</v>
      </c>
      <c r="BC111" s="104">
        <f>SUM(D111:BB111)</f>
        <v>1</v>
      </c>
      <c r="BD111" s="101"/>
    </row>
    <row r="112" spans="1:89" s="105" customFormat="1" x14ac:dyDescent="0.25">
      <c r="A112" s="259"/>
      <c r="B112" s="101" t="s">
        <v>111</v>
      </c>
      <c r="C112" s="262"/>
      <c r="D112" s="103">
        <f>D111</f>
        <v>0</v>
      </c>
      <c r="E112" s="103">
        <f t="shared" ref="E112:AJ112" si="97">+D112+E111</f>
        <v>0</v>
      </c>
      <c r="F112" s="103">
        <f t="shared" si="97"/>
        <v>0</v>
      </c>
      <c r="G112" s="103">
        <f t="shared" si="97"/>
        <v>0</v>
      </c>
      <c r="H112" s="103">
        <f t="shared" si="97"/>
        <v>0</v>
      </c>
      <c r="I112" s="103">
        <f t="shared" si="97"/>
        <v>0</v>
      </c>
      <c r="J112" s="103">
        <f t="shared" si="97"/>
        <v>0</v>
      </c>
      <c r="K112" s="103">
        <f t="shared" si="97"/>
        <v>0</v>
      </c>
      <c r="L112" s="103">
        <f t="shared" si="97"/>
        <v>0</v>
      </c>
      <c r="M112" s="103">
        <f t="shared" si="97"/>
        <v>0</v>
      </c>
      <c r="N112" s="103">
        <f t="shared" si="97"/>
        <v>0</v>
      </c>
      <c r="O112" s="103">
        <f t="shared" si="97"/>
        <v>0</v>
      </c>
      <c r="P112" s="103">
        <f t="shared" si="97"/>
        <v>0</v>
      </c>
      <c r="Q112" s="103">
        <f t="shared" si="97"/>
        <v>0</v>
      </c>
      <c r="R112" s="103">
        <f t="shared" si="97"/>
        <v>0</v>
      </c>
      <c r="S112" s="103">
        <f t="shared" si="97"/>
        <v>0</v>
      </c>
      <c r="T112" s="103">
        <f t="shared" si="97"/>
        <v>0</v>
      </c>
      <c r="U112" s="103">
        <f t="shared" si="97"/>
        <v>1</v>
      </c>
      <c r="V112" s="103">
        <f t="shared" si="97"/>
        <v>1</v>
      </c>
      <c r="W112" s="103">
        <f t="shared" si="97"/>
        <v>1</v>
      </c>
      <c r="X112" s="103">
        <f t="shared" si="97"/>
        <v>1</v>
      </c>
      <c r="Y112" s="103">
        <f t="shared" si="97"/>
        <v>1</v>
      </c>
      <c r="Z112" s="103">
        <f t="shared" si="97"/>
        <v>1</v>
      </c>
      <c r="AA112" s="103">
        <f t="shared" si="97"/>
        <v>1</v>
      </c>
      <c r="AB112" s="103">
        <f t="shared" si="97"/>
        <v>1</v>
      </c>
      <c r="AC112" s="103">
        <f t="shared" si="97"/>
        <v>1</v>
      </c>
      <c r="AD112" s="103">
        <f t="shared" si="97"/>
        <v>1</v>
      </c>
      <c r="AE112" s="103">
        <f t="shared" si="97"/>
        <v>1</v>
      </c>
      <c r="AF112" s="103">
        <f t="shared" si="97"/>
        <v>1</v>
      </c>
      <c r="AG112" s="103">
        <f t="shared" si="97"/>
        <v>1</v>
      </c>
      <c r="AH112" s="82">
        <f t="shared" si="97"/>
        <v>1</v>
      </c>
      <c r="AI112" s="103">
        <f t="shared" si="97"/>
        <v>1</v>
      </c>
      <c r="AJ112" s="103">
        <f t="shared" si="97"/>
        <v>1</v>
      </c>
      <c r="AK112" s="103">
        <f t="shared" ref="AK112:BB112" si="98">+AJ112+AK111</f>
        <v>1</v>
      </c>
      <c r="AL112" s="103">
        <f t="shared" si="98"/>
        <v>1</v>
      </c>
      <c r="AM112" s="103">
        <f t="shared" si="98"/>
        <v>1</v>
      </c>
      <c r="AN112" s="103">
        <f t="shared" si="98"/>
        <v>1</v>
      </c>
      <c r="AO112" s="103">
        <f t="shared" si="98"/>
        <v>1</v>
      </c>
      <c r="AP112" s="103">
        <f t="shared" si="98"/>
        <v>1</v>
      </c>
      <c r="AQ112" s="103">
        <f t="shared" si="98"/>
        <v>1</v>
      </c>
      <c r="AR112" s="103">
        <f t="shared" si="98"/>
        <v>1</v>
      </c>
      <c r="AS112" s="103">
        <f t="shared" si="98"/>
        <v>1</v>
      </c>
      <c r="AT112" s="103">
        <f t="shared" si="98"/>
        <v>1</v>
      </c>
      <c r="AU112" s="103">
        <f t="shared" si="98"/>
        <v>1</v>
      </c>
      <c r="AV112" s="103">
        <f t="shared" si="98"/>
        <v>1</v>
      </c>
      <c r="AW112" s="103">
        <f t="shared" si="98"/>
        <v>1</v>
      </c>
      <c r="AX112" s="103">
        <f t="shared" si="98"/>
        <v>1</v>
      </c>
      <c r="AY112" s="103">
        <f t="shared" si="98"/>
        <v>1</v>
      </c>
      <c r="AZ112" s="103">
        <f t="shared" si="98"/>
        <v>1</v>
      </c>
      <c r="BA112" s="103">
        <f t="shared" si="98"/>
        <v>1</v>
      </c>
      <c r="BB112" s="103">
        <f t="shared" si="98"/>
        <v>1</v>
      </c>
      <c r="BC112" s="104"/>
      <c r="BD112" s="101"/>
    </row>
    <row r="113" spans="1:89" s="109" customFormat="1" x14ac:dyDescent="0.25">
      <c r="A113" s="259"/>
      <c r="B113" s="106"/>
      <c r="C113" s="262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83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  <c r="BC113" s="108"/>
      <c r="BD113" s="106"/>
    </row>
    <row r="114" spans="1:89" s="91" customFormat="1" x14ac:dyDescent="0.25">
      <c r="A114" s="259"/>
      <c r="B114" s="91" t="s">
        <v>112</v>
      </c>
      <c r="C114" s="93">
        <v>43.618000000000002</v>
      </c>
      <c r="D114" s="94">
        <f t="shared" ref="D114:AI114" si="99">+D110*$C114</f>
        <v>0</v>
      </c>
      <c r="E114" s="94">
        <f t="shared" si="99"/>
        <v>0</v>
      </c>
      <c r="F114" s="94">
        <f t="shared" si="99"/>
        <v>0</v>
      </c>
      <c r="G114" s="94">
        <f t="shared" si="99"/>
        <v>0</v>
      </c>
      <c r="H114" s="94">
        <f t="shared" si="99"/>
        <v>0</v>
      </c>
      <c r="I114" s="94">
        <f t="shared" si="99"/>
        <v>0</v>
      </c>
      <c r="J114" s="94">
        <f t="shared" si="99"/>
        <v>0</v>
      </c>
      <c r="K114" s="94">
        <f t="shared" si="99"/>
        <v>0</v>
      </c>
      <c r="L114" s="94">
        <f t="shared" si="99"/>
        <v>0</v>
      </c>
      <c r="M114" s="94">
        <f t="shared" si="99"/>
        <v>0</v>
      </c>
      <c r="N114" s="94">
        <f t="shared" si="99"/>
        <v>0</v>
      </c>
      <c r="O114" s="94">
        <f t="shared" si="99"/>
        <v>0</v>
      </c>
      <c r="P114" s="94">
        <f t="shared" si="99"/>
        <v>0</v>
      </c>
      <c r="Q114" s="94">
        <f t="shared" si="99"/>
        <v>0</v>
      </c>
      <c r="R114" s="94">
        <f t="shared" si="99"/>
        <v>0</v>
      </c>
      <c r="S114" s="94">
        <f t="shared" si="99"/>
        <v>0</v>
      </c>
      <c r="T114" s="94">
        <f t="shared" si="99"/>
        <v>6.5427</v>
      </c>
      <c r="U114" s="94">
        <f t="shared" si="99"/>
        <v>10.904500000000001</v>
      </c>
      <c r="V114" s="94">
        <f t="shared" si="99"/>
        <v>10.904500000000001</v>
      </c>
      <c r="W114" s="94">
        <f t="shared" si="99"/>
        <v>10.904500000000001</v>
      </c>
      <c r="X114" s="94">
        <f t="shared" si="99"/>
        <v>17.447200000000002</v>
      </c>
      <c r="Y114" s="94">
        <f t="shared" si="99"/>
        <v>17.447200000000002</v>
      </c>
      <c r="Z114" s="94">
        <f t="shared" si="99"/>
        <v>17.447200000000002</v>
      </c>
      <c r="AA114" s="94">
        <f t="shared" si="99"/>
        <v>17.447200000000002</v>
      </c>
      <c r="AB114" s="94">
        <f t="shared" si="99"/>
        <v>17.447200000000002</v>
      </c>
      <c r="AC114" s="94">
        <f t="shared" si="99"/>
        <v>17.447200000000002</v>
      </c>
      <c r="AD114" s="94">
        <f t="shared" si="99"/>
        <v>17.447200000000002</v>
      </c>
      <c r="AE114" s="94">
        <f t="shared" si="99"/>
        <v>26.170800000000003</v>
      </c>
      <c r="AF114" s="94">
        <f t="shared" si="99"/>
        <v>26.170800000000003</v>
      </c>
      <c r="AG114" s="94">
        <f t="shared" si="99"/>
        <v>26.170800000000003</v>
      </c>
      <c r="AH114" s="90">
        <f t="shared" si="99"/>
        <v>34.894400000000005</v>
      </c>
      <c r="AI114" s="94">
        <f t="shared" si="99"/>
        <v>34.894400000000005</v>
      </c>
      <c r="AJ114" s="94">
        <f t="shared" ref="AJ114:BB114" si="100">+AJ110*$C114</f>
        <v>43.618000000000002</v>
      </c>
      <c r="AK114" s="94">
        <f t="shared" si="100"/>
        <v>43.618000000000002</v>
      </c>
      <c r="AL114" s="94">
        <f t="shared" si="100"/>
        <v>43.618000000000002</v>
      </c>
      <c r="AM114" s="94">
        <f t="shared" si="100"/>
        <v>43.618000000000002</v>
      </c>
      <c r="AN114" s="94">
        <f t="shared" si="100"/>
        <v>43.618000000000002</v>
      </c>
      <c r="AO114" s="94">
        <f t="shared" si="100"/>
        <v>43.618000000000002</v>
      </c>
      <c r="AP114" s="94">
        <f t="shared" si="100"/>
        <v>43.618000000000002</v>
      </c>
      <c r="AQ114" s="94">
        <f t="shared" si="100"/>
        <v>43.618000000000002</v>
      </c>
      <c r="AR114" s="94">
        <f t="shared" si="100"/>
        <v>43.618000000000002</v>
      </c>
      <c r="AS114" s="94">
        <f t="shared" si="100"/>
        <v>43.618000000000002</v>
      </c>
      <c r="AT114" s="94">
        <f t="shared" si="100"/>
        <v>43.618000000000002</v>
      </c>
      <c r="AU114" s="94">
        <f t="shared" si="100"/>
        <v>43.618000000000002</v>
      </c>
      <c r="AV114" s="94">
        <f t="shared" si="100"/>
        <v>43.618000000000002</v>
      </c>
      <c r="AW114" s="94">
        <f t="shared" si="100"/>
        <v>43.618000000000002</v>
      </c>
      <c r="AX114" s="94">
        <f t="shared" si="100"/>
        <v>43.618000000000002</v>
      </c>
      <c r="AY114" s="94">
        <f t="shared" si="100"/>
        <v>43.618000000000002</v>
      </c>
      <c r="AZ114" s="94">
        <f t="shared" si="100"/>
        <v>43.618000000000002</v>
      </c>
      <c r="BA114" s="94">
        <f t="shared" si="100"/>
        <v>43.618000000000002</v>
      </c>
      <c r="BB114" s="94">
        <f t="shared" si="100"/>
        <v>43.618000000000002</v>
      </c>
      <c r="BC114" s="95"/>
      <c r="BD114" s="96"/>
      <c r="BE114" s="96"/>
      <c r="BF114" s="96"/>
      <c r="BG114" s="96"/>
      <c r="BH114" s="96"/>
      <c r="BI114" s="96"/>
      <c r="BJ114" s="96"/>
      <c r="BK114" s="96"/>
      <c r="BL114" s="96"/>
      <c r="BM114" s="96"/>
      <c r="BN114" s="96"/>
      <c r="BO114" s="96"/>
      <c r="BP114" s="96"/>
      <c r="BQ114" s="96"/>
      <c r="BR114" s="96"/>
      <c r="BS114" s="96"/>
      <c r="BT114" s="96"/>
      <c r="BU114" s="96"/>
      <c r="BV114" s="96"/>
      <c r="BW114" s="96"/>
      <c r="BX114" s="96"/>
      <c r="BY114" s="96"/>
      <c r="BZ114" s="96"/>
      <c r="CA114" s="96"/>
      <c r="CB114" s="96"/>
      <c r="CC114" s="96"/>
      <c r="CD114" s="96"/>
      <c r="CE114" s="96"/>
      <c r="CF114" s="96"/>
      <c r="CG114" s="96"/>
      <c r="CH114" s="96"/>
      <c r="CI114" s="96"/>
      <c r="CJ114" s="96"/>
      <c r="CK114" s="96"/>
    </row>
    <row r="115" spans="1:89" s="133" customFormat="1" ht="13.8" thickBot="1" x14ac:dyDescent="0.3">
      <c r="A115" s="260"/>
      <c r="B115" s="133" t="s">
        <v>113</v>
      </c>
      <c r="C115" s="134" t="str">
        <f>+'Detail by Turbine'!B17</f>
        <v>Tentative</v>
      </c>
      <c r="D115" s="135">
        <f t="shared" ref="D115:AI115" si="101">+D112*$C114</f>
        <v>0</v>
      </c>
      <c r="E115" s="135">
        <f t="shared" si="101"/>
        <v>0</v>
      </c>
      <c r="F115" s="135">
        <f t="shared" si="101"/>
        <v>0</v>
      </c>
      <c r="G115" s="135">
        <f t="shared" si="101"/>
        <v>0</v>
      </c>
      <c r="H115" s="135">
        <f t="shared" si="101"/>
        <v>0</v>
      </c>
      <c r="I115" s="135">
        <f t="shared" si="101"/>
        <v>0</v>
      </c>
      <c r="J115" s="135">
        <f t="shared" si="101"/>
        <v>0</v>
      </c>
      <c r="K115" s="135">
        <f t="shared" si="101"/>
        <v>0</v>
      </c>
      <c r="L115" s="135">
        <f t="shared" si="101"/>
        <v>0</v>
      </c>
      <c r="M115" s="135">
        <f t="shared" si="101"/>
        <v>0</v>
      </c>
      <c r="N115" s="135">
        <f t="shared" si="101"/>
        <v>0</v>
      </c>
      <c r="O115" s="135">
        <f t="shared" si="101"/>
        <v>0</v>
      </c>
      <c r="P115" s="135">
        <f t="shared" si="101"/>
        <v>0</v>
      </c>
      <c r="Q115" s="135">
        <f t="shared" si="101"/>
        <v>0</v>
      </c>
      <c r="R115" s="135">
        <f t="shared" si="101"/>
        <v>0</v>
      </c>
      <c r="S115" s="135">
        <f t="shared" si="101"/>
        <v>0</v>
      </c>
      <c r="T115" s="135">
        <f t="shared" si="101"/>
        <v>0</v>
      </c>
      <c r="U115" s="135">
        <f t="shared" si="101"/>
        <v>43.618000000000002</v>
      </c>
      <c r="V115" s="135">
        <f t="shared" si="101"/>
        <v>43.618000000000002</v>
      </c>
      <c r="W115" s="135">
        <f t="shared" si="101"/>
        <v>43.618000000000002</v>
      </c>
      <c r="X115" s="135">
        <f t="shared" si="101"/>
        <v>43.618000000000002</v>
      </c>
      <c r="Y115" s="135">
        <f t="shared" si="101"/>
        <v>43.618000000000002</v>
      </c>
      <c r="Z115" s="135">
        <f t="shared" si="101"/>
        <v>43.618000000000002</v>
      </c>
      <c r="AA115" s="135">
        <f t="shared" si="101"/>
        <v>43.618000000000002</v>
      </c>
      <c r="AB115" s="135">
        <f t="shared" si="101"/>
        <v>43.618000000000002</v>
      </c>
      <c r="AC115" s="135">
        <f t="shared" si="101"/>
        <v>43.618000000000002</v>
      </c>
      <c r="AD115" s="135">
        <f t="shared" si="101"/>
        <v>43.618000000000002</v>
      </c>
      <c r="AE115" s="135">
        <f t="shared" si="101"/>
        <v>43.618000000000002</v>
      </c>
      <c r="AF115" s="135">
        <f t="shared" si="101"/>
        <v>43.618000000000002</v>
      </c>
      <c r="AG115" s="135">
        <f t="shared" si="101"/>
        <v>43.618000000000002</v>
      </c>
      <c r="AH115" s="136">
        <f t="shared" si="101"/>
        <v>43.618000000000002</v>
      </c>
      <c r="AI115" s="135">
        <f t="shared" si="101"/>
        <v>43.618000000000002</v>
      </c>
      <c r="AJ115" s="135">
        <f t="shared" ref="AJ115:BB115" si="102">+AJ112*$C114</f>
        <v>43.618000000000002</v>
      </c>
      <c r="AK115" s="135">
        <f t="shared" si="102"/>
        <v>43.618000000000002</v>
      </c>
      <c r="AL115" s="135">
        <f t="shared" si="102"/>
        <v>43.618000000000002</v>
      </c>
      <c r="AM115" s="135">
        <f t="shared" si="102"/>
        <v>43.618000000000002</v>
      </c>
      <c r="AN115" s="135">
        <f t="shared" si="102"/>
        <v>43.618000000000002</v>
      </c>
      <c r="AO115" s="135">
        <f t="shared" si="102"/>
        <v>43.618000000000002</v>
      </c>
      <c r="AP115" s="135">
        <f t="shared" si="102"/>
        <v>43.618000000000002</v>
      </c>
      <c r="AQ115" s="135">
        <f t="shared" si="102"/>
        <v>43.618000000000002</v>
      </c>
      <c r="AR115" s="135">
        <f t="shared" si="102"/>
        <v>43.618000000000002</v>
      </c>
      <c r="AS115" s="135">
        <f t="shared" si="102"/>
        <v>43.618000000000002</v>
      </c>
      <c r="AT115" s="135">
        <f t="shared" si="102"/>
        <v>43.618000000000002</v>
      </c>
      <c r="AU115" s="135">
        <f t="shared" si="102"/>
        <v>43.618000000000002</v>
      </c>
      <c r="AV115" s="135">
        <f t="shared" si="102"/>
        <v>43.618000000000002</v>
      </c>
      <c r="AW115" s="135">
        <f t="shared" si="102"/>
        <v>43.618000000000002</v>
      </c>
      <c r="AX115" s="135">
        <f t="shared" si="102"/>
        <v>43.618000000000002</v>
      </c>
      <c r="AY115" s="135">
        <f t="shared" si="102"/>
        <v>43.618000000000002</v>
      </c>
      <c r="AZ115" s="135">
        <f t="shared" si="102"/>
        <v>43.618000000000002</v>
      </c>
      <c r="BA115" s="135">
        <f t="shared" si="102"/>
        <v>43.618000000000002</v>
      </c>
      <c r="BB115" s="135">
        <f t="shared" si="102"/>
        <v>43.618000000000002</v>
      </c>
      <c r="BC115" s="137"/>
      <c r="BD115" s="138"/>
      <c r="BE115" s="138"/>
      <c r="BF115" s="138"/>
      <c r="BG115" s="138"/>
      <c r="BH115" s="138"/>
      <c r="BI115" s="138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</row>
    <row r="116" spans="1:89" s="92" customFormat="1" ht="15" customHeight="1" thickTop="1" x14ac:dyDescent="0.25">
      <c r="A116" s="258">
        <f>+A108+1</f>
        <v>15</v>
      </c>
      <c r="B116" s="98" t="str">
        <f>+'Detail by Turbine'!G20</f>
        <v>MHI 501F Simple Cycle</v>
      </c>
      <c r="C116" s="261" t="str">
        <f>+'Detail by Turbine'!S20</f>
        <v>Eletrobolt II</v>
      </c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84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99"/>
      <c r="BA116" s="99"/>
      <c r="BB116" s="99"/>
      <c r="BC116" s="100"/>
    </row>
    <row r="117" spans="1:89" s="105" customFormat="1" x14ac:dyDescent="0.25">
      <c r="A117" s="259"/>
      <c r="B117" s="101" t="s">
        <v>108</v>
      </c>
      <c r="C117" s="262"/>
      <c r="D117" s="103">
        <v>0</v>
      </c>
      <c r="E117" s="103">
        <v>0</v>
      </c>
      <c r="F117" s="103">
        <v>0</v>
      </c>
      <c r="G117" s="103">
        <v>0</v>
      </c>
      <c r="H117" s="103">
        <v>0</v>
      </c>
      <c r="I117" s="103">
        <v>0</v>
      </c>
      <c r="J117" s="103">
        <v>0</v>
      </c>
      <c r="K117" s="103">
        <v>0</v>
      </c>
      <c r="L117" s="103">
        <v>0</v>
      </c>
      <c r="M117" s="103">
        <v>0</v>
      </c>
      <c r="N117" s="103">
        <v>0</v>
      </c>
      <c r="O117" s="103">
        <v>0</v>
      </c>
      <c r="P117" s="103">
        <v>0</v>
      </c>
      <c r="Q117" s="103">
        <v>0</v>
      </c>
      <c r="R117" s="103">
        <v>0</v>
      </c>
      <c r="S117" s="103">
        <v>0</v>
      </c>
      <c r="T117" s="103">
        <v>0</v>
      </c>
      <c r="U117" s="103">
        <v>0</v>
      </c>
      <c r="V117" s="103">
        <v>0</v>
      </c>
      <c r="W117" s="103">
        <v>0</v>
      </c>
      <c r="X117" s="103">
        <v>0</v>
      </c>
      <c r="Y117" s="103">
        <v>0.1</v>
      </c>
      <c r="Z117" s="103">
        <v>0</v>
      </c>
      <c r="AA117" s="103">
        <v>0</v>
      </c>
      <c r="AB117" s="103">
        <v>0</v>
      </c>
      <c r="AC117" s="103">
        <v>0</v>
      </c>
      <c r="AD117" s="103">
        <v>0</v>
      </c>
      <c r="AE117" s="103">
        <v>0.15</v>
      </c>
      <c r="AF117" s="103">
        <v>0</v>
      </c>
      <c r="AG117" s="103">
        <v>0</v>
      </c>
      <c r="AH117" s="82">
        <v>0</v>
      </c>
      <c r="AI117" s="103">
        <v>0.15</v>
      </c>
      <c r="AJ117" s="103">
        <v>0</v>
      </c>
      <c r="AK117" s="103">
        <v>0</v>
      </c>
      <c r="AL117" s="103">
        <v>0</v>
      </c>
      <c r="AM117" s="103">
        <v>0</v>
      </c>
      <c r="AN117" s="103">
        <v>0</v>
      </c>
      <c r="AO117" s="103">
        <v>0</v>
      </c>
      <c r="AP117" s="103">
        <v>0.2</v>
      </c>
      <c r="AQ117" s="103">
        <v>0</v>
      </c>
      <c r="AR117" s="103">
        <v>0</v>
      </c>
      <c r="AS117" s="103">
        <v>0.2</v>
      </c>
      <c r="AT117" s="103">
        <v>0</v>
      </c>
      <c r="AU117" s="103">
        <v>0.2</v>
      </c>
      <c r="AV117" s="103">
        <v>0</v>
      </c>
      <c r="AW117" s="103">
        <v>0</v>
      </c>
      <c r="AX117" s="103">
        <v>0</v>
      </c>
      <c r="AY117" s="103">
        <v>0</v>
      </c>
      <c r="AZ117" s="103">
        <v>0</v>
      </c>
      <c r="BA117" s="103">
        <v>0</v>
      </c>
      <c r="BB117" s="103">
        <v>0</v>
      </c>
      <c r="BC117" s="104">
        <f>SUM(D117:BB117)</f>
        <v>1</v>
      </c>
      <c r="BD117" s="101"/>
    </row>
    <row r="118" spans="1:89" s="105" customFormat="1" x14ac:dyDescent="0.25">
      <c r="A118" s="259"/>
      <c r="B118" s="101" t="s">
        <v>109</v>
      </c>
      <c r="C118" s="262"/>
      <c r="D118" s="103">
        <f>D117</f>
        <v>0</v>
      </c>
      <c r="E118" s="103">
        <f t="shared" ref="E118:AJ118" si="103">+D118+E117</f>
        <v>0</v>
      </c>
      <c r="F118" s="103">
        <f t="shared" si="103"/>
        <v>0</v>
      </c>
      <c r="G118" s="103">
        <f t="shared" si="103"/>
        <v>0</v>
      </c>
      <c r="H118" s="103">
        <f t="shared" si="103"/>
        <v>0</v>
      </c>
      <c r="I118" s="103">
        <f t="shared" si="103"/>
        <v>0</v>
      </c>
      <c r="J118" s="103">
        <f t="shared" si="103"/>
        <v>0</v>
      </c>
      <c r="K118" s="103">
        <f t="shared" si="103"/>
        <v>0</v>
      </c>
      <c r="L118" s="103">
        <f t="shared" si="103"/>
        <v>0</v>
      </c>
      <c r="M118" s="103">
        <f t="shared" si="103"/>
        <v>0</v>
      </c>
      <c r="N118" s="103">
        <f t="shared" si="103"/>
        <v>0</v>
      </c>
      <c r="O118" s="103">
        <f t="shared" si="103"/>
        <v>0</v>
      </c>
      <c r="P118" s="103">
        <f t="shared" si="103"/>
        <v>0</v>
      </c>
      <c r="Q118" s="103">
        <f t="shared" si="103"/>
        <v>0</v>
      </c>
      <c r="R118" s="103">
        <f t="shared" si="103"/>
        <v>0</v>
      </c>
      <c r="S118" s="103">
        <f t="shared" si="103"/>
        <v>0</v>
      </c>
      <c r="T118" s="103">
        <f t="shared" si="103"/>
        <v>0</v>
      </c>
      <c r="U118" s="103">
        <f t="shared" si="103"/>
        <v>0</v>
      </c>
      <c r="V118" s="103">
        <f t="shared" si="103"/>
        <v>0</v>
      </c>
      <c r="W118" s="103">
        <f t="shared" si="103"/>
        <v>0</v>
      </c>
      <c r="X118" s="103">
        <f t="shared" si="103"/>
        <v>0</v>
      </c>
      <c r="Y118" s="103">
        <f t="shared" si="103"/>
        <v>0.1</v>
      </c>
      <c r="Z118" s="103">
        <f t="shared" si="103"/>
        <v>0.1</v>
      </c>
      <c r="AA118" s="103">
        <f t="shared" si="103"/>
        <v>0.1</v>
      </c>
      <c r="AB118" s="103">
        <f t="shared" si="103"/>
        <v>0.1</v>
      </c>
      <c r="AC118" s="103">
        <f t="shared" si="103"/>
        <v>0.1</v>
      </c>
      <c r="AD118" s="103">
        <f t="shared" si="103"/>
        <v>0.1</v>
      </c>
      <c r="AE118" s="103">
        <f t="shared" si="103"/>
        <v>0.25</v>
      </c>
      <c r="AF118" s="103">
        <f t="shared" si="103"/>
        <v>0.25</v>
      </c>
      <c r="AG118" s="103">
        <f t="shared" si="103"/>
        <v>0.25</v>
      </c>
      <c r="AH118" s="82">
        <f t="shared" si="103"/>
        <v>0.25</v>
      </c>
      <c r="AI118" s="103">
        <f t="shared" si="103"/>
        <v>0.4</v>
      </c>
      <c r="AJ118" s="103">
        <f t="shared" si="103"/>
        <v>0.4</v>
      </c>
      <c r="AK118" s="103">
        <f t="shared" ref="AK118:BB118" si="104">+AJ118+AK117</f>
        <v>0.4</v>
      </c>
      <c r="AL118" s="103">
        <f t="shared" si="104"/>
        <v>0.4</v>
      </c>
      <c r="AM118" s="103">
        <f t="shared" si="104"/>
        <v>0.4</v>
      </c>
      <c r="AN118" s="103">
        <f t="shared" si="104"/>
        <v>0.4</v>
      </c>
      <c r="AO118" s="103">
        <f t="shared" si="104"/>
        <v>0.4</v>
      </c>
      <c r="AP118" s="103">
        <f t="shared" si="104"/>
        <v>0.60000000000000009</v>
      </c>
      <c r="AQ118" s="103">
        <f t="shared" si="104"/>
        <v>0.60000000000000009</v>
      </c>
      <c r="AR118" s="103">
        <f t="shared" si="104"/>
        <v>0.60000000000000009</v>
      </c>
      <c r="AS118" s="103">
        <f t="shared" si="104"/>
        <v>0.8</v>
      </c>
      <c r="AT118" s="103">
        <f t="shared" si="104"/>
        <v>0.8</v>
      </c>
      <c r="AU118" s="103">
        <f t="shared" si="104"/>
        <v>1</v>
      </c>
      <c r="AV118" s="103">
        <f t="shared" si="104"/>
        <v>1</v>
      </c>
      <c r="AW118" s="103">
        <f t="shared" si="104"/>
        <v>1</v>
      </c>
      <c r="AX118" s="103">
        <f t="shared" si="104"/>
        <v>1</v>
      </c>
      <c r="AY118" s="103">
        <f t="shared" si="104"/>
        <v>1</v>
      </c>
      <c r="AZ118" s="103">
        <f t="shared" si="104"/>
        <v>1</v>
      </c>
      <c r="BA118" s="103">
        <f t="shared" si="104"/>
        <v>1</v>
      </c>
      <c r="BB118" s="103">
        <f t="shared" si="104"/>
        <v>1</v>
      </c>
      <c r="BC118" s="104"/>
      <c r="BD118" s="101"/>
    </row>
    <row r="119" spans="1:89" s="105" customFormat="1" x14ac:dyDescent="0.25">
      <c r="A119" s="259"/>
      <c r="B119" s="101" t="s">
        <v>110</v>
      </c>
      <c r="C119" s="262"/>
      <c r="D119" s="103">
        <v>0</v>
      </c>
      <c r="E119" s="103">
        <v>0</v>
      </c>
      <c r="F119" s="103">
        <v>0</v>
      </c>
      <c r="G119" s="103">
        <v>0</v>
      </c>
      <c r="H119" s="103">
        <v>0</v>
      </c>
      <c r="I119" s="103">
        <v>0</v>
      </c>
      <c r="J119" s="103">
        <v>0</v>
      </c>
      <c r="K119" s="103">
        <v>0</v>
      </c>
      <c r="L119" s="103">
        <v>0</v>
      </c>
      <c r="M119" s="103">
        <v>0</v>
      </c>
      <c r="N119" s="103">
        <v>0</v>
      </c>
      <c r="O119" s="103">
        <v>0</v>
      </c>
      <c r="P119" s="103">
        <v>0</v>
      </c>
      <c r="Q119" s="103">
        <v>0</v>
      </c>
      <c r="R119" s="103">
        <v>0</v>
      </c>
      <c r="S119" s="103">
        <v>0</v>
      </c>
      <c r="T119" s="103">
        <v>0</v>
      </c>
      <c r="U119" s="103">
        <v>0</v>
      </c>
      <c r="V119" s="103">
        <v>0</v>
      </c>
      <c r="W119" s="103">
        <v>0</v>
      </c>
      <c r="X119" s="103">
        <v>0</v>
      </c>
      <c r="Y119" s="103">
        <v>1</v>
      </c>
      <c r="Z119" s="103">
        <v>0</v>
      </c>
      <c r="AA119" s="103">
        <v>0</v>
      </c>
      <c r="AB119" s="103">
        <v>0</v>
      </c>
      <c r="AC119" s="103">
        <v>0</v>
      </c>
      <c r="AD119" s="103">
        <v>0</v>
      </c>
      <c r="AE119" s="103">
        <v>0</v>
      </c>
      <c r="AF119" s="103">
        <v>0</v>
      </c>
      <c r="AG119" s="103">
        <v>0</v>
      </c>
      <c r="AH119" s="82">
        <v>0</v>
      </c>
      <c r="AI119" s="103">
        <v>0</v>
      </c>
      <c r="AJ119" s="103">
        <v>0</v>
      </c>
      <c r="AK119" s="103">
        <v>0</v>
      </c>
      <c r="AL119" s="103">
        <v>0</v>
      </c>
      <c r="AM119" s="103">
        <v>0</v>
      </c>
      <c r="AN119" s="103">
        <v>0</v>
      </c>
      <c r="AO119" s="103">
        <v>0</v>
      </c>
      <c r="AP119" s="103">
        <v>0</v>
      </c>
      <c r="AQ119" s="103">
        <v>0</v>
      </c>
      <c r="AR119" s="103">
        <v>0</v>
      </c>
      <c r="AS119" s="103">
        <v>0</v>
      </c>
      <c r="AT119" s="103">
        <v>0</v>
      </c>
      <c r="AU119" s="103">
        <v>0</v>
      </c>
      <c r="AV119" s="103">
        <v>0</v>
      </c>
      <c r="AW119" s="103">
        <v>0</v>
      </c>
      <c r="AX119" s="103">
        <v>0</v>
      </c>
      <c r="AY119" s="103">
        <v>0</v>
      </c>
      <c r="AZ119" s="103">
        <v>0</v>
      </c>
      <c r="BA119" s="103">
        <v>0</v>
      </c>
      <c r="BB119" s="103">
        <v>0</v>
      </c>
      <c r="BC119" s="104">
        <f>SUM(D119:BB119)</f>
        <v>1</v>
      </c>
      <c r="BD119" s="101"/>
    </row>
    <row r="120" spans="1:89" s="105" customFormat="1" x14ac:dyDescent="0.25">
      <c r="A120" s="259"/>
      <c r="B120" s="101" t="s">
        <v>111</v>
      </c>
      <c r="C120" s="262"/>
      <c r="D120" s="103">
        <f>D119</f>
        <v>0</v>
      </c>
      <c r="E120" s="103">
        <f t="shared" ref="E120:AJ120" si="105">+D120+E119</f>
        <v>0</v>
      </c>
      <c r="F120" s="103">
        <f t="shared" si="105"/>
        <v>0</v>
      </c>
      <c r="G120" s="103">
        <f t="shared" si="105"/>
        <v>0</v>
      </c>
      <c r="H120" s="103">
        <f t="shared" si="105"/>
        <v>0</v>
      </c>
      <c r="I120" s="103">
        <f t="shared" si="105"/>
        <v>0</v>
      </c>
      <c r="J120" s="103">
        <f t="shared" si="105"/>
        <v>0</v>
      </c>
      <c r="K120" s="103">
        <f t="shared" si="105"/>
        <v>0</v>
      </c>
      <c r="L120" s="103">
        <f t="shared" si="105"/>
        <v>0</v>
      </c>
      <c r="M120" s="103">
        <f t="shared" si="105"/>
        <v>0</v>
      </c>
      <c r="N120" s="103">
        <f t="shared" si="105"/>
        <v>0</v>
      </c>
      <c r="O120" s="103">
        <f t="shared" si="105"/>
        <v>0</v>
      </c>
      <c r="P120" s="103">
        <f t="shared" si="105"/>
        <v>0</v>
      </c>
      <c r="Q120" s="103">
        <f t="shared" si="105"/>
        <v>0</v>
      </c>
      <c r="R120" s="103">
        <f t="shared" si="105"/>
        <v>0</v>
      </c>
      <c r="S120" s="103">
        <f t="shared" si="105"/>
        <v>0</v>
      </c>
      <c r="T120" s="103">
        <f t="shared" si="105"/>
        <v>0</v>
      </c>
      <c r="U120" s="103">
        <f t="shared" si="105"/>
        <v>0</v>
      </c>
      <c r="V120" s="103">
        <f t="shared" si="105"/>
        <v>0</v>
      </c>
      <c r="W120" s="103">
        <f t="shared" si="105"/>
        <v>0</v>
      </c>
      <c r="X120" s="103">
        <f t="shared" si="105"/>
        <v>0</v>
      </c>
      <c r="Y120" s="103">
        <f t="shared" si="105"/>
        <v>1</v>
      </c>
      <c r="Z120" s="103">
        <f t="shared" si="105"/>
        <v>1</v>
      </c>
      <c r="AA120" s="103">
        <f t="shared" si="105"/>
        <v>1</v>
      </c>
      <c r="AB120" s="103">
        <f t="shared" si="105"/>
        <v>1</v>
      </c>
      <c r="AC120" s="103">
        <f t="shared" si="105"/>
        <v>1</v>
      </c>
      <c r="AD120" s="103">
        <f t="shared" si="105"/>
        <v>1</v>
      </c>
      <c r="AE120" s="103">
        <f t="shared" si="105"/>
        <v>1</v>
      </c>
      <c r="AF120" s="103">
        <f t="shared" si="105"/>
        <v>1</v>
      </c>
      <c r="AG120" s="103">
        <f t="shared" si="105"/>
        <v>1</v>
      </c>
      <c r="AH120" s="82">
        <f t="shared" si="105"/>
        <v>1</v>
      </c>
      <c r="AI120" s="103">
        <f t="shared" si="105"/>
        <v>1</v>
      </c>
      <c r="AJ120" s="103">
        <f t="shared" si="105"/>
        <v>1</v>
      </c>
      <c r="AK120" s="103">
        <f t="shared" ref="AK120:BB120" si="106">+AJ120+AK119</f>
        <v>1</v>
      </c>
      <c r="AL120" s="103">
        <f t="shared" si="106"/>
        <v>1</v>
      </c>
      <c r="AM120" s="103">
        <f t="shared" si="106"/>
        <v>1</v>
      </c>
      <c r="AN120" s="103">
        <f t="shared" si="106"/>
        <v>1</v>
      </c>
      <c r="AO120" s="103">
        <f t="shared" si="106"/>
        <v>1</v>
      </c>
      <c r="AP120" s="103">
        <f t="shared" si="106"/>
        <v>1</v>
      </c>
      <c r="AQ120" s="103">
        <f t="shared" si="106"/>
        <v>1</v>
      </c>
      <c r="AR120" s="103">
        <f t="shared" si="106"/>
        <v>1</v>
      </c>
      <c r="AS120" s="103">
        <f t="shared" si="106"/>
        <v>1</v>
      </c>
      <c r="AT120" s="103">
        <f t="shared" si="106"/>
        <v>1</v>
      </c>
      <c r="AU120" s="103">
        <f t="shared" si="106"/>
        <v>1</v>
      </c>
      <c r="AV120" s="103">
        <f t="shared" si="106"/>
        <v>1</v>
      </c>
      <c r="AW120" s="103">
        <f t="shared" si="106"/>
        <v>1</v>
      </c>
      <c r="AX120" s="103">
        <f t="shared" si="106"/>
        <v>1</v>
      </c>
      <c r="AY120" s="103">
        <f t="shared" si="106"/>
        <v>1</v>
      </c>
      <c r="AZ120" s="103">
        <f t="shared" si="106"/>
        <v>1</v>
      </c>
      <c r="BA120" s="103">
        <f t="shared" si="106"/>
        <v>1</v>
      </c>
      <c r="BB120" s="103">
        <f t="shared" si="106"/>
        <v>1</v>
      </c>
      <c r="BC120" s="104"/>
      <c r="BD120" s="101"/>
    </row>
    <row r="121" spans="1:89" s="109" customFormat="1" x14ac:dyDescent="0.25">
      <c r="A121" s="259"/>
      <c r="B121" s="106"/>
      <c r="C121" s="262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83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  <c r="BC121" s="108"/>
      <c r="BD121" s="106"/>
    </row>
    <row r="122" spans="1:89" s="91" customFormat="1" x14ac:dyDescent="0.25">
      <c r="A122" s="259"/>
      <c r="B122" s="91" t="s">
        <v>112</v>
      </c>
      <c r="C122" s="93">
        <v>36.853999999999999</v>
      </c>
      <c r="D122" s="94">
        <f t="shared" ref="D122:AI122" si="107">+D118*$C122</f>
        <v>0</v>
      </c>
      <c r="E122" s="94">
        <f t="shared" si="107"/>
        <v>0</v>
      </c>
      <c r="F122" s="94">
        <f t="shared" si="107"/>
        <v>0</v>
      </c>
      <c r="G122" s="94">
        <f t="shared" si="107"/>
        <v>0</v>
      </c>
      <c r="H122" s="94">
        <f t="shared" si="107"/>
        <v>0</v>
      </c>
      <c r="I122" s="94">
        <f t="shared" si="107"/>
        <v>0</v>
      </c>
      <c r="J122" s="94">
        <f t="shared" si="107"/>
        <v>0</v>
      </c>
      <c r="K122" s="94">
        <f t="shared" si="107"/>
        <v>0</v>
      </c>
      <c r="L122" s="94">
        <f t="shared" si="107"/>
        <v>0</v>
      </c>
      <c r="M122" s="94">
        <f t="shared" si="107"/>
        <v>0</v>
      </c>
      <c r="N122" s="94">
        <f t="shared" si="107"/>
        <v>0</v>
      </c>
      <c r="O122" s="94">
        <f t="shared" si="107"/>
        <v>0</v>
      </c>
      <c r="P122" s="94">
        <f t="shared" si="107"/>
        <v>0</v>
      </c>
      <c r="Q122" s="94">
        <f t="shared" si="107"/>
        <v>0</v>
      </c>
      <c r="R122" s="94">
        <f t="shared" si="107"/>
        <v>0</v>
      </c>
      <c r="S122" s="94">
        <f t="shared" si="107"/>
        <v>0</v>
      </c>
      <c r="T122" s="94">
        <f t="shared" si="107"/>
        <v>0</v>
      </c>
      <c r="U122" s="94">
        <f t="shared" si="107"/>
        <v>0</v>
      </c>
      <c r="V122" s="94">
        <f t="shared" si="107"/>
        <v>0</v>
      </c>
      <c r="W122" s="94">
        <f t="shared" si="107"/>
        <v>0</v>
      </c>
      <c r="X122" s="94">
        <f t="shared" si="107"/>
        <v>0</v>
      </c>
      <c r="Y122" s="94">
        <f t="shared" si="107"/>
        <v>3.6854</v>
      </c>
      <c r="Z122" s="94">
        <f t="shared" si="107"/>
        <v>3.6854</v>
      </c>
      <c r="AA122" s="94">
        <f t="shared" si="107"/>
        <v>3.6854</v>
      </c>
      <c r="AB122" s="94">
        <f t="shared" si="107"/>
        <v>3.6854</v>
      </c>
      <c r="AC122" s="94">
        <f t="shared" si="107"/>
        <v>3.6854</v>
      </c>
      <c r="AD122" s="94">
        <f t="shared" si="107"/>
        <v>3.6854</v>
      </c>
      <c r="AE122" s="94">
        <f t="shared" si="107"/>
        <v>9.2134999999999998</v>
      </c>
      <c r="AF122" s="94">
        <f t="shared" si="107"/>
        <v>9.2134999999999998</v>
      </c>
      <c r="AG122" s="94">
        <f t="shared" si="107"/>
        <v>9.2134999999999998</v>
      </c>
      <c r="AH122" s="90">
        <f t="shared" si="107"/>
        <v>9.2134999999999998</v>
      </c>
      <c r="AI122" s="94">
        <f t="shared" si="107"/>
        <v>14.7416</v>
      </c>
      <c r="AJ122" s="94">
        <f t="shared" ref="AJ122:BB122" si="108">+AJ118*$C122</f>
        <v>14.7416</v>
      </c>
      <c r="AK122" s="94">
        <f t="shared" si="108"/>
        <v>14.7416</v>
      </c>
      <c r="AL122" s="94">
        <f t="shared" si="108"/>
        <v>14.7416</v>
      </c>
      <c r="AM122" s="94">
        <f t="shared" si="108"/>
        <v>14.7416</v>
      </c>
      <c r="AN122" s="94">
        <f t="shared" si="108"/>
        <v>14.7416</v>
      </c>
      <c r="AO122" s="94">
        <f t="shared" si="108"/>
        <v>14.7416</v>
      </c>
      <c r="AP122" s="94">
        <f t="shared" si="108"/>
        <v>22.112400000000004</v>
      </c>
      <c r="AQ122" s="94">
        <f t="shared" si="108"/>
        <v>22.112400000000004</v>
      </c>
      <c r="AR122" s="94">
        <f t="shared" si="108"/>
        <v>22.112400000000004</v>
      </c>
      <c r="AS122" s="94">
        <f t="shared" si="108"/>
        <v>29.4832</v>
      </c>
      <c r="AT122" s="94">
        <f t="shared" si="108"/>
        <v>29.4832</v>
      </c>
      <c r="AU122" s="94">
        <f t="shared" si="108"/>
        <v>36.853999999999999</v>
      </c>
      <c r="AV122" s="94">
        <f t="shared" si="108"/>
        <v>36.853999999999999</v>
      </c>
      <c r="AW122" s="94">
        <f t="shared" si="108"/>
        <v>36.853999999999999</v>
      </c>
      <c r="AX122" s="94">
        <f t="shared" si="108"/>
        <v>36.853999999999999</v>
      </c>
      <c r="AY122" s="94">
        <f t="shared" si="108"/>
        <v>36.853999999999999</v>
      </c>
      <c r="AZ122" s="94">
        <f t="shared" si="108"/>
        <v>36.853999999999999</v>
      </c>
      <c r="BA122" s="94">
        <f t="shared" si="108"/>
        <v>36.853999999999999</v>
      </c>
      <c r="BB122" s="94">
        <f t="shared" si="108"/>
        <v>36.853999999999999</v>
      </c>
      <c r="BC122" s="95"/>
      <c r="BD122" s="96"/>
      <c r="BE122" s="96"/>
      <c r="BF122" s="96"/>
      <c r="BG122" s="96"/>
      <c r="BH122" s="96"/>
      <c r="BI122" s="96"/>
      <c r="BJ122" s="96"/>
      <c r="BK122" s="96"/>
      <c r="BL122" s="96"/>
      <c r="BM122" s="96"/>
      <c r="BN122" s="96"/>
      <c r="BO122" s="96"/>
      <c r="BP122" s="96"/>
      <c r="BQ122" s="96"/>
      <c r="BR122" s="96"/>
      <c r="BS122" s="96"/>
      <c r="BT122" s="96"/>
      <c r="BU122" s="96"/>
      <c r="BV122" s="96"/>
      <c r="BW122" s="96"/>
      <c r="BX122" s="96"/>
      <c r="BY122" s="96"/>
      <c r="BZ122" s="96"/>
      <c r="CA122" s="96"/>
      <c r="CB122" s="96"/>
      <c r="CC122" s="96"/>
      <c r="CD122" s="96"/>
      <c r="CE122" s="96"/>
      <c r="CF122" s="96"/>
      <c r="CG122" s="96"/>
      <c r="CH122" s="96"/>
      <c r="CI122" s="96"/>
      <c r="CJ122" s="96"/>
      <c r="CK122" s="96"/>
    </row>
    <row r="123" spans="1:89" s="133" customFormat="1" ht="13.8" thickBot="1" x14ac:dyDescent="0.3">
      <c r="A123" s="260"/>
      <c r="B123" s="133" t="s">
        <v>113</v>
      </c>
      <c r="C123" s="134" t="str">
        <f>+'Detail by Turbine'!B20</f>
        <v>Tentative</v>
      </c>
      <c r="D123" s="135">
        <f t="shared" ref="D123:AI123" si="109">+D120*$C122</f>
        <v>0</v>
      </c>
      <c r="E123" s="135">
        <f t="shared" si="109"/>
        <v>0</v>
      </c>
      <c r="F123" s="135">
        <f t="shared" si="109"/>
        <v>0</v>
      </c>
      <c r="G123" s="135">
        <f t="shared" si="109"/>
        <v>0</v>
      </c>
      <c r="H123" s="135">
        <f t="shared" si="109"/>
        <v>0</v>
      </c>
      <c r="I123" s="135">
        <f t="shared" si="109"/>
        <v>0</v>
      </c>
      <c r="J123" s="135">
        <f t="shared" si="109"/>
        <v>0</v>
      </c>
      <c r="K123" s="135">
        <f t="shared" si="109"/>
        <v>0</v>
      </c>
      <c r="L123" s="135">
        <f t="shared" si="109"/>
        <v>0</v>
      </c>
      <c r="M123" s="135">
        <f t="shared" si="109"/>
        <v>0</v>
      </c>
      <c r="N123" s="135">
        <f t="shared" si="109"/>
        <v>0</v>
      </c>
      <c r="O123" s="135">
        <f t="shared" si="109"/>
        <v>0</v>
      </c>
      <c r="P123" s="135">
        <f t="shared" si="109"/>
        <v>0</v>
      </c>
      <c r="Q123" s="135">
        <f t="shared" si="109"/>
        <v>0</v>
      </c>
      <c r="R123" s="135">
        <f t="shared" si="109"/>
        <v>0</v>
      </c>
      <c r="S123" s="135">
        <f t="shared" si="109"/>
        <v>0</v>
      </c>
      <c r="T123" s="135">
        <f t="shared" si="109"/>
        <v>0</v>
      </c>
      <c r="U123" s="135">
        <f t="shared" si="109"/>
        <v>0</v>
      </c>
      <c r="V123" s="135">
        <f t="shared" si="109"/>
        <v>0</v>
      </c>
      <c r="W123" s="135">
        <f t="shared" si="109"/>
        <v>0</v>
      </c>
      <c r="X123" s="135">
        <f t="shared" si="109"/>
        <v>0</v>
      </c>
      <c r="Y123" s="135">
        <f t="shared" si="109"/>
        <v>36.853999999999999</v>
      </c>
      <c r="Z123" s="135">
        <f t="shared" si="109"/>
        <v>36.853999999999999</v>
      </c>
      <c r="AA123" s="135">
        <f t="shared" si="109"/>
        <v>36.853999999999999</v>
      </c>
      <c r="AB123" s="135">
        <f t="shared" si="109"/>
        <v>36.853999999999999</v>
      </c>
      <c r="AC123" s="135">
        <f t="shared" si="109"/>
        <v>36.853999999999999</v>
      </c>
      <c r="AD123" s="135">
        <f t="shared" si="109"/>
        <v>36.853999999999999</v>
      </c>
      <c r="AE123" s="135">
        <f t="shared" si="109"/>
        <v>36.853999999999999</v>
      </c>
      <c r="AF123" s="135">
        <f t="shared" si="109"/>
        <v>36.853999999999999</v>
      </c>
      <c r="AG123" s="135">
        <f t="shared" si="109"/>
        <v>36.853999999999999</v>
      </c>
      <c r="AH123" s="136">
        <f t="shared" si="109"/>
        <v>36.853999999999999</v>
      </c>
      <c r="AI123" s="135">
        <f t="shared" si="109"/>
        <v>36.853999999999999</v>
      </c>
      <c r="AJ123" s="135">
        <f t="shared" ref="AJ123:BB123" si="110">+AJ120*$C122</f>
        <v>36.853999999999999</v>
      </c>
      <c r="AK123" s="135">
        <f t="shared" si="110"/>
        <v>36.853999999999999</v>
      </c>
      <c r="AL123" s="135">
        <f t="shared" si="110"/>
        <v>36.853999999999999</v>
      </c>
      <c r="AM123" s="135">
        <f t="shared" si="110"/>
        <v>36.853999999999999</v>
      </c>
      <c r="AN123" s="135">
        <f t="shared" si="110"/>
        <v>36.853999999999999</v>
      </c>
      <c r="AO123" s="135">
        <f t="shared" si="110"/>
        <v>36.853999999999999</v>
      </c>
      <c r="AP123" s="135">
        <f t="shared" si="110"/>
        <v>36.853999999999999</v>
      </c>
      <c r="AQ123" s="135">
        <f t="shared" si="110"/>
        <v>36.853999999999999</v>
      </c>
      <c r="AR123" s="135">
        <f t="shared" si="110"/>
        <v>36.853999999999999</v>
      </c>
      <c r="AS123" s="135">
        <f t="shared" si="110"/>
        <v>36.853999999999999</v>
      </c>
      <c r="AT123" s="135">
        <f t="shared" si="110"/>
        <v>36.853999999999999</v>
      </c>
      <c r="AU123" s="135">
        <f t="shared" si="110"/>
        <v>36.853999999999999</v>
      </c>
      <c r="AV123" s="135">
        <f t="shared" si="110"/>
        <v>36.853999999999999</v>
      </c>
      <c r="AW123" s="135">
        <f t="shared" si="110"/>
        <v>36.853999999999999</v>
      </c>
      <c r="AX123" s="135">
        <f t="shared" si="110"/>
        <v>36.853999999999999</v>
      </c>
      <c r="AY123" s="135">
        <f t="shared" si="110"/>
        <v>36.853999999999999</v>
      </c>
      <c r="AZ123" s="135">
        <f t="shared" si="110"/>
        <v>36.853999999999999</v>
      </c>
      <c r="BA123" s="135">
        <f t="shared" si="110"/>
        <v>36.853999999999999</v>
      </c>
      <c r="BB123" s="135">
        <f t="shared" si="110"/>
        <v>36.853999999999999</v>
      </c>
      <c r="BC123" s="137"/>
      <c r="BD123" s="138"/>
      <c r="BE123" s="138"/>
      <c r="BF123" s="138"/>
      <c r="BG123" s="138"/>
      <c r="BH123" s="138"/>
      <c r="BI123" s="138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</row>
    <row r="124" spans="1:89" s="92" customFormat="1" ht="15" customHeight="1" thickTop="1" x14ac:dyDescent="0.25">
      <c r="A124" s="258">
        <f>+A116+1</f>
        <v>16</v>
      </c>
      <c r="B124" s="98" t="str">
        <f>+'Detail by Turbine'!G21</f>
        <v>MHI 501F Simple Cycle</v>
      </c>
      <c r="C124" s="261" t="str">
        <f>+'Detail by Turbine'!S21</f>
        <v>Eletrobolt II</v>
      </c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84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/>
      <c r="AT124" s="99"/>
      <c r="AU124" s="99"/>
      <c r="AV124" s="99"/>
      <c r="AW124" s="99"/>
      <c r="AX124" s="99"/>
      <c r="AY124" s="99"/>
      <c r="AZ124" s="99"/>
      <c r="BA124" s="99"/>
      <c r="BB124" s="99"/>
      <c r="BC124" s="100"/>
    </row>
    <row r="125" spans="1:89" s="105" customFormat="1" x14ac:dyDescent="0.25">
      <c r="A125" s="259"/>
      <c r="B125" s="101" t="s">
        <v>108</v>
      </c>
      <c r="C125" s="262"/>
      <c r="D125" s="103">
        <v>0</v>
      </c>
      <c r="E125" s="103">
        <v>0</v>
      </c>
      <c r="F125" s="103">
        <v>0</v>
      </c>
      <c r="G125" s="103">
        <v>0</v>
      </c>
      <c r="H125" s="103">
        <v>0</v>
      </c>
      <c r="I125" s="103">
        <v>0</v>
      </c>
      <c r="J125" s="103">
        <v>0</v>
      </c>
      <c r="K125" s="103">
        <v>0</v>
      </c>
      <c r="L125" s="103">
        <v>0</v>
      </c>
      <c r="M125" s="103">
        <v>0</v>
      </c>
      <c r="N125" s="103">
        <v>0</v>
      </c>
      <c r="O125" s="103">
        <v>0</v>
      </c>
      <c r="P125" s="103">
        <v>0</v>
      </c>
      <c r="Q125" s="103">
        <v>0</v>
      </c>
      <c r="R125" s="103">
        <v>0</v>
      </c>
      <c r="S125" s="103">
        <v>0</v>
      </c>
      <c r="T125" s="103">
        <v>0</v>
      </c>
      <c r="U125" s="103">
        <v>0</v>
      </c>
      <c r="V125" s="103">
        <v>0</v>
      </c>
      <c r="W125" s="103">
        <v>0</v>
      </c>
      <c r="X125" s="103">
        <v>0</v>
      </c>
      <c r="Y125" s="103">
        <v>0.1</v>
      </c>
      <c r="Z125" s="103">
        <v>0</v>
      </c>
      <c r="AA125" s="103">
        <v>0</v>
      </c>
      <c r="AB125" s="103">
        <v>0</v>
      </c>
      <c r="AC125" s="103">
        <v>0</v>
      </c>
      <c r="AD125" s="103">
        <v>0</v>
      </c>
      <c r="AE125" s="103">
        <v>0</v>
      </c>
      <c r="AF125" s="103">
        <v>0.15</v>
      </c>
      <c r="AG125" s="103">
        <v>0</v>
      </c>
      <c r="AH125" s="82">
        <v>0</v>
      </c>
      <c r="AI125" s="103">
        <v>0</v>
      </c>
      <c r="AJ125" s="103">
        <v>0.15</v>
      </c>
      <c r="AK125" s="103">
        <v>0</v>
      </c>
      <c r="AL125" s="103">
        <v>0</v>
      </c>
      <c r="AM125" s="103">
        <v>0</v>
      </c>
      <c r="AN125" s="103">
        <v>0</v>
      </c>
      <c r="AO125" s="103">
        <v>0</v>
      </c>
      <c r="AP125" s="103">
        <v>0</v>
      </c>
      <c r="AQ125" s="103">
        <v>0.2</v>
      </c>
      <c r="AR125" s="103">
        <v>0</v>
      </c>
      <c r="AS125" s="103">
        <v>0</v>
      </c>
      <c r="AT125" s="103">
        <v>0.2</v>
      </c>
      <c r="AU125" s="103">
        <v>0</v>
      </c>
      <c r="AV125" s="103">
        <v>0.2</v>
      </c>
      <c r="AW125" s="103">
        <v>0</v>
      </c>
      <c r="AX125" s="103">
        <v>0</v>
      </c>
      <c r="AY125" s="103">
        <v>0</v>
      </c>
      <c r="AZ125" s="103">
        <v>0</v>
      </c>
      <c r="BA125" s="103">
        <v>0</v>
      </c>
      <c r="BB125" s="103">
        <v>0</v>
      </c>
      <c r="BC125" s="104">
        <f>SUM(D125:BB125)</f>
        <v>1</v>
      </c>
      <c r="BD125" s="101"/>
    </row>
    <row r="126" spans="1:89" s="105" customFormat="1" x14ac:dyDescent="0.25">
      <c r="A126" s="259"/>
      <c r="B126" s="101" t="s">
        <v>109</v>
      </c>
      <c r="C126" s="262"/>
      <c r="D126" s="103">
        <f>D125</f>
        <v>0</v>
      </c>
      <c r="E126" s="103">
        <f t="shared" ref="E126:AJ126" si="111">+D126+E125</f>
        <v>0</v>
      </c>
      <c r="F126" s="103">
        <f t="shared" si="111"/>
        <v>0</v>
      </c>
      <c r="G126" s="103">
        <f t="shared" si="111"/>
        <v>0</v>
      </c>
      <c r="H126" s="103">
        <f t="shared" si="111"/>
        <v>0</v>
      </c>
      <c r="I126" s="103">
        <f t="shared" si="111"/>
        <v>0</v>
      </c>
      <c r="J126" s="103">
        <f t="shared" si="111"/>
        <v>0</v>
      </c>
      <c r="K126" s="103">
        <f t="shared" si="111"/>
        <v>0</v>
      </c>
      <c r="L126" s="103">
        <f t="shared" si="111"/>
        <v>0</v>
      </c>
      <c r="M126" s="103">
        <f t="shared" si="111"/>
        <v>0</v>
      </c>
      <c r="N126" s="103">
        <f t="shared" si="111"/>
        <v>0</v>
      </c>
      <c r="O126" s="103">
        <f t="shared" si="111"/>
        <v>0</v>
      </c>
      <c r="P126" s="103">
        <f t="shared" si="111"/>
        <v>0</v>
      </c>
      <c r="Q126" s="103">
        <f t="shared" si="111"/>
        <v>0</v>
      </c>
      <c r="R126" s="103">
        <f t="shared" si="111"/>
        <v>0</v>
      </c>
      <c r="S126" s="103">
        <f t="shared" si="111"/>
        <v>0</v>
      </c>
      <c r="T126" s="103">
        <f t="shared" si="111"/>
        <v>0</v>
      </c>
      <c r="U126" s="103">
        <f t="shared" si="111"/>
        <v>0</v>
      </c>
      <c r="V126" s="103">
        <f t="shared" si="111"/>
        <v>0</v>
      </c>
      <c r="W126" s="103">
        <f t="shared" si="111"/>
        <v>0</v>
      </c>
      <c r="X126" s="103">
        <f t="shared" si="111"/>
        <v>0</v>
      </c>
      <c r="Y126" s="103">
        <f t="shared" si="111"/>
        <v>0.1</v>
      </c>
      <c r="Z126" s="103">
        <f t="shared" si="111"/>
        <v>0.1</v>
      </c>
      <c r="AA126" s="103">
        <f t="shared" si="111"/>
        <v>0.1</v>
      </c>
      <c r="AB126" s="103">
        <f t="shared" si="111"/>
        <v>0.1</v>
      </c>
      <c r="AC126" s="103">
        <f t="shared" si="111"/>
        <v>0.1</v>
      </c>
      <c r="AD126" s="103">
        <f t="shared" si="111"/>
        <v>0.1</v>
      </c>
      <c r="AE126" s="103">
        <f t="shared" si="111"/>
        <v>0.1</v>
      </c>
      <c r="AF126" s="103">
        <f t="shared" si="111"/>
        <v>0.25</v>
      </c>
      <c r="AG126" s="103">
        <f t="shared" si="111"/>
        <v>0.25</v>
      </c>
      <c r="AH126" s="82">
        <f t="shared" si="111"/>
        <v>0.25</v>
      </c>
      <c r="AI126" s="103">
        <f t="shared" si="111"/>
        <v>0.25</v>
      </c>
      <c r="AJ126" s="103">
        <f t="shared" si="111"/>
        <v>0.4</v>
      </c>
      <c r="AK126" s="103">
        <f t="shared" ref="AK126:BB126" si="112">+AJ126+AK125</f>
        <v>0.4</v>
      </c>
      <c r="AL126" s="103">
        <f t="shared" si="112"/>
        <v>0.4</v>
      </c>
      <c r="AM126" s="103">
        <f t="shared" si="112"/>
        <v>0.4</v>
      </c>
      <c r="AN126" s="103">
        <f t="shared" si="112"/>
        <v>0.4</v>
      </c>
      <c r="AO126" s="103">
        <f t="shared" si="112"/>
        <v>0.4</v>
      </c>
      <c r="AP126" s="103">
        <f t="shared" si="112"/>
        <v>0.4</v>
      </c>
      <c r="AQ126" s="103">
        <f t="shared" si="112"/>
        <v>0.60000000000000009</v>
      </c>
      <c r="AR126" s="103">
        <f t="shared" si="112"/>
        <v>0.60000000000000009</v>
      </c>
      <c r="AS126" s="103">
        <f t="shared" si="112"/>
        <v>0.60000000000000009</v>
      </c>
      <c r="AT126" s="103">
        <f t="shared" si="112"/>
        <v>0.8</v>
      </c>
      <c r="AU126" s="103">
        <f t="shared" si="112"/>
        <v>0.8</v>
      </c>
      <c r="AV126" s="103">
        <f t="shared" si="112"/>
        <v>1</v>
      </c>
      <c r="AW126" s="103">
        <f t="shared" si="112"/>
        <v>1</v>
      </c>
      <c r="AX126" s="103">
        <f t="shared" si="112"/>
        <v>1</v>
      </c>
      <c r="AY126" s="103">
        <f t="shared" si="112"/>
        <v>1</v>
      </c>
      <c r="AZ126" s="103">
        <f t="shared" si="112"/>
        <v>1</v>
      </c>
      <c r="BA126" s="103">
        <f t="shared" si="112"/>
        <v>1</v>
      </c>
      <c r="BB126" s="103">
        <f t="shared" si="112"/>
        <v>1</v>
      </c>
      <c r="BC126" s="104"/>
      <c r="BD126" s="101"/>
    </row>
    <row r="127" spans="1:89" s="105" customFormat="1" x14ac:dyDescent="0.25">
      <c r="A127" s="259"/>
      <c r="B127" s="101" t="s">
        <v>110</v>
      </c>
      <c r="C127" s="262"/>
      <c r="D127" s="103">
        <v>0</v>
      </c>
      <c r="E127" s="103">
        <v>0</v>
      </c>
      <c r="F127" s="103">
        <v>0</v>
      </c>
      <c r="G127" s="103">
        <v>0</v>
      </c>
      <c r="H127" s="103">
        <v>0</v>
      </c>
      <c r="I127" s="103">
        <v>0</v>
      </c>
      <c r="J127" s="103">
        <v>0</v>
      </c>
      <c r="K127" s="103">
        <v>0</v>
      </c>
      <c r="L127" s="103">
        <v>0</v>
      </c>
      <c r="M127" s="103">
        <v>0</v>
      </c>
      <c r="N127" s="103">
        <v>0</v>
      </c>
      <c r="O127" s="103">
        <v>0</v>
      </c>
      <c r="P127" s="103">
        <v>0</v>
      </c>
      <c r="Q127" s="103">
        <v>0</v>
      </c>
      <c r="R127" s="103">
        <v>0</v>
      </c>
      <c r="S127" s="103">
        <v>0</v>
      </c>
      <c r="T127" s="103">
        <v>0</v>
      </c>
      <c r="U127" s="103">
        <v>0</v>
      </c>
      <c r="V127" s="103">
        <v>0</v>
      </c>
      <c r="W127" s="103">
        <v>0</v>
      </c>
      <c r="X127" s="103">
        <v>0</v>
      </c>
      <c r="Y127" s="103">
        <v>1</v>
      </c>
      <c r="Z127" s="103">
        <v>0</v>
      </c>
      <c r="AA127" s="103">
        <v>0</v>
      </c>
      <c r="AB127" s="103">
        <v>0</v>
      </c>
      <c r="AC127" s="103">
        <v>0</v>
      </c>
      <c r="AD127" s="103">
        <v>0</v>
      </c>
      <c r="AE127" s="103">
        <v>0</v>
      </c>
      <c r="AF127" s="103">
        <v>0</v>
      </c>
      <c r="AG127" s="103">
        <v>0</v>
      </c>
      <c r="AH127" s="82">
        <v>0</v>
      </c>
      <c r="AI127" s="103">
        <v>0</v>
      </c>
      <c r="AJ127" s="103">
        <v>0</v>
      </c>
      <c r="AK127" s="103">
        <v>0</v>
      </c>
      <c r="AL127" s="103">
        <v>0</v>
      </c>
      <c r="AM127" s="103">
        <v>0</v>
      </c>
      <c r="AN127" s="103">
        <v>0</v>
      </c>
      <c r="AO127" s="103">
        <v>0</v>
      </c>
      <c r="AP127" s="103">
        <v>0</v>
      </c>
      <c r="AQ127" s="103">
        <v>0</v>
      </c>
      <c r="AR127" s="103">
        <v>0</v>
      </c>
      <c r="AS127" s="103">
        <v>0</v>
      </c>
      <c r="AT127" s="103">
        <v>0</v>
      </c>
      <c r="AU127" s="103">
        <v>0</v>
      </c>
      <c r="AV127" s="103">
        <v>0</v>
      </c>
      <c r="AW127" s="103">
        <v>0</v>
      </c>
      <c r="AX127" s="103">
        <v>0</v>
      </c>
      <c r="AY127" s="103">
        <v>0</v>
      </c>
      <c r="AZ127" s="103">
        <v>0</v>
      </c>
      <c r="BA127" s="103">
        <v>0</v>
      </c>
      <c r="BB127" s="103">
        <v>0</v>
      </c>
      <c r="BC127" s="104">
        <f>SUM(D127:BB127)</f>
        <v>1</v>
      </c>
      <c r="BD127" s="101"/>
    </row>
    <row r="128" spans="1:89" s="105" customFormat="1" x14ac:dyDescent="0.25">
      <c r="A128" s="259"/>
      <c r="B128" s="101" t="s">
        <v>111</v>
      </c>
      <c r="C128" s="262"/>
      <c r="D128" s="103">
        <f>D127</f>
        <v>0</v>
      </c>
      <c r="E128" s="103">
        <f t="shared" ref="E128:AJ128" si="113">+D128+E127</f>
        <v>0</v>
      </c>
      <c r="F128" s="103">
        <f t="shared" si="113"/>
        <v>0</v>
      </c>
      <c r="G128" s="103">
        <f t="shared" si="113"/>
        <v>0</v>
      </c>
      <c r="H128" s="103">
        <f t="shared" si="113"/>
        <v>0</v>
      </c>
      <c r="I128" s="103">
        <f t="shared" si="113"/>
        <v>0</v>
      </c>
      <c r="J128" s="103">
        <f t="shared" si="113"/>
        <v>0</v>
      </c>
      <c r="K128" s="103">
        <f t="shared" si="113"/>
        <v>0</v>
      </c>
      <c r="L128" s="103">
        <f t="shared" si="113"/>
        <v>0</v>
      </c>
      <c r="M128" s="103">
        <f t="shared" si="113"/>
        <v>0</v>
      </c>
      <c r="N128" s="103">
        <f t="shared" si="113"/>
        <v>0</v>
      </c>
      <c r="O128" s="103">
        <f t="shared" si="113"/>
        <v>0</v>
      </c>
      <c r="P128" s="103">
        <f t="shared" si="113"/>
        <v>0</v>
      </c>
      <c r="Q128" s="103">
        <f t="shared" si="113"/>
        <v>0</v>
      </c>
      <c r="R128" s="103">
        <f t="shared" si="113"/>
        <v>0</v>
      </c>
      <c r="S128" s="103">
        <f t="shared" si="113"/>
        <v>0</v>
      </c>
      <c r="T128" s="103">
        <f t="shared" si="113"/>
        <v>0</v>
      </c>
      <c r="U128" s="103">
        <f t="shared" si="113"/>
        <v>0</v>
      </c>
      <c r="V128" s="103">
        <f t="shared" si="113"/>
        <v>0</v>
      </c>
      <c r="W128" s="103">
        <f t="shared" si="113"/>
        <v>0</v>
      </c>
      <c r="X128" s="103">
        <f t="shared" si="113"/>
        <v>0</v>
      </c>
      <c r="Y128" s="103">
        <f t="shared" si="113"/>
        <v>1</v>
      </c>
      <c r="Z128" s="103">
        <f t="shared" si="113"/>
        <v>1</v>
      </c>
      <c r="AA128" s="103">
        <f t="shared" si="113"/>
        <v>1</v>
      </c>
      <c r="AB128" s="103">
        <f t="shared" si="113"/>
        <v>1</v>
      </c>
      <c r="AC128" s="103">
        <f t="shared" si="113"/>
        <v>1</v>
      </c>
      <c r="AD128" s="103">
        <f t="shared" si="113"/>
        <v>1</v>
      </c>
      <c r="AE128" s="103">
        <f t="shared" si="113"/>
        <v>1</v>
      </c>
      <c r="AF128" s="103">
        <f t="shared" si="113"/>
        <v>1</v>
      </c>
      <c r="AG128" s="103">
        <f t="shared" si="113"/>
        <v>1</v>
      </c>
      <c r="AH128" s="82">
        <f t="shared" si="113"/>
        <v>1</v>
      </c>
      <c r="AI128" s="103">
        <f t="shared" si="113"/>
        <v>1</v>
      </c>
      <c r="AJ128" s="103">
        <f t="shared" si="113"/>
        <v>1</v>
      </c>
      <c r="AK128" s="103">
        <f t="shared" ref="AK128:BB128" si="114">+AJ128+AK127</f>
        <v>1</v>
      </c>
      <c r="AL128" s="103">
        <f t="shared" si="114"/>
        <v>1</v>
      </c>
      <c r="AM128" s="103">
        <f t="shared" si="114"/>
        <v>1</v>
      </c>
      <c r="AN128" s="103">
        <f t="shared" si="114"/>
        <v>1</v>
      </c>
      <c r="AO128" s="103">
        <f t="shared" si="114"/>
        <v>1</v>
      </c>
      <c r="AP128" s="103">
        <f t="shared" si="114"/>
        <v>1</v>
      </c>
      <c r="AQ128" s="103">
        <f t="shared" si="114"/>
        <v>1</v>
      </c>
      <c r="AR128" s="103">
        <f t="shared" si="114"/>
        <v>1</v>
      </c>
      <c r="AS128" s="103">
        <f t="shared" si="114"/>
        <v>1</v>
      </c>
      <c r="AT128" s="103">
        <f t="shared" si="114"/>
        <v>1</v>
      </c>
      <c r="AU128" s="103">
        <f t="shared" si="114"/>
        <v>1</v>
      </c>
      <c r="AV128" s="103">
        <f t="shared" si="114"/>
        <v>1</v>
      </c>
      <c r="AW128" s="103">
        <f t="shared" si="114"/>
        <v>1</v>
      </c>
      <c r="AX128" s="103">
        <f t="shared" si="114"/>
        <v>1</v>
      </c>
      <c r="AY128" s="103">
        <f t="shared" si="114"/>
        <v>1</v>
      </c>
      <c r="AZ128" s="103">
        <f t="shared" si="114"/>
        <v>1</v>
      </c>
      <c r="BA128" s="103">
        <f t="shared" si="114"/>
        <v>1</v>
      </c>
      <c r="BB128" s="103">
        <f t="shared" si="114"/>
        <v>1</v>
      </c>
      <c r="BC128" s="104"/>
      <c r="BD128" s="101"/>
    </row>
    <row r="129" spans="1:89" s="109" customFormat="1" x14ac:dyDescent="0.25">
      <c r="A129" s="259"/>
      <c r="B129" s="106"/>
      <c r="C129" s="262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83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  <c r="BC129" s="108"/>
      <c r="BD129" s="106"/>
    </row>
    <row r="130" spans="1:89" s="91" customFormat="1" x14ac:dyDescent="0.25">
      <c r="A130" s="259"/>
      <c r="B130" s="91" t="s">
        <v>112</v>
      </c>
      <c r="C130" s="93">
        <v>36.853999999999999</v>
      </c>
      <c r="D130" s="94">
        <f t="shared" ref="D130:AI130" si="115">+D126*$C130</f>
        <v>0</v>
      </c>
      <c r="E130" s="94">
        <f t="shared" si="115"/>
        <v>0</v>
      </c>
      <c r="F130" s="94">
        <f t="shared" si="115"/>
        <v>0</v>
      </c>
      <c r="G130" s="94">
        <f t="shared" si="115"/>
        <v>0</v>
      </c>
      <c r="H130" s="94">
        <f t="shared" si="115"/>
        <v>0</v>
      </c>
      <c r="I130" s="94">
        <f t="shared" si="115"/>
        <v>0</v>
      </c>
      <c r="J130" s="94">
        <f t="shared" si="115"/>
        <v>0</v>
      </c>
      <c r="K130" s="94">
        <f t="shared" si="115"/>
        <v>0</v>
      </c>
      <c r="L130" s="94">
        <f t="shared" si="115"/>
        <v>0</v>
      </c>
      <c r="M130" s="94">
        <f t="shared" si="115"/>
        <v>0</v>
      </c>
      <c r="N130" s="94">
        <f t="shared" si="115"/>
        <v>0</v>
      </c>
      <c r="O130" s="94">
        <f t="shared" si="115"/>
        <v>0</v>
      </c>
      <c r="P130" s="94">
        <f t="shared" si="115"/>
        <v>0</v>
      </c>
      <c r="Q130" s="94">
        <f t="shared" si="115"/>
        <v>0</v>
      </c>
      <c r="R130" s="94">
        <f t="shared" si="115"/>
        <v>0</v>
      </c>
      <c r="S130" s="94">
        <f t="shared" si="115"/>
        <v>0</v>
      </c>
      <c r="T130" s="94">
        <f t="shared" si="115"/>
        <v>0</v>
      </c>
      <c r="U130" s="94">
        <f t="shared" si="115"/>
        <v>0</v>
      </c>
      <c r="V130" s="94">
        <f t="shared" si="115"/>
        <v>0</v>
      </c>
      <c r="W130" s="94">
        <f t="shared" si="115"/>
        <v>0</v>
      </c>
      <c r="X130" s="94">
        <f t="shared" si="115"/>
        <v>0</v>
      </c>
      <c r="Y130" s="94">
        <f t="shared" si="115"/>
        <v>3.6854</v>
      </c>
      <c r="Z130" s="94">
        <f t="shared" si="115"/>
        <v>3.6854</v>
      </c>
      <c r="AA130" s="94">
        <f t="shared" si="115"/>
        <v>3.6854</v>
      </c>
      <c r="AB130" s="94">
        <f t="shared" si="115"/>
        <v>3.6854</v>
      </c>
      <c r="AC130" s="94">
        <f t="shared" si="115"/>
        <v>3.6854</v>
      </c>
      <c r="AD130" s="94">
        <f t="shared" si="115"/>
        <v>3.6854</v>
      </c>
      <c r="AE130" s="94">
        <f t="shared" si="115"/>
        <v>3.6854</v>
      </c>
      <c r="AF130" s="94">
        <f t="shared" si="115"/>
        <v>9.2134999999999998</v>
      </c>
      <c r="AG130" s="94">
        <f t="shared" si="115"/>
        <v>9.2134999999999998</v>
      </c>
      <c r="AH130" s="90">
        <f t="shared" si="115"/>
        <v>9.2134999999999998</v>
      </c>
      <c r="AI130" s="94">
        <f t="shared" si="115"/>
        <v>9.2134999999999998</v>
      </c>
      <c r="AJ130" s="94">
        <f t="shared" ref="AJ130:BB130" si="116">+AJ126*$C130</f>
        <v>14.7416</v>
      </c>
      <c r="AK130" s="94">
        <f t="shared" si="116"/>
        <v>14.7416</v>
      </c>
      <c r="AL130" s="94">
        <f t="shared" si="116"/>
        <v>14.7416</v>
      </c>
      <c r="AM130" s="94">
        <f t="shared" si="116"/>
        <v>14.7416</v>
      </c>
      <c r="AN130" s="94">
        <f t="shared" si="116"/>
        <v>14.7416</v>
      </c>
      <c r="AO130" s="94">
        <f t="shared" si="116"/>
        <v>14.7416</v>
      </c>
      <c r="AP130" s="94">
        <f t="shared" si="116"/>
        <v>14.7416</v>
      </c>
      <c r="AQ130" s="94">
        <f t="shared" si="116"/>
        <v>22.112400000000004</v>
      </c>
      <c r="AR130" s="94">
        <f t="shared" si="116"/>
        <v>22.112400000000004</v>
      </c>
      <c r="AS130" s="94">
        <f t="shared" si="116"/>
        <v>22.112400000000004</v>
      </c>
      <c r="AT130" s="94">
        <f t="shared" si="116"/>
        <v>29.4832</v>
      </c>
      <c r="AU130" s="94">
        <f t="shared" si="116"/>
        <v>29.4832</v>
      </c>
      <c r="AV130" s="94">
        <f t="shared" si="116"/>
        <v>36.853999999999999</v>
      </c>
      <c r="AW130" s="94">
        <f t="shared" si="116"/>
        <v>36.853999999999999</v>
      </c>
      <c r="AX130" s="94">
        <f t="shared" si="116"/>
        <v>36.853999999999999</v>
      </c>
      <c r="AY130" s="94">
        <f t="shared" si="116"/>
        <v>36.853999999999999</v>
      </c>
      <c r="AZ130" s="94">
        <f t="shared" si="116"/>
        <v>36.853999999999999</v>
      </c>
      <c r="BA130" s="94">
        <f t="shared" si="116"/>
        <v>36.853999999999999</v>
      </c>
      <c r="BB130" s="94">
        <f t="shared" si="116"/>
        <v>36.853999999999999</v>
      </c>
      <c r="BC130" s="95"/>
      <c r="BD130" s="96"/>
      <c r="BE130" s="96"/>
      <c r="BF130" s="96"/>
      <c r="BG130" s="96"/>
      <c r="BH130" s="96"/>
      <c r="BI130" s="96"/>
      <c r="BJ130" s="96"/>
      <c r="BK130" s="96"/>
      <c r="BL130" s="96"/>
      <c r="BM130" s="96"/>
      <c r="BN130" s="96"/>
      <c r="BO130" s="96"/>
      <c r="BP130" s="96"/>
      <c r="BQ130" s="96"/>
      <c r="BR130" s="96"/>
      <c r="BS130" s="96"/>
      <c r="BT130" s="96"/>
      <c r="BU130" s="96"/>
      <c r="BV130" s="96"/>
      <c r="BW130" s="96"/>
      <c r="BX130" s="96"/>
      <c r="BY130" s="96"/>
      <c r="BZ130" s="96"/>
      <c r="CA130" s="96"/>
      <c r="CB130" s="96"/>
      <c r="CC130" s="96"/>
      <c r="CD130" s="96"/>
      <c r="CE130" s="96"/>
      <c r="CF130" s="96"/>
      <c r="CG130" s="96"/>
      <c r="CH130" s="96"/>
      <c r="CI130" s="96"/>
      <c r="CJ130" s="96"/>
      <c r="CK130" s="96"/>
    </row>
    <row r="131" spans="1:89" s="133" customFormat="1" ht="13.8" thickBot="1" x14ac:dyDescent="0.3">
      <c r="A131" s="260"/>
      <c r="B131" s="133" t="s">
        <v>113</v>
      </c>
      <c r="C131" s="134" t="str">
        <f>+'Detail by Turbine'!B21</f>
        <v>Tentative</v>
      </c>
      <c r="D131" s="135">
        <f t="shared" ref="D131:AI131" si="117">+D128*$C130</f>
        <v>0</v>
      </c>
      <c r="E131" s="135">
        <f t="shared" si="117"/>
        <v>0</v>
      </c>
      <c r="F131" s="135">
        <f t="shared" si="117"/>
        <v>0</v>
      </c>
      <c r="G131" s="135">
        <f t="shared" si="117"/>
        <v>0</v>
      </c>
      <c r="H131" s="135">
        <f t="shared" si="117"/>
        <v>0</v>
      </c>
      <c r="I131" s="135">
        <f t="shared" si="117"/>
        <v>0</v>
      </c>
      <c r="J131" s="135">
        <f t="shared" si="117"/>
        <v>0</v>
      </c>
      <c r="K131" s="135">
        <f t="shared" si="117"/>
        <v>0</v>
      </c>
      <c r="L131" s="135">
        <f t="shared" si="117"/>
        <v>0</v>
      </c>
      <c r="M131" s="135">
        <f t="shared" si="117"/>
        <v>0</v>
      </c>
      <c r="N131" s="135">
        <f t="shared" si="117"/>
        <v>0</v>
      </c>
      <c r="O131" s="135">
        <f t="shared" si="117"/>
        <v>0</v>
      </c>
      <c r="P131" s="135">
        <f t="shared" si="117"/>
        <v>0</v>
      </c>
      <c r="Q131" s="135">
        <f t="shared" si="117"/>
        <v>0</v>
      </c>
      <c r="R131" s="135">
        <f t="shared" si="117"/>
        <v>0</v>
      </c>
      <c r="S131" s="135">
        <f t="shared" si="117"/>
        <v>0</v>
      </c>
      <c r="T131" s="135">
        <f t="shared" si="117"/>
        <v>0</v>
      </c>
      <c r="U131" s="135">
        <f t="shared" si="117"/>
        <v>0</v>
      </c>
      <c r="V131" s="135">
        <f t="shared" si="117"/>
        <v>0</v>
      </c>
      <c r="W131" s="135">
        <f t="shared" si="117"/>
        <v>0</v>
      </c>
      <c r="X131" s="135">
        <f t="shared" si="117"/>
        <v>0</v>
      </c>
      <c r="Y131" s="135">
        <f t="shared" si="117"/>
        <v>36.853999999999999</v>
      </c>
      <c r="Z131" s="135">
        <f t="shared" si="117"/>
        <v>36.853999999999999</v>
      </c>
      <c r="AA131" s="135">
        <f t="shared" si="117"/>
        <v>36.853999999999999</v>
      </c>
      <c r="AB131" s="135">
        <f t="shared" si="117"/>
        <v>36.853999999999999</v>
      </c>
      <c r="AC131" s="135">
        <f t="shared" si="117"/>
        <v>36.853999999999999</v>
      </c>
      <c r="AD131" s="135">
        <f t="shared" si="117"/>
        <v>36.853999999999999</v>
      </c>
      <c r="AE131" s="135">
        <f t="shared" si="117"/>
        <v>36.853999999999999</v>
      </c>
      <c r="AF131" s="135">
        <f t="shared" si="117"/>
        <v>36.853999999999999</v>
      </c>
      <c r="AG131" s="135">
        <f t="shared" si="117"/>
        <v>36.853999999999999</v>
      </c>
      <c r="AH131" s="136">
        <f t="shared" si="117"/>
        <v>36.853999999999999</v>
      </c>
      <c r="AI131" s="135">
        <f t="shared" si="117"/>
        <v>36.853999999999999</v>
      </c>
      <c r="AJ131" s="135">
        <f t="shared" ref="AJ131:BB131" si="118">+AJ128*$C130</f>
        <v>36.853999999999999</v>
      </c>
      <c r="AK131" s="135">
        <f t="shared" si="118"/>
        <v>36.853999999999999</v>
      </c>
      <c r="AL131" s="135">
        <f t="shared" si="118"/>
        <v>36.853999999999999</v>
      </c>
      <c r="AM131" s="135">
        <f t="shared" si="118"/>
        <v>36.853999999999999</v>
      </c>
      <c r="AN131" s="135">
        <f t="shared" si="118"/>
        <v>36.853999999999999</v>
      </c>
      <c r="AO131" s="135">
        <f t="shared" si="118"/>
        <v>36.853999999999999</v>
      </c>
      <c r="AP131" s="135">
        <f t="shared" si="118"/>
        <v>36.853999999999999</v>
      </c>
      <c r="AQ131" s="135">
        <f t="shared" si="118"/>
        <v>36.853999999999999</v>
      </c>
      <c r="AR131" s="135">
        <f t="shared" si="118"/>
        <v>36.853999999999999</v>
      </c>
      <c r="AS131" s="135">
        <f t="shared" si="118"/>
        <v>36.853999999999999</v>
      </c>
      <c r="AT131" s="135">
        <f t="shared" si="118"/>
        <v>36.853999999999999</v>
      </c>
      <c r="AU131" s="135">
        <f t="shared" si="118"/>
        <v>36.853999999999999</v>
      </c>
      <c r="AV131" s="135">
        <f t="shared" si="118"/>
        <v>36.853999999999999</v>
      </c>
      <c r="AW131" s="135">
        <f t="shared" si="118"/>
        <v>36.853999999999999</v>
      </c>
      <c r="AX131" s="135">
        <f t="shared" si="118"/>
        <v>36.853999999999999</v>
      </c>
      <c r="AY131" s="135">
        <f t="shared" si="118"/>
        <v>36.853999999999999</v>
      </c>
      <c r="AZ131" s="135">
        <f t="shared" si="118"/>
        <v>36.853999999999999</v>
      </c>
      <c r="BA131" s="135">
        <f t="shared" si="118"/>
        <v>36.853999999999999</v>
      </c>
      <c r="BB131" s="135">
        <f t="shared" si="118"/>
        <v>36.853999999999999</v>
      </c>
      <c r="BC131" s="137"/>
      <c r="BD131" s="138"/>
      <c r="BE131" s="138"/>
      <c r="BF131" s="138"/>
      <c r="BG131" s="138"/>
      <c r="BH131" s="138"/>
      <c r="BI131" s="138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</row>
    <row r="132" spans="1:89" s="92" customFormat="1" ht="15" customHeight="1" thickTop="1" x14ac:dyDescent="0.25">
      <c r="A132" s="258">
        <f>+A124+1</f>
        <v>17</v>
      </c>
      <c r="B132" s="110" t="str">
        <f>+'Detail by Turbine'!G22</f>
        <v>MHI 501F Simple Cycle</v>
      </c>
      <c r="C132" s="263" t="str">
        <f>+'Detail by Turbine'!S22</f>
        <v>Unassigned</v>
      </c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  <c r="AA132" s="128"/>
      <c r="AB132" s="128"/>
      <c r="AC132" s="128"/>
      <c r="AD132" s="128"/>
      <c r="AE132" s="128"/>
      <c r="AF132" s="128"/>
      <c r="AG132" s="128"/>
      <c r="AH132" s="84"/>
      <c r="AI132" s="128"/>
      <c r="AJ132" s="128"/>
      <c r="AK132" s="128"/>
      <c r="AL132" s="128"/>
      <c r="AM132" s="128"/>
      <c r="AN132" s="128"/>
      <c r="AO132" s="128"/>
      <c r="AP132" s="128"/>
      <c r="AQ132" s="128"/>
      <c r="AR132" s="128"/>
      <c r="AS132" s="128"/>
      <c r="AT132" s="128"/>
      <c r="AU132" s="128"/>
      <c r="AV132" s="128"/>
      <c r="AW132" s="128"/>
      <c r="AX132" s="128"/>
      <c r="AY132" s="128"/>
      <c r="AZ132" s="128"/>
      <c r="BA132" s="128"/>
      <c r="BB132" s="128"/>
      <c r="BC132" s="100"/>
    </row>
    <row r="133" spans="1:89" s="105" customFormat="1" x14ac:dyDescent="0.25">
      <c r="A133" s="259"/>
      <c r="B133" s="115" t="s">
        <v>108</v>
      </c>
      <c r="C133" s="264"/>
      <c r="D133" s="116">
        <v>0</v>
      </c>
      <c r="E133" s="116">
        <v>0</v>
      </c>
      <c r="F133" s="116">
        <v>0</v>
      </c>
      <c r="G133" s="116">
        <v>0</v>
      </c>
      <c r="H133" s="116">
        <v>0</v>
      </c>
      <c r="I133" s="116">
        <v>0</v>
      </c>
      <c r="J133" s="116">
        <v>0</v>
      </c>
      <c r="K133" s="116">
        <v>0</v>
      </c>
      <c r="L133" s="116">
        <v>0</v>
      </c>
      <c r="M133" s="116">
        <v>0</v>
      </c>
      <c r="N133" s="116">
        <v>0</v>
      </c>
      <c r="O133" s="116">
        <v>0</v>
      </c>
      <c r="P133" s="116">
        <v>0</v>
      </c>
      <c r="Q133" s="116">
        <v>0</v>
      </c>
      <c r="R133" s="116">
        <v>0</v>
      </c>
      <c r="S133" s="116">
        <v>0</v>
      </c>
      <c r="T133" s="116">
        <v>0.15</v>
      </c>
      <c r="U133" s="116">
        <v>0.1</v>
      </c>
      <c r="V133" s="116">
        <v>0</v>
      </c>
      <c r="W133" s="116">
        <v>0</v>
      </c>
      <c r="X133" s="116">
        <v>0.15</v>
      </c>
      <c r="Y133" s="116">
        <v>0</v>
      </c>
      <c r="Z133" s="116">
        <v>0</v>
      </c>
      <c r="AA133" s="116">
        <v>0</v>
      </c>
      <c r="AB133" s="116">
        <v>0</v>
      </c>
      <c r="AC133" s="116">
        <v>0</v>
      </c>
      <c r="AD133" s="116">
        <v>0</v>
      </c>
      <c r="AE133" s="116">
        <v>0.2</v>
      </c>
      <c r="AF133" s="116">
        <v>0</v>
      </c>
      <c r="AG133" s="116">
        <v>0</v>
      </c>
      <c r="AH133" s="82">
        <v>0.2</v>
      </c>
      <c r="AI133" s="116">
        <v>0</v>
      </c>
      <c r="AJ133" s="116">
        <v>0.2</v>
      </c>
      <c r="AK133" s="116">
        <v>0</v>
      </c>
      <c r="AL133" s="116">
        <v>0</v>
      </c>
      <c r="AM133" s="116">
        <v>0</v>
      </c>
      <c r="AN133" s="116">
        <v>0</v>
      </c>
      <c r="AO133" s="116">
        <v>0</v>
      </c>
      <c r="AP133" s="116">
        <v>0</v>
      </c>
      <c r="AQ133" s="116">
        <v>0</v>
      </c>
      <c r="AR133" s="116">
        <v>0</v>
      </c>
      <c r="AS133" s="116">
        <v>0</v>
      </c>
      <c r="AT133" s="116">
        <v>0</v>
      </c>
      <c r="AU133" s="116">
        <v>0</v>
      </c>
      <c r="AV133" s="116">
        <v>0</v>
      </c>
      <c r="AW133" s="116">
        <v>0</v>
      </c>
      <c r="AX133" s="116">
        <v>0</v>
      </c>
      <c r="AY133" s="116">
        <v>0</v>
      </c>
      <c r="AZ133" s="116">
        <v>0</v>
      </c>
      <c r="BA133" s="116">
        <v>0</v>
      </c>
      <c r="BB133" s="116">
        <v>0</v>
      </c>
      <c r="BC133" s="104">
        <f>SUM(D133:BB133)</f>
        <v>1</v>
      </c>
      <c r="BD133" s="101"/>
    </row>
    <row r="134" spans="1:89" s="105" customFormat="1" x14ac:dyDescent="0.25">
      <c r="A134" s="259"/>
      <c r="B134" s="115" t="s">
        <v>109</v>
      </c>
      <c r="C134" s="264"/>
      <c r="D134" s="116">
        <f>D133</f>
        <v>0</v>
      </c>
      <c r="E134" s="116">
        <f t="shared" ref="E134:AJ134" si="119">+D134+E133</f>
        <v>0</v>
      </c>
      <c r="F134" s="116">
        <f t="shared" si="119"/>
        <v>0</v>
      </c>
      <c r="G134" s="116">
        <f t="shared" si="119"/>
        <v>0</v>
      </c>
      <c r="H134" s="116">
        <f t="shared" si="119"/>
        <v>0</v>
      </c>
      <c r="I134" s="116">
        <f t="shared" si="119"/>
        <v>0</v>
      </c>
      <c r="J134" s="116">
        <f t="shared" si="119"/>
        <v>0</v>
      </c>
      <c r="K134" s="116">
        <f t="shared" si="119"/>
        <v>0</v>
      </c>
      <c r="L134" s="116">
        <f t="shared" si="119"/>
        <v>0</v>
      </c>
      <c r="M134" s="116">
        <f t="shared" si="119"/>
        <v>0</v>
      </c>
      <c r="N134" s="116">
        <f t="shared" si="119"/>
        <v>0</v>
      </c>
      <c r="O134" s="116">
        <f t="shared" si="119"/>
        <v>0</v>
      </c>
      <c r="P134" s="116">
        <f t="shared" si="119"/>
        <v>0</v>
      </c>
      <c r="Q134" s="116">
        <f t="shared" si="119"/>
        <v>0</v>
      </c>
      <c r="R134" s="116">
        <f t="shared" si="119"/>
        <v>0</v>
      </c>
      <c r="S134" s="116">
        <f t="shared" si="119"/>
        <v>0</v>
      </c>
      <c r="T134" s="116">
        <f t="shared" si="119"/>
        <v>0.15</v>
      </c>
      <c r="U134" s="116">
        <f t="shared" si="119"/>
        <v>0.25</v>
      </c>
      <c r="V134" s="116">
        <f t="shared" si="119"/>
        <v>0.25</v>
      </c>
      <c r="W134" s="116">
        <f t="shared" si="119"/>
        <v>0.25</v>
      </c>
      <c r="X134" s="116">
        <f t="shared" si="119"/>
        <v>0.4</v>
      </c>
      <c r="Y134" s="116">
        <f t="shared" si="119"/>
        <v>0.4</v>
      </c>
      <c r="Z134" s="116">
        <f t="shared" si="119"/>
        <v>0.4</v>
      </c>
      <c r="AA134" s="116">
        <f t="shared" si="119"/>
        <v>0.4</v>
      </c>
      <c r="AB134" s="116">
        <f t="shared" si="119"/>
        <v>0.4</v>
      </c>
      <c r="AC134" s="116">
        <f t="shared" si="119"/>
        <v>0.4</v>
      </c>
      <c r="AD134" s="116">
        <f t="shared" si="119"/>
        <v>0.4</v>
      </c>
      <c r="AE134" s="116">
        <f t="shared" si="119"/>
        <v>0.60000000000000009</v>
      </c>
      <c r="AF134" s="116">
        <f t="shared" si="119"/>
        <v>0.60000000000000009</v>
      </c>
      <c r="AG134" s="116">
        <f t="shared" si="119"/>
        <v>0.60000000000000009</v>
      </c>
      <c r="AH134" s="82">
        <f t="shared" si="119"/>
        <v>0.8</v>
      </c>
      <c r="AI134" s="116">
        <f t="shared" si="119"/>
        <v>0.8</v>
      </c>
      <c r="AJ134" s="116">
        <f t="shared" si="119"/>
        <v>1</v>
      </c>
      <c r="AK134" s="116">
        <f t="shared" ref="AK134:BB134" si="120">+AJ134+AK133</f>
        <v>1</v>
      </c>
      <c r="AL134" s="116">
        <f t="shared" si="120"/>
        <v>1</v>
      </c>
      <c r="AM134" s="116">
        <f t="shared" si="120"/>
        <v>1</v>
      </c>
      <c r="AN134" s="116">
        <f t="shared" si="120"/>
        <v>1</v>
      </c>
      <c r="AO134" s="116">
        <f t="shared" si="120"/>
        <v>1</v>
      </c>
      <c r="AP134" s="116">
        <f t="shared" si="120"/>
        <v>1</v>
      </c>
      <c r="AQ134" s="116">
        <f t="shared" si="120"/>
        <v>1</v>
      </c>
      <c r="AR134" s="116">
        <f t="shared" si="120"/>
        <v>1</v>
      </c>
      <c r="AS134" s="116">
        <f t="shared" si="120"/>
        <v>1</v>
      </c>
      <c r="AT134" s="116">
        <f t="shared" si="120"/>
        <v>1</v>
      </c>
      <c r="AU134" s="116">
        <f t="shared" si="120"/>
        <v>1</v>
      </c>
      <c r="AV134" s="116">
        <f t="shared" si="120"/>
        <v>1</v>
      </c>
      <c r="AW134" s="116">
        <f t="shared" si="120"/>
        <v>1</v>
      </c>
      <c r="AX134" s="116">
        <f t="shared" si="120"/>
        <v>1</v>
      </c>
      <c r="AY134" s="116">
        <f t="shared" si="120"/>
        <v>1</v>
      </c>
      <c r="AZ134" s="116">
        <f t="shared" si="120"/>
        <v>1</v>
      </c>
      <c r="BA134" s="116">
        <f t="shared" si="120"/>
        <v>1</v>
      </c>
      <c r="BB134" s="116">
        <f t="shared" si="120"/>
        <v>1</v>
      </c>
      <c r="BC134" s="104"/>
      <c r="BD134" s="101"/>
    </row>
    <row r="135" spans="1:89" s="105" customFormat="1" x14ac:dyDescent="0.25">
      <c r="A135" s="259"/>
      <c r="B135" s="115" t="s">
        <v>110</v>
      </c>
      <c r="C135" s="264"/>
      <c r="D135" s="116">
        <v>0</v>
      </c>
      <c r="E135" s="116">
        <v>0</v>
      </c>
      <c r="F135" s="116">
        <v>0</v>
      </c>
      <c r="G135" s="116">
        <v>0</v>
      </c>
      <c r="H135" s="116">
        <v>0</v>
      </c>
      <c r="I135" s="116">
        <v>0</v>
      </c>
      <c r="J135" s="116">
        <v>0</v>
      </c>
      <c r="K135" s="116">
        <v>0</v>
      </c>
      <c r="L135" s="116">
        <v>0</v>
      </c>
      <c r="M135" s="116">
        <v>0</v>
      </c>
      <c r="N135" s="116">
        <v>0</v>
      </c>
      <c r="O135" s="116">
        <v>0</v>
      </c>
      <c r="P135" s="116">
        <v>0</v>
      </c>
      <c r="Q135" s="116">
        <v>0</v>
      </c>
      <c r="R135" s="116">
        <v>0</v>
      </c>
      <c r="S135" s="116">
        <v>0</v>
      </c>
      <c r="T135" s="116">
        <v>0</v>
      </c>
      <c r="U135" s="116">
        <v>1</v>
      </c>
      <c r="V135" s="116">
        <v>0</v>
      </c>
      <c r="W135" s="116">
        <v>0</v>
      </c>
      <c r="X135" s="116">
        <v>0</v>
      </c>
      <c r="Y135" s="116">
        <v>0</v>
      </c>
      <c r="Z135" s="116">
        <v>0</v>
      </c>
      <c r="AA135" s="116">
        <v>0</v>
      </c>
      <c r="AB135" s="116">
        <v>0</v>
      </c>
      <c r="AC135" s="116">
        <v>0</v>
      </c>
      <c r="AD135" s="116">
        <v>0</v>
      </c>
      <c r="AE135" s="116">
        <v>0</v>
      </c>
      <c r="AF135" s="116">
        <v>0</v>
      </c>
      <c r="AG135" s="116">
        <v>0</v>
      </c>
      <c r="AH135" s="82">
        <v>0</v>
      </c>
      <c r="AI135" s="116">
        <v>0</v>
      </c>
      <c r="AJ135" s="116">
        <v>0</v>
      </c>
      <c r="AK135" s="116">
        <v>0</v>
      </c>
      <c r="AL135" s="116">
        <v>0</v>
      </c>
      <c r="AM135" s="116">
        <v>0</v>
      </c>
      <c r="AN135" s="116">
        <v>0</v>
      </c>
      <c r="AO135" s="116">
        <v>0</v>
      </c>
      <c r="AP135" s="116">
        <v>0</v>
      </c>
      <c r="AQ135" s="116">
        <v>0</v>
      </c>
      <c r="AR135" s="116">
        <v>0</v>
      </c>
      <c r="AS135" s="116">
        <v>0</v>
      </c>
      <c r="AT135" s="116">
        <v>0</v>
      </c>
      <c r="AU135" s="116">
        <v>0</v>
      </c>
      <c r="AV135" s="116">
        <v>0</v>
      </c>
      <c r="AW135" s="116">
        <v>0</v>
      </c>
      <c r="AX135" s="116">
        <v>0</v>
      </c>
      <c r="AY135" s="116">
        <v>0</v>
      </c>
      <c r="AZ135" s="116">
        <v>0</v>
      </c>
      <c r="BA135" s="116">
        <v>0</v>
      </c>
      <c r="BB135" s="116">
        <v>0</v>
      </c>
      <c r="BC135" s="104">
        <f>SUM(D135:BB135)</f>
        <v>1</v>
      </c>
      <c r="BD135" s="101"/>
    </row>
    <row r="136" spans="1:89" s="105" customFormat="1" x14ac:dyDescent="0.25">
      <c r="A136" s="259"/>
      <c r="B136" s="115" t="s">
        <v>111</v>
      </c>
      <c r="C136" s="264"/>
      <c r="D136" s="116">
        <f>D135</f>
        <v>0</v>
      </c>
      <c r="E136" s="116">
        <f t="shared" ref="E136:AJ136" si="121">+D136+E135</f>
        <v>0</v>
      </c>
      <c r="F136" s="116">
        <f t="shared" si="121"/>
        <v>0</v>
      </c>
      <c r="G136" s="116">
        <f t="shared" si="121"/>
        <v>0</v>
      </c>
      <c r="H136" s="116">
        <f t="shared" si="121"/>
        <v>0</v>
      </c>
      <c r="I136" s="116">
        <f t="shared" si="121"/>
        <v>0</v>
      </c>
      <c r="J136" s="116">
        <f t="shared" si="121"/>
        <v>0</v>
      </c>
      <c r="K136" s="116">
        <f t="shared" si="121"/>
        <v>0</v>
      </c>
      <c r="L136" s="116">
        <f t="shared" si="121"/>
        <v>0</v>
      </c>
      <c r="M136" s="116">
        <f t="shared" si="121"/>
        <v>0</v>
      </c>
      <c r="N136" s="116">
        <f t="shared" si="121"/>
        <v>0</v>
      </c>
      <c r="O136" s="116">
        <f t="shared" si="121"/>
        <v>0</v>
      </c>
      <c r="P136" s="116">
        <f t="shared" si="121"/>
        <v>0</v>
      </c>
      <c r="Q136" s="116">
        <f t="shared" si="121"/>
        <v>0</v>
      </c>
      <c r="R136" s="116">
        <f t="shared" si="121"/>
        <v>0</v>
      </c>
      <c r="S136" s="116">
        <f t="shared" si="121"/>
        <v>0</v>
      </c>
      <c r="T136" s="116">
        <f t="shared" si="121"/>
        <v>0</v>
      </c>
      <c r="U136" s="116">
        <f t="shared" si="121"/>
        <v>1</v>
      </c>
      <c r="V136" s="116">
        <f t="shared" si="121"/>
        <v>1</v>
      </c>
      <c r="W136" s="116">
        <f t="shared" si="121"/>
        <v>1</v>
      </c>
      <c r="X136" s="116">
        <f t="shared" si="121"/>
        <v>1</v>
      </c>
      <c r="Y136" s="116">
        <f t="shared" si="121"/>
        <v>1</v>
      </c>
      <c r="Z136" s="116">
        <f t="shared" si="121"/>
        <v>1</v>
      </c>
      <c r="AA136" s="116">
        <f t="shared" si="121"/>
        <v>1</v>
      </c>
      <c r="AB136" s="116">
        <f t="shared" si="121"/>
        <v>1</v>
      </c>
      <c r="AC136" s="116">
        <f t="shared" si="121"/>
        <v>1</v>
      </c>
      <c r="AD136" s="116">
        <f t="shared" si="121"/>
        <v>1</v>
      </c>
      <c r="AE136" s="116">
        <f t="shared" si="121"/>
        <v>1</v>
      </c>
      <c r="AF136" s="116">
        <f t="shared" si="121"/>
        <v>1</v>
      </c>
      <c r="AG136" s="116">
        <f t="shared" si="121"/>
        <v>1</v>
      </c>
      <c r="AH136" s="82">
        <f t="shared" si="121"/>
        <v>1</v>
      </c>
      <c r="AI136" s="116">
        <f t="shared" si="121"/>
        <v>1</v>
      </c>
      <c r="AJ136" s="116">
        <f t="shared" si="121"/>
        <v>1</v>
      </c>
      <c r="AK136" s="116">
        <f t="shared" ref="AK136:BB136" si="122">+AJ136+AK135</f>
        <v>1</v>
      </c>
      <c r="AL136" s="116">
        <f t="shared" si="122"/>
        <v>1</v>
      </c>
      <c r="AM136" s="116">
        <f t="shared" si="122"/>
        <v>1</v>
      </c>
      <c r="AN136" s="116">
        <f t="shared" si="122"/>
        <v>1</v>
      </c>
      <c r="AO136" s="116">
        <f t="shared" si="122"/>
        <v>1</v>
      </c>
      <c r="AP136" s="116">
        <f t="shared" si="122"/>
        <v>1</v>
      </c>
      <c r="AQ136" s="116">
        <f t="shared" si="122"/>
        <v>1</v>
      </c>
      <c r="AR136" s="116">
        <f t="shared" si="122"/>
        <v>1</v>
      </c>
      <c r="AS136" s="116">
        <f t="shared" si="122"/>
        <v>1</v>
      </c>
      <c r="AT136" s="116">
        <f t="shared" si="122"/>
        <v>1</v>
      </c>
      <c r="AU136" s="116">
        <f t="shared" si="122"/>
        <v>1</v>
      </c>
      <c r="AV136" s="116">
        <f t="shared" si="122"/>
        <v>1</v>
      </c>
      <c r="AW136" s="116">
        <f t="shared" si="122"/>
        <v>1</v>
      </c>
      <c r="AX136" s="116">
        <f t="shared" si="122"/>
        <v>1</v>
      </c>
      <c r="AY136" s="116">
        <f t="shared" si="122"/>
        <v>1</v>
      </c>
      <c r="AZ136" s="116">
        <f t="shared" si="122"/>
        <v>1</v>
      </c>
      <c r="BA136" s="116">
        <f t="shared" si="122"/>
        <v>1</v>
      </c>
      <c r="BB136" s="116">
        <f t="shared" si="122"/>
        <v>1</v>
      </c>
      <c r="BC136" s="104"/>
      <c r="BD136" s="101"/>
    </row>
    <row r="137" spans="1:89" s="109" customFormat="1" x14ac:dyDescent="0.25">
      <c r="A137" s="259"/>
      <c r="B137" s="119"/>
      <c r="C137" s="264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83"/>
      <c r="AI137" s="120"/>
      <c r="AJ137" s="120"/>
      <c r="AK137" s="120"/>
      <c r="AL137" s="120"/>
      <c r="AM137" s="120"/>
      <c r="AN137" s="120"/>
      <c r="AO137" s="120"/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0"/>
      <c r="BA137" s="120"/>
      <c r="BB137" s="120"/>
      <c r="BC137" s="108"/>
      <c r="BD137" s="106"/>
    </row>
    <row r="138" spans="1:89" s="91" customFormat="1" x14ac:dyDescent="0.25">
      <c r="A138" s="259"/>
      <c r="B138" s="122" t="s">
        <v>112</v>
      </c>
      <c r="C138" s="123">
        <v>43.618000000000002</v>
      </c>
      <c r="D138" s="124">
        <f t="shared" ref="D138:AI138" si="123">+D134*$C138</f>
        <v>0</v>
      </c>
      <c r="E138" s="124">
        <f t="shared" si="123"/>
        <v>0</v>
      </c>
      <c r="F138" s="124">
        <f t="shared" si="123"/>
        <v>0</v>
      </c>
      <c r="G138" s="124">
        <f t="shared" si="123"/>
        <v>0</v>
      </c>
      <c r="H138" s="124">
        <f t="shared" si="123"/>
        <v>0</v>
      </c>
      <c r="I138" s="124">
        <f t="shared" si="123"/>
        <v>0</v>
      </c>
      <c r="J138" s="124">
        <f t="shared" si="123"/>
        <v>0</v>
      </c>
      <c r="K138" s="124">
        <f t="shared" si="123"/>
        <v>0</v>
      </c>
      <c r="L138" s="124">
        <f t="shared" si="123"/>
        <v>0</v>
      </c>
      <c r="M138" s="124">
        <f t="shared" si="123"/>
        <v>0</v>
      </c>
      <c r="N138" s="124">
        <f t="shared" si="123"/>
        <v>0</v>
      </c>
      <c r="O138" s="124">
        <f t="shared" si="123"/>
        <v>0</v>
      </c>
      <c r="P138" s="124">
        <f t="shared" si="123"/>
        <v>0</v>
      </c>
      <c r="Q138" s="124">
        <f t="shared" si="123"/>
        <v>0</v>
      </c>
      <c r="R138" s="124">
        <f t="shared" si="123"/>
        <v>0</v>
      </c>
      <c r="S138" s="124">
        <f t="shared" si="123"/>
        <v>0</v>
      </c>
      <c r="T138" s="124">
        <f t="shared" si="123"/>
        <v>6.5427</v>
      </c>
      <c r="U138" s="124">
        <f t="shared" si="123"/>
        <v>10.904500000000001</v>
      </c>
      <c r="V138" s="124">
        <f t="shared" si="123"/>
        <v>10.904500000000001</v>
      </c>
      <c r="W138" s="124">
        <f t="shared" si="123"/>
        <v>10.904500000000001</v>
      </c>
      <c r="X138" s="124">
        <f t="shared" si="123"/>
        <v>17.447200000000002</v>
      </c>
      <c r="Y138" s="124">
        <f t="shared" si="123"/>
        <v>17.447200000000002</v>
      </c>
      <c r="Z138" s="124">
        <f t="shared" si="123"/>
        <v>17.447200000000002</v>
      </c>
      <c r="AA138" s="124">
        <f t="shared" si="123"/>
        <v>17.447200000000002</v>
      </c>
      <c r="AB138" s="124">
        <f t="shared" si="123"/>
        <v>17.447200000000002</v>
      </c>
      <c r="AC138" s="124">
        <f t="shared" si="123"/>
        <v>17.447200000000002</v>
      </c>
      <c r="AD138" s="124">
        <f t="shared" si="123"/>
        <v>17.447200000000002</v>
      </c>
      <c r="AE138" s="124">
        <f t="shared" si="123"/>
        <v>26.170800000000003</v>
      </c>
      <c r="AF138" s="124">
        <f t="shared" si="123"/>
        <v>26.170800000000003</v>
      </c>
      <c r="AG138" s="124">
        <f t="shared" si="123"/>
        <v>26.170800000000003</v>
      </c>
      <c r="AH138" s="90">
        <f t="shared" si="123"/>
        <v>34.894400000000005</v>
      </c>
      <c r="AI138" s="124">
        <f t="shared" si="123"/>
        <v>34.894400000000005</v>
      </c>
      <c r="AJ138" s="124">
        <f t="shared" ref="AJ138:BB138" si="124">+AJ134*$C138</f>
        <v>43.618000000000002</v>
      </c>
      <c r="AK138" s="124">
        <f t="shared" si="124"/>
        <v>43.618000000000002</v>
      </c>
      <c r="AL138" s="124">
        <f t="shared" si="124"/>
        <v>43.618000000000002</v>
      </c>
      <c r="AM138" s="124">
        <f t="shared" si="124"/>
        <v>43.618000000000002</v>
      </c>
      <c r="AN138" s="124">
        <f t="shared" si="124"/>
        <v>43.618000000000002</v>
      </c>
      <c r="AO138" s="124">
        <f t="shared" si="124"/>
        <v>43.618000000000002</v>
      </c>
      <c r="AP138" s="124">
        <f t="shared" si="124"/>
        <v>43.618000000000002</v>
      </c>
      <c r="AQ138" s="124">
        <f t="shared" si="124"/>
        <v>43.618000000000002</v>
      </c>
      <c r="AR138" s="124">
        <f t="shared" si="124"/>
        <v>43.618000000000002</v>
      </c>
      <c r="AS138" s="124">
        <f t="shared" si="124"/>
        <v>43.618000000000002</v>
      </c>
      <c r="AT138" s="124">
        <f t="shared" si="124"/>
        <v>43.618000000000002</v>
      </c>
      <c r="AU138" s="124">
        <f t="shared" si="124"/>
        <v>43.618000000000002</v>
      </c>
      <c r="AV138" s="124">
        <f t="shared" si="124"/>
        <v>43.618000000000002</v>
      </c>
      <c r="AW138" s="124">
        <f t="shared" si="124"/>
        <v>43.618000000000002</v>
      </c>
      <c r="AX138" s="124">
        <f t="shared" si="124"/>
        <v>43.618000000000002</v>
      </c>
      <c r="AY138" s="124">
        <f t="shared" si="124"/>
        <v>43.618000000000002</v>
      </c>
      <c r="AZ138" s="124">
        <f t="shared" si="124"/>
        <v>43.618000000000002</v>
      </c>
      <c r="BA138" s="124">
        <f t="shared" si="124"/>
        <v>43.618000000000002</v>
      </c>
      <c r="BB138" s="124">
        <f t="shared" si="124"/>
        <v>43.618000000000002</v>
      </c>
      <c r="BC138" s="95"/>
      <c r="BD138" s="96"/>
      <c r="BE138" s="96"/>
      <c r="BF138" s="96"/>
      <c r="BG138" s="96"/>
      <c r="BH138" s="96"/>
      <c r="BI138" s="96"/>
      <c r="BJ138" s="96"/>
      <c r="BK138" s="96"/>
      <c r="BL138" s="96"/>
      <c r="BM138" s="96"/>
      <c r="BN138" s="96"/>
      <c r="BO138" s="96"/>
      <c r="BP138" s="96"/>
      <c r="BQ138" s="96"/>
      <c r="BR138" s="96"/>
      <c r="BS138" s="96"/>
      <c r="BT138" s="96"/>
      <c r="BU138" s="96"/>
      <c r="BV138" s="96"/>
      <c r="BW138" s="96"/>
      <c r="BX138" s="96"/>
      <c r="BY138" s="96"/>
      <c r="BZ138" s="96"/>
      <c r="CA138" s="96"/>
      <c r="CB138" s="96"/>
      <c r="CC138" s="96"/>
      <c r="CD138" s="96"/>
      <c r="CE138" s="96"/>
      <c r="CF138" s="96"/>
      <c r="CG138" s="96"/>
      <c r="CH138" s="96"/>
      <c r="CI138" s="96"/>
      <c r="CJ138" s="96"/>
      <c r="CK138" s="96"/>
    </row>
    <row r="139" spans="1:89" s="133" customFormat="1" ht="13.8" thickBot="1" x14ac:dyDescent="0.3">
      <c r="A139" s="260"/>
      <c r="B139" s="139" t="s">
        <v>113</v>
      </c>
      <c r="C139" s="140" t="str">
        <f>+'Detail by Turbine'!B22</f>
        <v>Available</v>
      </c>
      <c r="D139" s="141">
        <f t="shared" ref="D139:AI139" si="125">+D136*$C138</f>
        <v>0</v>
      </c>
      <c r="E139" s="141">
        <f t="shared" si="125"/>
        <v>0</v>
      </c>
      <c r="F139" s="141">
        <f t="shared" si="125"/>
        <v>0</v>
      </c>
      <c r="G139" s="141">
        <f t="shared" si="125"/>
        <v>0</v>
      </c>
      <c r="H139" s="141">
        <f t="shared" si="125"/>
        <v>0</v>
      </c>
      <c r="I139" s="141">
        <f t="shared" si="125"/>
        <v>0</v>
      </c>
      <c r="J139" s="141">
        <f t="shared" si="125"/>
        <v>0</v>
      </c>
      <c r="K139" s="141">
        <f t="shared" si="125"/>
        <v>0</v>
      </c>
      <c r="L139" s="141">
        <f t="shared" si="125"/>
        <v>0</v>
      </c>
      <c r="M139" s="141">
        <f t="shared" si="125"/>
        <v>0</v>
      </c>
      <c r="N139" s="141">
        <f t="shared" si="125"/>
        <v>0</v>
      </c>
      <c r="O139" s="141">
        <f t="shared" si="125"/>
        <v>0</v>
      </c>
      <c r="P139" s="141">
        <f t="shared" si="125"/>
        <v>0</v>
      </c>
      <c r="Q139" s="141">
        <f t="shared" si="125"/>
        <v>0</v>
      </c>
      <c r="R139" s="141">
        <f t="shared" si="125"/>
        <v>0</v>
      </c>
      <c r="S139" s="141">
        <f t="shared" si="125"/>
        <v>0</v>
      </c>
      <c r="T139" s="141">
        <f t="shared" si="125"/>
        <v>0</v>
      </c>
      <c r="U139" s="141">
        <f t="shared" si="125"/>
        <v>43.618000000000002</v>
      </c>
      <c r="V139" s="141">
        <f t="shared" si="125"/>
        <v>43.618000000000002</v>
      </c>
      <c r="W139" s="141">
        <f t="shared" si="125"/>
        <v>43.618000000000002</v>
      </c>
      <c r="X139" s="141">
        <f t="shared" si="125"/>
        <v>43.618000000000002</v>
      </c>
      <c r="Y139" s="141">
        <f t="shared" si="125"/>
        <v>43.618000000000002</v>
      </c>
      <c r="Z139" s="141">
        <f t="shared" si="125"/>
        <v>43.618000000000002</v>
      </c>
      <c r="AA139" s="141">
        <f t="shared" si="125"/>
        <v>43.618000000000002</v>
      </c>
      <c r="AB139" s="141">
        <f t="shared" si="125"/>
        <v>43.618000000000002</v>
      </c>
      <c r="AC139" s="141">
        <f t="shared" si="125"/>
        <v>43.618000000000002</v>
      </c>
      <c r="AD139" s="141">
        <f t="shared" si="125"/>
        <v>43.618000000000002</v>
      </c>
      <c r="AE139" s="141">
        <f t="shared" si="125"/>
        <v>43.618000000000002</v>
      </c>
      <c r="AF139" s="141">
        <f t="shared" si="125"/>
        <v>43.618000000000002</v>
      </c>
      <c r="AG139" s="141">
        <f t="shared" si="125"/>
        <v>43.618000000000002</v>
      </c>
      <c r="AH139" s="136">
        <f t="shared" si="125"/>
        <v>43.618000000000002</v>
      </c>
      <c r="AI139" s="141">
        <f t="shared" si="125"/>
        <v>43.618000000000002</v>
      </c>
      <c r="AJ139" s="141">
        <f t="shared" ref="AJ139:BB139" si="126">+AJ136*$C138</f>
        <v>43.618000000000002</v>
      </c>
      <c r="AK139" s="141">
        <f t="shared" si="126"/>
        <v>43.618000000000002</v>
      </c>
      <c r="AL139" s="141">
        <f t="shared" si="126"/>
        <v>43.618000000000002</v>
      </c>
      <c r="AM139" s="141">
        <f t="shared" si="126"/>
        <v>43.618000000000002</v>
      </c>
      <c r="AN139" s="141">
        <f t="shared" si="126"/>
        <v>43.618000000000002</v>
      </c>
      <c r="AO139" s="141">
        <f t="shared" si="126"/>
        <v>43.618000000000002</v>
      </c>
      <c r="AP139" s="141">
        <f t="shared" si="126"/>
        <v>43.618000000000002</v>
      </c>
      <c r="AQ139" s="141">
        <f t="shared" si="126"/>
        <v>43.618000000000002</v>
      </c>
      <c r="AR139" s="141">
        <f t="shared" si="126"/>
        <v>43.618000000000002</v>
      </c>
      <c r="AS139" s="141">
        <f t="shared" si="126"/>
        <v>43.618000000000002</v>
      </c>
      <c r="AT139" s="141">
        <f t="shared" si="126"/>
        <v>43.618000000000002</v>
      </c>
      <c r="AU139" s="141">
        <f t="shared" si="126"/>
        <v>43.618000000000002</v>
      </c>
      <c r="AV139" s="141">
        <f t="shared" si="126"/>
        <v>43.618000000000002</v>
      </c>
      <c r="AW139" s="141">
        <f t="shared" si="126"/>
        <v>43.618000000000002</v>
      </c>
      <c r="AX139" s="141">
        <f t="shared" si="126"/>
        <v>43.618000000000002</v>
      </c>
      <c r="AY139" s="141">
        <f t="shared" si="126"/>
        <v>43.618000000000002</v>
      </c>
      <c r="AZ139" s="141">
        <f t="shared" si="126"/>
        <v>43.618000000000002</v>
      </c>
      <c r="BA139" s="141">
        <f t="shared" si="126"/>
        <v>43.618000000000002</v>
      </c>
      <c r="BB139" s="141">
        <f t="shared" si="126"/>
        <v>43.618000000000002</v>
      </c>
      <c r="BC139" s="137"/>
      <c r="BD139" s="138"/>
      <c r="BE139" s="138"/>
      <c r="BF139" s="138"/>
      <c r="BG139" s="138"/>
      <c r="BH139" s="138"/>
      <c r="BI139" s="138"/>
      <c r="BJ139" s="138"/>
      <c r="BK139" s="138"/>
      <c r="BL139" s="138"/>
      <c r="BM139" s="138"/>
      <c r="BN139" s="138"/>
      <c r="BO139" s="138"/>
      <c r="BP139" s="138"/>
      <c r="BQ139" s="138"/>
      <c r="BR139" s="138"/>
      <c r="BS139" s="138"/>
      <c r="BT139" s="138"/>
      <c r="BU139" s="138"/>
      <c r="BV139" s="138"/>
      <c r="BW139" s="138"/>
      <c r="BX139" s="138"/>
      <c r="BY139" s="138"/>
      <c r="BZ139" s="138"/>
      <c r="CA139" s="138"/>
      <c r="CB139" s="138"/>
      <c r="CC139" s="138"/>
      <c r="CD139" s="138"/>
      <c r="CE139" s="138"/>
      <c r="CF139" s="138"/>
      <c r="CG139" s="138"/>
      <c r="CH139" s="138"/>
      <c r="CI139" s="138"/>
      <c r="CJ139" s="138"/>
      <c r="CK139" s="138"/>
    </row>
    <row r="140" spans="1:89" s="114" customFormat="1" ht="13.8" thickTop="1" x14ac:dyDescent="0.25">
      <c r="A140" s="258">
        <f>+A132+1</f>
        <v>18</v>
      </c>
      <c r="B140" s="110" t="str">
        <f>+'Detail by Turbine'!G23</f>
        <v>Fr 6B 60 hz power barges (BV = 0)</v>
      </c>
      <c r="C140" s="263" t="str">
        <f>+'Detail by Turbine'!S23</f>
        <v>Unassigned</v>
      </c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  <c r="AH140" s="85"/>
      <c r="AI140" s="111"/>
      <c r="AJ140" s="111"/>
      <c r="AK140" s="111"/>
      <c r="AL140" s="111"/>
      <c r="AM140" s="111"/>
      <c r="AN140" s="111"/>
      <c r="AO140" s="111"/>
      <c r="AP140" s="111"/>
      <c r="AQ140" s="111"/>
      <c r="AR140" s="111"/>
      <c r="AS140" s="111"/>
      <c r="AT140" s="111"/>
      <c r="AU140" s="111"/>
      <c r="AV140" s="111"/>
      <c r="AW140" s="111"/>
      <c r="AX140" s="111"/>
      <c r="AY140" s="111"/>
      <c r="AZ140" s="111"/>
      <c r="BA140" s="111"/>
      <c r="BB140" s="111"/>
      <c r="BC140" s="112"/>
      <c r="BD140" s="113"/>
      <c r="BE140" s="113"/>
      <c r="BF140" s="113"/>
      <c r="BG140" s="113"/>
      <c r="BH140" s="113"/>
      <c r="BI140" s="113"/>
      <c r="BJ140" s="113"/>
      <c r="BK140" s="113"/>
      <c r="BL140" s="113"/>
      <c r="BM140" s="113"/>
      <c r="BN140" s="113"/>
      <c r="BO140" s="113"/>
      <c r="BP140" s="113"/>
      <c r="BQ140" s="113"/>
      <c r="BR140" s="113"/>
      <c r="BS140" s="113"/>
      <c r="BT140" s="113"/>
      <c r="BU140" s="113"/>
      <c r="BV140" s="113"/>
      <c r="BW140" s="113"/>
      <c r="BX140" s="113"/>
      <c r="BY140" s="113"/>
      <c r="BZ140" s="113"/>
      <c r="CA140" s="113"/>
      <c r="CB140" s="113"/>
      <c r="CC140" s="113"/>
      <c r="CD140" s="113"/>
      <c r="CE140" s="113"/>
      <c r="CF140" s="113"/>
      <c r="CG140" s="113"/>
      <c r="CH140" s="113"/>
      <c r="CI140" s="113"/>
      <c r="CJ140" s="113"/>
      <c r="CK140" s="113"/>
    </row>
    <row r="141" spans="1:89" s="118" customFormat="1" x14ac:dyDescent="0.25">
      <c r="A141" s="259"/>
      <c r="B141" s="115" t="s">
        <v>108</v>
      </c>
      <c r="C141" s="264"/>
      <c r="D141" s="116">
        <f>+D140</f>
        <v>0</v>
      </c>
      <c r="E141" s="116">
        <v>0</v>
      </c>
      <c r="F141" s="116">
        <v>0</v>
      </c>
      <c r="G141" s="116">
        <v>0</v>
      </c>
      <c r="H141" s="116">
        <v>0</v>
      </c>
      <c r="I141" s="116">
        <v>0</v>
      </c>
      <c r="J141" s="116">
        <v>0</v>
      </c>
      <c r="K141" s="116">
        <v>0</v>
      </c>
      <c r="L141" s="116">
        <v>0</v>
      </c>
      <c r="M141" s="116">
        <v>0</v>
      </c>
      <c r="N141" s="116">
        <v>0</v>
      </c>
      <c r="O141" s="116">
        <v>0</v>
      </c>
      <c r="P141" s="116">
        <v>0</v>
      </c>
      <c r="Q141" s="116">
        <v>0</v>
      </c>
      <c r="R141" s="116">
        <v>0</v>
      </c>
      <c r="S141" s="116">
        <v>0</v>
      </c>
      <c r="T141" s="116">
        <v>0</v>
      </c>
      <c r="U141" s="116">
        <v>0</v>
      </c>
      <c r="V141" s="116">
        <v>0</v>
      </c>
      <c r="W141" s="116">
        <v>1</v>
      </c>
      <c r="X141" s="116">
        <v>0</v>
      </c>
      <c r="Y141" s="116">
        <v>0</v>
      </c>
      <c r="Z141" s="116">
        <v>0</v>
      </c>
      <c r="AA141" s="116">
        <v>0</v>
      </c>
      <c r="AB141" s="116">
        <v>0</v>
      </c>
      <c r="AC141" s="116">
        <v>0</v>
      </c>
      <c r="AD141" s="116">
        <v>0</v>
      </c>
      <c r="AE141" s="116">
        <v>0</v>
      </c>
      <c r="AF141" s="116">
        <v>0</v>
      </c>
      <c r="AG141" s="116">
        <v>0</v>
      </c>
      <c r="AH141" s="82">
        <v>0</v>
      </c>
      <c r="AI141" s="116">
        <v>0</v>
      </c>
      <c r="AJ141" s="116">
        <v>0</v>
      </c>
      <c r="AK141" s="116">
        <v>0</v>
      </c>
      <c r="AL141" s="116">
        <v>0</v>
      </c>
      <c r="AM141" s="116">
        <v>0</v>
      </c>
      <c r="AN141" s="116">
        <v>0</v>
      </c>
      <c r="AO141" s="116">
        <v>0</v>
      </c>
      <c r="AP141" s="116">
        <v>0</v>
      </c>
      <c r="AQ141" s="116">
        <v>0</v>
      </c>
      <c r="AR141" s="116">
        <v>0</v>
      </c>
      <c r="AS141" s="116">
        <v>0</v>
      </c>
      <c r="AT141" s="116">
        <v>0</v>
      </c>
      <c r="AU141" s="116">
        <v>0</v>
      </c>
      <c r="AV141" s="116">
        <v>0</v>
      </c>
      <c r="AW141" s="116">
        <v>0</v>
      </c>
      <c r="AX141" s="116">
        <v>0</v>
      </c>
      <c r="AY141" s="116">
        <v>0</v>
      </c>
      <c r="AZ141" s="116">
        <v>0</v>
      </c>
      <c r="BA141" s="116">
        <v>0</v>
      </c>
      <c r="BB141" s="116">
        <v>0</v>
      </c>
      <c r="BC141" s="117">
        <f>SUM(D141:BB141)</f>
        <v>1</v>
      </c>
      <c r="BD141" s="115"/>
    </row>
    <row r="142" spans="1:89" s="118" customFormat="1" x14ac:dyDescent="0.25">
      <c r="A142" s="259"/>
      <c r="B142" s="115" t="s">
        <v>109</v>
      </c>
      <c r="C142" s="264"/>
      <c r="D142" s="116">
        <f>+D141</f>
        <v>0</v>
      </c>
      <c r="E142" s="116">
        <f t="shared" ref="E142:AJ142" si="127">+D142+E141</f>
        <v>0</v>
      </c>
      <c r="F142" s="116">
        <f t="shared" si="127"/>
        <v>0</v>
      </c>
      <c r="G142" s="116">
        <f t="shared" si="127"/>
        <v>0</v>
      </c>
      <c r="H142" s="116">
        <f t="shared" si="127"/>
        <v>0</v>
      </c>
      <c r="I142" s="116">
        <f t="shared" si="127"/>
        <v>0</v>
      </c>
      <c r="J142" s="116">
        <f t="shared" si="127"/>
        <v>0</v>
      </c>
      <c r="K142" s="116">
        <f t="shared" si="127"/>
        <v>0</v>
      </c>
      <c r="L142" s="116">
        <f t="shared" si="127"/>
        <v>0</v>
      </c>
      <c r="M142" s="116">
        <f t="shared" si="127"/>
        <v>0</v>
      </c>
      <c r="N142" s="116">
        <f t="shared" si="127"/>
        <v>0</v>
      </c>
      <c r="O142" s="116">
        <f t="shared" si="127"/>
        <v>0</v>
      </c>
      <c r="P142" s="116">
        <f t="shared" si="127"/>
        <v>0</v>
      </c>
      <c r="Q142" s="116">
        <f t="shared" si="127"/>
        <v>0</v>
      </c>
      <c r="R142" s="116">
        <f t="shared" si="127"/>
        <v>0</v>
      </c>
      <c r="S142" s="116">
        <f t="shared" si="127"/>
        <v>0</v>
      </c>
      <c r="T142" s="116">
        <f t="shared" si="127"/>
        <v>0</v>
      </c>
      <c r="U142" s="116">
        <f t="shared" si="127"/>
        <v>0</v>
      </c>
      <c r="V142" s="116">
        <f t="shared" si="127"/>
        <v>0</v>
      </c>
      <c r="W142" s="116">
        <f t="shared" si="127"/>
        <v>1</v>
      </c>
      <c r="X142" s="116">
        <f t="shared" si="127"/>
        <v>1</v>
      </c>
      <c r="Y142" s="116">
        <f t="shared" si="127"/>
        <v>1</v>
      </c>
      <c r="Z142" s="116">
        <f t="shared" si="127"/>
        <v>1</v>
      </c>
      <c r="AA142" s="116">
        <f t="shared" si="127"/>
        <v>1</v>
      </c>
      <c r="AB142" s="116">
        <f t="shared" si="127"/>
        <v>1</v>
      </c>
      <c r="AC142" s="116">
        <f t="shared" si="127"/>
        <v>1</v>
      </c>
      <c r="AD142" s="116">
        <f t="shared" si="127"/>
        <v>1</v>
      </c>
      <c r="AE142" s="116">
        <f t="shared" si="127"/>
        <v>1</v>
      </c>
      <c r="AF142" s="116">
        <f t="shared" si="127"/>
        <v>1</v>
      </c>
      <c r="AG142" s="116">
        <f t="shared" si="127"/>
        <v>1</v>
      </c>
      <c r="AH142" s="82">
        <f t="shared" si="127"/>
        <v>1</v>
      </c>
      <c r="AI142" s="116">
        <f t="shared" si="127"/>
        <v>1</v>
      </c>
      <c r="AJ142" s="116">
        <f t="shared" si="127"/>
        <v>1</v>
      </c>
      <c r="AK142" s="116">
        <f t="shared" ref="AK142:BB142" si="128">+AJ142+AK141</f>
        <v>1</v>
      </c>
      <c r="AL142" s="116">
        <f t="shared" si="128"/>
        <v>1</v>
      </c>
      <c r="AM142" s="116">
        <f t="shared" si="128"/>
        <v>1</v>
      </c>
      <c r="AN142" s="116">
        <f t="shared" si="128"/>
        <v>1</v>
      </c>
      <c r="AO142" s="116">
        <f t="shared" si="128"/>
        <v>1</v>
      </c>
      <c r="AP142" s="116">
        <f t="shared" si="128"/>
        <v>1</v>
      </c>
      <c r="AQ142" s="116">
        <f t="shared" si="128"/>
        <v>1</v>
      </c>
      <c r="AR142" s="116">
        <f t="shared" si="128"/>
        <v>1</v>
      </c>
      <c r="AS142" s="116">
        <f t="shared" si="128"/>
        <v>1</v>
      </c>
      <c r="AT142" s="116">
        <f t="shared" si="128"/>
        <v>1</v>
      </c>
      <c r="AU142" s="116">
        <f t="shared" si="128"/>
        <v>1</v>
      </c>
      <c r="AV142" s="116">
        <f t="shared" si="128"/>
        <v>1</v>
      </c>
      <c r="AW142" s="116">
        <f t="shared" si="128"/>
        <v>1</v>
      </c>
      <c r="AX142" s="116">
        <f t="shared" si="128"/>
        <v>1</v>
      </c>
      <c r="AY142" s="116">
        <f t="shared" si="128"/>
        <v>1</v>
      </c>
      <c r="AZ142" s="116">
        <f t="shared" si="128"/>
        <v>1</v>
      </c>
      <c r="BA142" s="116">
        <f t="shared" si="128"/>
        <v>1</v>
      </c>
      <c r="BB142" s="116">
        <f t="shared" si="128"/>
        <v>1</v>
      </c>
      <c r="BC142" s="117"/>
      <c r="BD142" s="115"/>
    </row>
    <row r="143" spans="1:89" s="118" customFormat="1" x14ac:dyDescent="0.25">
      <c r="A143" s="259"/>
      <c r="B143" s="115" t="s">
        <v>110</v>
      </c>
      <c r="C143" s="264"/>
      <c r="D143" s="116">
        <v>0</v>
      </c>
      <c r="E143" s="116">
        <v>0</v>
      </c>
      <c r="F143" s="116">
        <v>0</v>
      </c>
      <c r="G143" s="116">
        <v>0</v>
      </c>
      <c r="H143" s="116">
        <v>0</v>
      </c>
      <c r="I143" s="116">
        <v>0</v>
      </c>
      <c r="J143" s="116">
        <v>0</v>
      </c>
      <c r="K143" s="116">
        <v>0</v>
      </c>
      <c r="L143" s="116">
        <v>0</v>
      </c>
      <c r="M143" s="116">
        <v>0</v>
      </c>
      <c r="N143" s="116">
        <v>0</v>
      </c>
      <c r="O143" s="116">
        <v>0</v>
      </c>
      <c r="P143" s="116">
        <v>0</v>
      </c>
      <c r="Q143" s="116">
        <v>0</v>
      </c>
      <c r="R143" s="116">
        <v>0</v>
      </c>
      <c r="S143" s="116">
        <v>0</v>
      </c>
      <c r="T143" s="116">
        <v>0</v>
      </c>
      <c r="U143" s="116">
        <v>0</v>
      </c>
      <c r="V143" s="116">
        <v>0</v>
      </c>
      <c r="W143" s="116">
        <v>1</v>
      </c>
      <c r="X143" s="116">
        <v>0</v>
      </c>
      <c r="Y143" s="116">
        <v>0</v>
      </c>
      <c r="Z143" s="116">
        <v>0</v>
      </c>
      <c r="AA143" s="116">
        <v>0</v>
      </c>
      <c r="AB143" s="116">
        <v>0</v>
      </c>
      <c r="AC143" s="116">
        <v>0</v>
      </c>
      <c r="AD143" s="116">
        <v>0</v>
      </c>
      <c r="AE143" s="116">
        <v>0</v>
      </c>
      <c r="AF143" s="116">
        <v>0</v>
      </c>
      <c r="AG143" s="116">
        <v>0</v>
      </c>
      <c r="AH143" s="82">
        <v>0</v>
      </c>
      <c r="AI143" s="116">
        <v>0</v>
      </c>
      <c r="AJ143" s="116">
        <v>0</v>
      </c>
      <c r="AK143" s="116">
        <v>0</v>
      </c>
      <c r="AL143" s="116">
        <v>0</v>
      </c>
      <c r="AM143" s="116">
        <v>0</v>
      </c>
      <c r="AN143" s="116">
        <v>0</v>
      </c>
      <c r="AO143" s="116">
        <v>0</v>
      </c>
      <c r="AP143" s="116">
        <v>0</v>
      </c>
      <c r="AQ143" s="116">
        <v>0</v>
      </c>
      <c r="AR143" s="116">
        <v>0</v>
      </c>
      <c r="AS143" s="116">
        <v>0</v>
      </c>
      <c r="AT143" s="116">
        <v>0</v>
      </c>
      <c r="AU143" s="116">
        <v>0</v>
      </c>
      <c r="AV143" s="116">
        <v>0</v>
      </c>
      <c r="AW143" s="116">
        <v>0</v>
      </c>
      <c r="AX143" s="116">
        <v>0</v>
      </c>
      <c r="AY143" s="116">
        <v>0</v>
      </c>
      <c r="AZ143" s="116">
        <v>0</v>
      </c>
      <c r="BA143" s="116">
        <v>0</v>
      </c>
      <c r="BB143" s="116">
        <v>0</v>
      </c>
      <c r="BC143" s="117">
        <f>SUM(D143:BB143)</f>
        <v>1</v>
      </c>
      <c r="BD143" s="115"/>
    </row>
    <row r="144" spans="1:89" s="118" customFormat="1" x14ac:dyDescent="0.25">
      <c r="A144" s="259"/>
      <c r="B144" s="115" t="s">
        <v>111</v>
      </c>
      <c r="C144" s="264"/>
      <c r="D144" s="116">
        <f>+D143</f>
        <v>0</v>
      </c>
      <c r="E144" s="116">
        <f t="shared" ref="E144:AJ144" si="129">+D144+E143</f>
        <v>0</v>
      </c>
      <c r="F144" s="116">
        <f t="shared" si="129"/>
        <v>0</v>
      </c>
      <c r="G144" s="116">
        <f t="shared" si="129"/>
        <v>0</v>
      </c>
      <c r="H144" s="116">
        <f t="shared" si="129"/>
        <v>0</v>
      </c>
      <c r="I144" s="116">
        <f t="shared" si="129"/>
        <v>0</v>
      </c>
      <c r="J144" s="116">
        <f t="shared" si="129"/>
        <v>0</v>
      </c>
      <c r="K144" s="116">
        <f t="shared" si="129"/>
        <v>0</v>
      </c>
      <c r="L144" s="116">
        <f t="shared" si="129"/>
        <v>0</v>
      </c>
      <c r="M144" s="116">
        <f t="shared" si="129"/>
        <v>0</v>
      </c>
      <c r="N144" s="116">
        <f t="shared" si="129"/>
        <v>0</v>
      </c>
      <c r="O144" s="116">
        <f t="shared" si="129"/>
        <v>0</v>
      </c>
      <c r="P144" s="116">
        <f t="shared" si="129"/>
        <v>0</v>
      </c>
      <c r="Q144" s="116">
        <f t="shared" si="129"/>
        <v>0</v>
      </c>
      <c r="R144" s="116">
        <f t="shared" si="129"/>
        <v>0</v>
      </c>
      <c r="S144" s="116">
        <f t="shared" si="129"/>
        <v>0</v>
      </c>
      <c r="T144" s="116">
        <f t="shared" si="129"/>
        <v>0</v>
      </c>
      <c r="U144" s="116">
        <f t="shared" si="129"/>
        <v>0</v>
      </c>
      <c r="V144" s="116">
        <f t="shared" si="129"/>
        <v>0</v>
      </c>
      <c r="W144" s="116">
        <f t="shared" si="129"/>
        <v>1</v>
      </c>
      <c r="X144" s="116">
        <f t="shared" si="129"/>
        <v>1</v>
      </c>
      <c r="Y144" s="116">
        <f t="shared" si="129"/>
        <v>1</v>
      </c>
      <c r="Z144" s="116">
        <f t="shared" si="129"/>
        <v>1</v>
      </c>
      <c r="AA144" s="116">
        <f t="shared" si="129"/>
        <v>1</v>
      </c>
      <c r="AB144" s="116">
        <f t="shared" si="129"/>
        <v>1</v>
      </c>
      <c r="AC144" s="116">
        <f t="shared" si="129"/>
        <v>1</v>
      </c>
      <c r="AD144" s="116">
        <f t="shared" si="129"/>
        <v>1</v>
      </c>
      <c r="AE144" s="116">
        <f t="shared" si="129"/>
        <v>1</v>
      </c>
      <c r="AF144" s="116">
        <f t="shared" si="129"/>
        <v>1</v>
      </c>
      <c r="AG144" s="116">
        <f t="shared" si="129"/>
        <v>1</v>
      </c>
      <c r="AH144" s="82">
        <f t="shared" si="129"/>
        <v>1</v>
      </c>
      <c r="AI144" s="116">
        <f t="shared" si="129"/>
        <v>1</v>
      </c>
      <c r="AJ144" s="116">
        <f t="shared" si="129"/>
        <v>1</v>
      </c>
      <c r="AK144" s="116">
        <f t="shared" ref="AK144:BB144" si="130">+AJ144+AK143</f>
        <v>1</v>
      </c>
      <c r="AL144" s="116">
        <f t="shared" si="130"/>
        <v>1</v>
      </c>
      <c r="AM144" s="116">
        <f t="shared" si="130"/>
        <v>1</v>
      </c>
      <c r="AN144" s="116">
        <f t="shared" si="130"/>
        <v>1</v>
      </c>
      <c r="AO144" s="116">
        <f t="shared" si="130"/>
        <v>1</v>
      </c>
      <c r="AP144" s="116">
        <f t="shared" si="130"/>
        <v>1</v>
      </c>
      <c r="AQ144" s="116">
        <f t="shared" si="130"/>
        <v>1</v>
      </c>
      <c r="AR144" s="116">
        <f t="shared" si="130"/>
        <v>1</v>
      </c>
      <c r="AS144" s="116">
        <f t="shared" si="130"/>
        <v>1</v>
      </c>
      <c r="AT144" s="116">
        <f t="shared" si="130"/>
        <v>1</v>
      </c>
      <c r="AU144" s="116">
        <f t="shared" si="130"/>
        <v>1</v>
      </c>
      <c r="AV144" s="116">
        <f t="shared" si="130"/>
        <v>1</v>
      </c>
      <c r="AW144" s="116">
        <f t="shared" si="130"/>
        <v>1</v>
      </c>
      <c r="AX144" s="116">
        <f t="shared" si="130"/>
        <v>1</v>
      </c>
      <c r="AY144" s="116">
        <f t="shared" si="130"/>
        <v>1</v>
      </c>
      <c r="AZ144" s="116">
        <f t="shared" si="130"/>
        <v>1</v>
      </c>
      <c r="BA144" s="116">
        <f t="shared" si="130"/>
        <v>1</v>
      </c>
      <c r="BB144" s="116">
        <f t="shared" si="130"/>
        <v>1</v>
      </c>
      <c r="BC144" s="117"/>
      <c r="BD144" s="115"/>
    </row>
    <row r="145" spans="1:89" s="114" customFormat="1" x14ac:dyDescent="0.25">
      <c r="A145" s="259"/>
      <c r="B145" s="119"/>
      <c r="C145" s="264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  <c r="AA145" s="120"/>
      <c r="AB145" s="120"/>
      <c r="AC145" s="120"/>
      <c r="AD145" s="120"/>
      <c r="AE145" s="120"/>
      <c r="AF145" s="120"/>
      <c r="AG145" s="120"/>
      <c r="AH145" s="83"/>
      <c r="AI145" s="120"/>
      <c r="AJ145" s="120"/>
      <c r="AK145" s="120"/>
      <c r="AL145" s="120"/>
      <c r="AM145" s="120"/>
      <c r="AN145" s="120"/>
      <c r="AO145" s="120"/>
      <c r="AP145" s="120"/>
      <c r="AQ145" s="120"/>
      <c r="AR145" s="120"/>
      <c r="AS145" s="120"/>
      <c r="AT145" s="120"/>
      <c r="AU145" s="120"/>
      <c r="AV145" s="120"/>
      <c r="AW145" s="120"/>
      <c r="AX145" s="120"/>
      <c r="AY145" s="120"/>
      <c r="AZ145" s="120"/>
      <c r="BA145" s="120"/>
      <c r="BB145" s="120"/>
      <c r="BC145" s="121"/>
      <c r="BD145" s="113"/>
      <c r="BE145" s="113"/>
      <c r="BF145" s="113"/>
      <c r="BG145" s="113"/>
      <c r="BH145" s="113"/>
      <c r="BI145" s="113"/>
      <c r="BJ145" s="113"/>
      <c r="BK145" s="113"/>
      <c r="BL145" s="113"/>
      <c r="BM145" s="113"/>
      <c r="BN145" s="113"/>
      <c r="BO145" s="113"/>
      <c r="BP145" s="113"/>
      <c r="BQ145" s="113"/>
      <c r="BR145" s="113"/>
      <c r="BS145" s="113"/>
      <c r="BT145" s="113"/>
      <c r="BU145" s="113"/>
      <c r="BV145" s="113"/>
      <c r="BW145" s="113"/>
      <c r="BX145" s="113"/>
      <c r="BY145" s="113"/>
      <c r="BZ145" s="113"/>
      <c r="CA145" s="113"/>
      <c r="CB145" s="113"/>
      <c r="CC145" s="113"/>
      <c r="CD145" s="113"/>
      <c r="CE145" s="113"/>
      <c r="CF145" s="113"/>
      <c r="CG145" s="113"/>
      <c r="CH145" s="113"/>
      <c r="CI145" s="113"/>
      <c r="CJ145" s="113"/>
      <c r="CK145" s="113"/>
    </row>
    <row r="146" spans="1:89" s="122" customFormat="1" x14ac:dyDescent="0.25">
      <c r="A146" s="259"/>
      <c r="B146" s="122" t="s">
        <v>112</v>
      </c>
      <c r="C146" s="123">
        <f>13/2</f>
        <v>6.5</v>
      </c>
      <c r="D146" s="124">
        <f t="shared" ref="D146:AI146" si="131">+D142*$C146</f>
        <v>0</v>
      </c>
      <c r="E146" s="124">
        <f t="shared" si="131"/>
        <v>0</v>
      </c>
      <c r="F146" s="124">
        <f t="shared" si="131"/>
        <v>0</v>
      </c>
      <c r="G146" s="124">
        <f t="shared" si="131"/>
        <v>0</v>
      </c>
      <c r="H146" s="124">
        <f t="shared" si="131"/>
        <v>0</v>
      </c>
      <c r="I146" s="124">
        <f t="shared" si="131"/>
        <v>0</v>
      </c>
      <c r="J146" s="124">
        <f t="shared" si="131"/>
        <v>0</v>
      </c>
      <c r="K146" s="124">
        <f t="shared" si="131"/>
        <v>0</v>
      </c>
      <c r="L146" s="124">
        <f t="shared" si="131"/>
        <v>0</v>
      </c>
      <c r="M146" s="124">
        <f t="shared" si="131"/>
        <v>0</v>
      </c>
      <c r="N146" s="124">
        <f t="shared" si="131"/>
        <v>0</v>
      </c>
      <c r="O146" s="124">
        <f t="shared" si="131"/>
        <v>0</v>
      </c>
      <c r="P146" s="124">
        <f t="shared" si="131"/>
        <v>0</v>
      </c>
      <c r="Q146" s="124">
        <f t="shared" si="131"/>
        <v>0</v>
      </c>
      <c r="R146" s="124">
        <f t="shared" si="131"/>
        <v>0</v>
      </c>
      <c r="S146" s="124">
        <f t="shared" si="131"/>
        <v>0</v>
      </c>
      <c r="T146" s="124">
        <f t="shared" si="131"/>
        <v>0</v>
      </c>
      <c r="U146" s="124">
        <f t="shared" si="131"/>
        <v>0</v>
      </c>
      <c r="V146" s="124">
        <f t="shared" si="131"/>
        <v>0</v>
      </c>
      <c r="W146" s="124">
        <f t="shared" si="131"/>
        <v>6.5</v>
      </c>
      <c r="X146" s="124">
        <f t="shared" si="131"/>
        <v>6.5</v>
      </c>
      <c r="Y146" s="124">
        <f t="shared" si="131"/>
        <v>6.5</v>
      </c>
      <c r="Z146" s="124">
        <f t="shared" si="131"/>
        <v>6.5</v>
      </c>
      <c r="AA146" s="124">
        <f t="shared" si="131"/>
        <v>6.5</v>
      </c>
      <c r="AB146" s="124">
        <f t="shared" si="131"/>
        <v>6.5</v>
      </c>
      <c r="AC146" s="124">
        <f t="shared" si="131"/>
        <v>6.5</v>
      </c>
      <c r="AD146" s="124">
        <f t="shared" si="131"/>
        <v>6.5</v>
      </c>
      <c r="AE146" s="124">
        <f t="shared" si="131"/>
        <v>6.5</v>
      </c>
      <c r="AF146" s="124">
        <f t="shared" si="131"/>
        <v>6.5</v>
      </c>
      <c r="AG146" s="124">
        <f t="shared" si="131"/>
        <v>6.5</v>
      </c>
      <c r="AH146" s="90">
        <f t="shared" si="131"/>
        <v>6.5</v>
      </c>
      <c r="AI146" s="124">
        <f t="shared" si="131"/>
        <v>6.5</v>
      </c>
      <c r="AJ146" s="124">
        <f t="shared" ref="AJ146:BB146" si="132">+AJ142*$C146</f>
        <v>6.5</v>
      </c>
      <c r="AK146" s="124">
        <f t="shared" si="132"/>
        <v>6.5</v>
      </c>
      <c r="AL146" s="124">
        <f t="shared" si="132"/>
        <v>6.5</v>
      </c>
      <c r="AM146" s="124">
        <f t="shared" si="132"/>
        <v>6.5</v>
      </c>
      <c r="AN146" s="124">
        <f t="shared" si="132"/>
        <v>6.5</v>
      </c>
      <c r="AO146" s="124">
        <f t="shared" si="132"/>
        <v>6.5</v>
      </c>
      <c r="AP146" s="124">
        <f t="shared" si="132"/>
        <v>6.5</v>
      </c>
      <c r="AQ146" s="124">
        <f t="shared" si="132"/>
        <v>6.5</v>
      </c>
      <c r="AR146" s="124">
        <f t="shared" si="132"/>
        <v>6.5</v>
      </c>
      <c r="AS146" s="124">
        <f t="shared" si="132"/>
        <v>6.5</v>
      </c>
      <c r="AT146" s="124">
        <f t="shared" si="132"/>
        <v>6.5</v>
      </c>
      <c r="AU146" s="124">
        <f t="shared" si="132"/>
        <v>6.5</v>
      </c>
      <c r="AV146" s="124">
        <f t="shared" si="132"/>
        <v>6.5</v>
      </c>
      <c r="AW146" s="124">
        <f t="shared" si="132"/>
        <v>6.5</v>
      </c>
      <c r="AX146" s="124">
        <f t="shared" si="132"/>
        <v>6.5</v>
      </c>
      <c r="AY146" s="124">
        <f t="shared" si="132"/>
        <v>6.5</v>
      </c>
      <c r="AZ146" s="124">
        <f t="shared" si="132"/>
        <v>6.5</v>
      </c>
      <c r="BA146" s="124">
        <f t="shared" si="132"/>
        <v>6.5</v>
      </c>
      <c r="BB146" s="124">
        <f t="shared" si="132"/>
        <v>6.5</v>
      </c>
      <c r="BC146" s="125"/>
      <c r="BD146" s="126"/>
      <c r="BE146" s="126"/>
      <c r="BF146" s="126"/>
      <c r="BG146" s="126"/>
      <c r="BH146" s="126"/>
      <c r="BI146" s="126"/>
      <c r="BJ146" s="126"/>
      <c r="BK146" s="126"/>
      <c r="BL146" s="126"/>
      <c r="BM146" s="126"/>
      <c r="BN146" s="126"/>
      <c r="BO146" s="126"/>
      <c r="BP146" s="126"/>
      <c r="BQ146" s="126"/>
      <c r="BR146" s="126"/>
      <c r="BS146" s="126"/>
      <c r="BT146" s="126"/>
      <c r="BU146" s="126"/>
      <c r="BV146" s="126"/>
      <c r="BW146" s="126"/>
      <c r="BX146" s="126"/>
      <c r="BY146" s="126"/>
      <c r="BZ146" s="126"/>
      <c r="CA146" s="126"/>
      <c r="CB146" s="126"/>
      <c r="CC146" s="126"/>
      <c r="CD146" s="126"/>
      <c r="CE146" s="126"/>
      <c r="CF146" s="126"/>
      <c r="CG146" s="126"/>
      <c r="CH146" s="126"/>
      <c r="CI146" s="126"/>
      <c r="CJ146" s="126"/>
      <c r="CK146" s="126"/>
    </row>
    <row r="147" spans="1:89" s="139" customFormat="1" ht="13.8" thickBot="1" x14ac:dyDescent="0.3">
      <c r="A147" s="260"/>
      <c r="B147" s="139" t="s">
        <v>113</v>
      </c>
      <c r="C147" s="140" t="str">
        <f>+'Detail by Turbine'!B23</f>
        <v>Available</v>
      </c>
      <c r="D147" s="141">
        <f t="shared" ref="D147:AI147" si="133">+D144*$C146</f>
        <v>0</v>
      </c>
      <c r="E147" s="141">
        <f t="shared" si="133"/>
        <v>0</v>
      </c>
      <c r="F147" s="141">
        <f t="shared" si="133"/>
        <v>0</v>
      </c>
      <c r="G147" s="141">
        <f t="shared" si="133"/>
        <v>0</v>
      </c>
      <c r="H147" s="141">
        <f t="shared" si="133"/>
        <v>0</v>
      </c>
      <c r="I147" s="141">
        <f t="shared" si="133"/>
        <v>0</v>
      </c>
      <c r="J147" s="141">
        <f t="shared" si="133"/>
        <v>0</v>
      </c>
      <c r="K147" s="141">
        <f t="shared" si="133"/>
        <v>0</v>
      </c>
      <c r="L147" s="141">
        <f t="shared" si="133"/>
        <v>0</v>
      </c>
      <c r="M147" s="141">
        <f t="shared" si="133"/>
        <v>0</v>
      </c>
      <c r="N147" s="141">
        <f t="shared" si="133"/>
        <v>0</v>
      </c>
      <c r="O147" s="141">
        <f t="shared" si="133"/>
        <v>0</v>
      </c>
      <c r="P147" s="141">
        <f t="shared" si="133"/>
        <v>0</v>
      </c>
      <c r="Q147" s="141">
        <f t="shared" si="133"/>
        <v>0</v>
      </c>
      <c r="R147" s="141">
        <f t="shared" si="133"/>
        <v>0</v>
      </c>
      <c r="S147" s="141">
        <f t="shared" si="133"/>
        <v>0</v>
      </c>
      <c r="T147" s="141">
        <f t="shared" si="133"/>
        <v>0</v>
      </c>
      <c r="U147" s="141">
        <f t="shared" si="133"/>
        <v>0</v>
      </c>
      <c r="V147" s="141">
        <f t="shared" si="133"/>
        <v>0</v>
      </c>
      <c r="W147" s="141">
        <f t="shared" si="133"/>
        <v>6.5</v>
      </c>
      <c r="X147" s="141">
        <f t="shared" si="133"/>
        <v>6.5</v>
      </c>
      <c r="Y147" s="141">
        <f t="shared" si="133"/>
        <v>6.5</v>
      </c>
      <c r="Z147" s="141">
        <f t="shared" si="133"/>
        <v>6.5</v>
      </c>
      <c r="AA147" s="141">
        <f t="shared" si="133"/>
        <v>6.5</v>
      </c>
      <c r="AB147" s="141">
        <f t="shared" si="133"/>
        <v>6.5</v>
      </c>
      <c r="AC147" s="141">
        <f t="shared" si="133"/>
        <v>6.5</v>
      </c>
      <c r="AD147" s="141">
        <f t="shared" si="133"/>
        <v>6.5</v>
      </c>
      <c r="AE147" s="141">
        <f t="shared" si="133"/>
        <v>6.5</v>
      </c>
      <c r="AF147" s="141">
        <f t="shared" si="133"/>
        <v>6.5</v>
      </c>
      <c r="AG147" s="141">
        <f t="shared" si="133"/>
        <v>6.5</v>
      </c>
      <c r="AH147" s="136">
        <f t="shared" si="133"/>
        <v>6.5</v>
      </c>
      <c r="AI147" s="141">
        <f t="shared" si="133"/>
        <v>6.5</v>
      </c>
      <c r="AJ147" s="141">
        <f t="shared" ref="AJ147:BB147" si="134">+AJ144*$C146</f>
        <v>6.5</v>
      </c>
      <c r="AK147" s="141">
        <f t="shared" si="134"/>
        <v>6.5</v>
      </c>
      <c r="AL147" s="141">
        <f t="shared" si="134"/>
        <v>6.5</v>
      </c>
      <c r="AM147" s="141">
        <f t="shared" si="134"/>
        <v>6.5</v>
      </c>
      <c r="AN147" s="141">
        <f t="shared" si="134"/>
        <v>6.5</v>
      </c>
      <c r="AO147" s="141">
        <f t="shared" si="134"/>
        <v>6.5</v>
      </c>
      <c r="AP147" s="141">
        <f t="shared" si="134"/>
        <v>6.5</v>
      </c>
      <c r="AQ147" s="141">
        <f t="shared" si="134"/>
        <v>6.5</v>
      </c>
      <c r="AR147" s="141">
        <f t="shared" si="134"/>
        <v>6.5</v>
      </c>
      <c r="AS147" s="141">
        <f t="shared" si="134"/>
        <v>6.5</v>
      </c>
      <c r="AT147" s="141">
        <f t="shared" si="134"/>
        <v>6.5</v>
      </c>
      <c r="AU147" s="141">
        <f t="shared" si="134"/>
        <v>6.5</v>
      </c>
      <c r="AV147" s="141">
        <f t="shared" si="134"/>
        <v>6.5</v>
      </c>
      <c r="AW147" s="141">
        <f t="shared" si="134"/>
        <v>6.5</v>
      </c>
      <c r="AX147" s="141">
        <f t="shared" si="134"/>
        <v>6.5</v>
      </c>
      <c r="AY147" s="141">
        <f t="shared" si="134"/>
        <v>6.5</v>
      </c>
      <c r="AZ147" s="141">
        <f t="shared" si="134"/>
        <v>6.5</v>
      </c>
      <c r="BA147" s="141">
        <f t="shared" si="134"/>
        <v>6.5</v>
      </c>
      <c r="BB147" s="141">
        <f t="shared" si="134"/>
        <v>6.5</v>
      </c>
      <c r="BC147" s="142"/>
      <c r="BD147" s="143"/>
      <c r="BE147" s="143"/>
      <c r="BF147" s="143"/>
      <c r="BG147" s="143"/>
      <c r="BH147" s="143"/>
      <c r="BI147" s="143"/>
      <c r="BJ147" s="143"/>
      <c r="BK147" s="143"/>
      <c r="BL147" s="143"/>
      <c r="BM147" s="143"/>
      <c r="BN147" s="143"/>
      <c r="BO147" s="143"/>
      <c r="BP147" s="143"/>
      <c r="BQ147" s="143"/>
      <c r="BR147" s="143"/>
      <c r="BS147" s="143"/>
      <c r="BT147" s="143"/>
      <c r="BU147" s="143"/>
      <c r="BV147" s="143"/>
      <c r="BW147" s="143"/>
      <c r="BX147" s="143"/>
      <c r="BY147" s="143"/>
      <c r="BZ147" s="143"/>
      <c r="CA147" s="143"/>
      <c r="CB147" s="143"/>
      <c r="CC147" s="143"/>
      <c r="CD147" s="143"/>
      <c r="CE147" s="143"/>
      <c r="CF147" s="143"/>
      <c r="CG147" s="143"/>
      <c r="CH147" s="143"/>
      <c r="CI147" s="143"/>
      <c r="CJ147" s="143"/>
      <c r="CK147" s="143"/>
    </row>
    <row r="148" spans="1:89" s="114" customFormat="1" ht="13.8" thickTop="1" x14ac:dyDescent="0.25">
      <c r="A148" s="258">
        <f>+A140+1</f>
        <v>19</v>
      </c>
      <c r="B148" s="110" t="str">
        <f>+'Detail by Turbine'!G24</f>
        <v>Fr 6B 60 hz power barges (BV = 0)</v>
      </c>
      <c r="C148" s="263" t="str">
        <f>+'Detail by Turbine'!S24</f>
        <v>Unassigned</v>
      </c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  <c r="AH148" s="85"/>
      <c r="AI148" s="111"/>
      <c r="AJ148" s="111"/>
      <c r="AK148" s="111"/>
      <c r="AL148" s="111"/>
      <c r="AM148" s="111"/>
      <c r="AN148" s="111"/>
      <c r="AO148" s="111"/>
      <c r="AP148" s="111"/>
      <c r="AQ148" s="111"/>
      <c r="AR148" s="111"/>
      <c r="AS148" s="111"/>
      <c r="AT148" s="111"/>
      <c r="AU148" s="111"/>
      <c r="AV148" s="111"/>
      <c r="AW148" s="111"/>
      <c r="AX148" s="111"/>
      <c r="AY148" s="111"/>
      <c r="AZ148" s="111"/>
      <c r="BA148" s="111"/>
      <c r="BB148" s="111"/>
      <c r="BC148" s="112"/>
      <c r="BD148" s="113"/>
      <c r="BE148" s="113"/>
      <c r="BF148" s="113"/>
      <c r="BG148" s="113"/>
      <c r="BH148" s="113"/>
      <c r="BI148" s="113"/>
      <c r="BJ148" s="113"/>
      <c r="BK148" s="113"/>
      <c r="BL148" s="113"/>
      <c r="BM148" s="113"/>
      <c r="BN148" s="113"/>
      <c r="BO148" s="113"/>
      <c r="BP148" s="113"/>
      <c r="BQ148" s="113"/>
      <c r="BR148" s="113"/>
      <c r="BS148" s="113"/>
      <c r="BT148" s="113"/>
      <c r="BU148" s="113"/>
      <c r="BV148" s="113"/>
      <c r="BW148" s="113"/>
      <c r="BX148" s="113"/>
      <c r="BY148" s="113"/>
      <c r="BZ148" s="113"/>
      <c r="CA148" s="113"/>
      <c r="CB148" s="113"/>
      <c r="CC148" s="113"/>
      <c r="CD148" s="113"/>
      <c r="CE148" s="113"/>
      <c r="CF148" s="113"/>
      <c r="CG148" s="113"/>
      <c r="CH148" s="113"/>
      <c r="CI148" s="113"/>
      <c r="CJ148" s="113"/>
      <c r="CK148" s="113"/>
    </row>
    <row r="149" spans="1:89" s="118" customFormat="1" x14ac:dyDescent="0.25">
      <c r="A149" s="259"/>
      <c r="B149" s="115" t="s">
        <v>108</v>
      </c>
      <c r="C149" s="264"/>
      <c r="D149" s="116">
        <v>0</v>
      </c>
      <c r="E149" s="116">
        <v>0</v>
      </c>
      <c r="F149" s="116">
        <v>0</v>
      </c>
      <c r="G149" s="116">
        <v>0</v>
      </c>
      <c r="H149" s="116">
        <v>0</v>
      </c>
      <c r="I149" s="116">
        <v>0</v>
      </c>
      <c r="J149" s="116">
        <v>0</v>
      </c>
      <c r="K149" s="116">
        <v>0</v>
      </c>
      <c r="L149" s="116">
        <v>0</v>
      </c>
      <c r="M149" s="116">
        <v>0</v>
      </c>
      <c r="N149" s="116">
        <v>0</v>
      </c>
      <c r="O149" s="116">
        <v>0</v>
      </c>
      <c r="P149" s="116">
        <v>0</v>
      </c>
      <c r="Q149" s="116">
        <v>0</v>
      </c>
      <c r="R149" s="116">
        <v>0</v>
      </c>
      <c r="S149" s="116">
        <v>0</v>
      </c>
      <c r="T149" s="116">
        <v>0</v>
      </c>
      <c r="U149" s="116">
        <v>0</v>
      </c>
      <c r="V149" s="116">
        <v>0</v>
      </c>
      <c r="W149" s="116">
        <v>1</v>
      </c>
      <c r="X149" s="116">
        <v>0</v>
      </c>
      <c r="Y149" s="116">
        <v>0</v>
      </c>
      <c r="Z149" s="116">
        <v>0</v>
      </c>
      <c r="AA149" s="116">
        <v>0</v>
      </c>
      <c r="AB149" s="116">
        <v>0</v>
      </c>
      <c r="AC149" s="116">
        <v>0</v>
      </c>
      <c r="AD149" s="116">
        <v>0</v>
      </c>
      <c r="AE149" s="116">
        <v>0</v>
      </c>
      <c r="AF149" s="116">
        <v>0</v>
      </c>
      <c r="AG149" s="116">
        <v>0</v>
      </c>
      <c r="AH149" s="82">
        <v>0</v>
      </c>
      <c r="AI149" s="116">
        <v>0</v>
      </c>
      <c r="AJ149" s="116">
        <v>0</v>
      </c>
      <c r="AK149" s="116">
        <v>0</v>
      </c>
      <c r="AL149" s="116">
        <v>0</v>
      </c>
      <c r="AM149" s="116">
        <v>0</v>
      </c>
      <c r="AN149" s="116">
        <v>0</v>
      </c>
      <c r="AO149" s="116">
        <v>0</v>
      </c>
      <c r="AP149" s="116">
        <v>0</v>
      </c>
      <c r="AQ149" s="116">
        <v>0</v>
      </c>
      <c r="AR149" s="116">
        <v>0</v>
      </c>
      <c r="AS149" s="116">
        <v>0</v>
      </c>
      <c r="AT149" s="116">
        <v>0</v>
      </c>
      <c r="AU149" s="116">
        <v>0</v>
      </c>
      <c r="AV149" s="116">
        <v>0</v>
      </c>
      <c r="AW149" s="116">
        <v>0</v>
      </c>
      <c r="AX149" s="116">
        <v>0</v>
      </c>
      <c r="AY149" s="116">
        <v>0</v>
      </c>
      <c r="AZ149" s="116">
        <v>0</v>
      </c>
      <c r="BA149" s="116">
        <v>0</v>
      </c>
      <c r="BB149" s="116">
        <v>0</v>
      </c>
      <c r="BC149" s="117">
        <f>SUM(D149:BB149)</f>
        <v>1</v>
      </c>
      <c r="BD149" s="115"/>
    </row>
    <row r="150" spans="1:89" s="118" customFormat="1" x14ac:dyDescent="0.25">
      <c r="A150" s="259"/>
      <c r="B150" s="115" t="s">
        <v>109</v>
      </c>
      <c r="C150" s="264"/>
      <c r="D150" s="116">
        <f>D149</f>
        <v>0</v>
      </c>
      <c r="E150" s="116">
        <f t="shared" ref="E150:AJ150" si="135">+D150+E149</f>
        <v>0</v>
      </c>
      <c r="F150" s="116">
        <f t="shared" si="135"/>
        <v>0</v>
      </c>
      <c r="G150" s="116">
        <f t="shared" si="135"/>
        <v>0</v>
      </c>
      <c r="H150" s="116">
        <f t="shared" si="135"/>
        <v>0</v>
      </c>
      <c r="I150" s="116">
        <f t="shared" si="135"/>
        <v>0</v>
      </c>
      <c r="J150" s="116">
        <f t="shared" si="135"/>
        <v>0</v>
      </c>
      <c r="K150" s="116">
        <f t="shared" si="135"/>
        <v>0</v>
      </c>
      <c r="L150" s="116">
        <f t="shared" si="135"/>
        <v>0</v>
      </c>
      <c r="M150" s="116">
        <f t="shared" si="135"/>
        <v>0</v>
      </c>
      <c r="N150" s="116">
        <f t="shared" si="135"/>
        <v>0</v>
      </c>
      <c r="O150" s="116">
        <f t="shared" si="135"/>
        <v>0</v>
      </c>
      <c r="P150" s="116">
        <f t="shared" si="135"/>
        <v>0</v>
      </c>
      <c r="Q150" s="116">
        <f t="shared" si="135"/>
        <v>0</v>
      </c>
      <c r="R150" s="116">
        <f t="shared" si="135"/>
        <v>0</v>
      </c>
      <c r="S150" s="116">
        <f t="shared" si="135"/>
        <v>0</v>
      </c>
      <c r="T150" s="116">
        <f t="shared" si="135"/>
        <v>0</v>
      </c>
      <c r="U150" s="116">
        <f t="shared" si="135"/>
        <v>0</v>
      </c>
      <c r="V150" s="116">
        <f t="shared" si="135"/>
        <v>0</v>
      </c>
      <c r="W150" s="116">
        <f t="shared" si="135"/>
        <v>1</v>
      </c>
      <c r="X150" s="116">
        <f t="shared" si="135"/>
        <v>1</v>
      </c>
      <c r="Y150" s="116">
        <f t="shared" si="135"/>
        <v>1</v>
      </c>
      <c r="Z150" s="116">
        <f t="shared" si="135"/>
        <v>1</v>
      </c>
      <c r="AA150" s="116">
        <f t="shared" si="135"/>
        <v>1</v>
      </c>
      <c r="AB150" s="116">
        <f t="shared" si="135"/>
        <v>1</v>
      </c>
      <c r="AC150" s="116">
        <f t="shared" si="135"/>
        <v>1</v>
      </c>
      <c r="AD150" s="116">
        <f t="shared" si="135"/>
        <v>1</v>
      </c>
      <c r="AE150" s="116">
        <f t="shared" si="135"/>
        <v>1</v>
      </c>
      <c r="AF150" s="116">
        <f t="shared" si="135"/>
        <v>1</v>
      </c>
      <c r="AG150" s="116">
        <f t="shared" si="135"/>
        <v>1</v>
      </c>
      <c r="AH150" s="82">
        <f t="shared" si="135"/>
        <v>1</v>
      </c>
      <c r="AI150" s="116">
        <f t="shared" si="135"/>
        <v>1</v>
      </c>
      <c r="AJ150" s="116">
        <f t="shared" si="135"/>
        <v>1</v>
      </c>
      <c r="AK150" s="116">
        <f t="shared" ref="AK150:BB150" si="136">+AJ150+AK149</f>
        <v>1</v>
      </c>
      <c r="AL150" s="116">
        <f t="shared" si="136"/>
        <v>1</v>
      </c>
      <c r="AM150" s="116">
        <f t="shared" si="136"/>
        <v>1</v>
      </c>
      <c r="AN150" s="116">
        <f t="shared" si="136"/>
        <v>1</v>
      </c>
      <c r="AO150" s="116">
        <f t="shared" si="136"/>
        <v>1</v>
      </c>
      <c r="AP150" s="116">
        <f t="shared" si="136"/>
        <v>1</v>
      </c>
      <c r="AQ150" s="116">
        <f t="shared" si="136"/>
        <v>1</v>
      </c>
      <c r="AR150" s="116">
        <f t="shared" si="136"/>
        <v>1</v>
      </c>
      <c r="AS150" s="116">
        <f t="shared" si="136"/>
        <v>1</v>
      </c>
      <c r="AT150" s="116">
        <f t="shared" si="136"/>
        <v>1</v>
      </c>
      <c r="AU150" s="116">
        <f t="shared" si="136"/>
        <v>1</v>
      </c>
      <c r="AV150" s="116">
        <f t="shared" si="136"/>
        <v>1</v>
      </c>
      <c r="AW150" s="116">
        <f t="shared" si="136"/>
        <v>1</v>
      </c>
      <c r="AX150" s="116">
        <f t="shared" si="136"/>
        <v>1</v>
      </c>
      <c r="AY150" s="116">
        <f t="shared" si="136"/>
        <v>1</v>
      </c>
      <c r="AZ150" s="116">
        <f t="shared" si="136"/>
        <v>1</v>
      </c>
      <c r="BA150" s="116">
        <f t="shared" si="136"/>
        <v>1</v>
      </c>
      <c r="BB150" s="116">
        <f t="shared" si="136"/>
        <v>1</v>
      </c>
      <c r="BC150" s="117"/>
      <c r="BD150" s="115"/>
    </row>
    <row r="151" spans="1:89" s="118" customFormat="1" x14ac:dyDescent="0.25">
      <c r="A151" s="259"/>
      <c r="B151" s="115" t="s">
        <v>110</v>
      </c>
      <c r="C151" s="264"/>
      <c r="D151" s="116">
        <v>0</v>
      </c>
      <c r="E151" s="116">
        <v>0</v>
      </c>
      <c r="F151" s="116">
        <v>0</v>
      </c>
      <c r="G151" s="116">
        <v>0</v>
      </c>
      <c r="H151" s="116">
        <v>0</v>
      </c>
      <c r="I151" s="116">
        <v>0</v>
      </c>
      <c r="J151" s="116">
        <v>0</v>
      </c>
      <c r="K151" s="116">
        <v>0</v>
      </c>
      <c r="L151" s="116">
        <v>0</v>
      </c>
      <c r="M151" s="116">
        <v>0</v>
      </c>
      <c r="N151" s="116">
        <v>0</v>
      </c>
      <c r="O151" s="116">
        <v>0</v>
      </c>
      <c r="P151" s="116">
        <v>0</v>
      </c>
      <c r="Q151" s="116">
        <v>0</v>
      </c>
      <c r="R151" s="116">
        <v>0</v>
      </c>
      <c r="S151" s="116">
        <v>0</v>
      </c>
      <c r="T151" s="116">
        <v>0</v>
      </c>
      <c r="U151" s="116">
        <v>0</v>
      </c>
      <c r="V151" s="116">
        <v>0</v>
      </c>
      <c r="W151" s="116">
        <v>1</v>
      </c>
      <c r="X151" s="116">
        <v>0</v>
      </c>
      <c r="Y151" s="116">
        <v>0</v>
      </c>
      <c r="Z151" s="116">
        <v>0</v>
      </c>
      <c r="AA151" s="116">
        <v>0</v>
      </c>
      <c r="AB151" s="116">
        <v>0</v>
      </c>
      <c r="AC151" s="116">
        <v>0</v>
      </c>
      <c r="AD151" s="116">
        <v>0</v>
      </c>
      <c r="AE151" s="116">
        <v>0</v>
      </c>
      <c r="AF151" s="116">
        <v>0</v>
      </c>
      <c r="AG151" s="116">
        <v>0</v>
      </c>
      <c r="AH151" s="82">
        <v>0</v>
      </c>
      <c r="AI151" s="116">
        <v>0</v>
      </c>
      <c r="AJ151" s="116">
        <v>0</v>
      </c>
      <c r="AK151" s="116">
        <v>0</v>
      </c>
      <c r="AL151" s="116">
        <v>0</v>
      </c>
      <c r="AM151" s="116">
        <v>0</v>
      </c>
      <c r="AN151" s="116">
        <v>0</v>
      </c>
      <c r="AO151" s="116">
        <v>0</v>
      </c>
      <c r="AP151" s="116">
        <v>0</v>
      </c>
      <c r="AQ151" s="116">
        <v>0</v>
      </c>
      <c r="AR151" s="116">
        <v>0</v>
      </c>
      <c r="AS151" s="116">
        <v>0</v>
      </c>
      <c r="AT151" s="116">
        <v>0</v>
      </c>
      <c r="AU151" s="116">
        <v>0</v>
      </c>
      <c r="AV151" s="116">
        <v>0</v>
      </c>
      <c r="AW151" s="116">
        <v>0</v>
      </c>
      <c r="AX151" s="116">
        <v>0</v>
      </c>
      <c r="AY151" s="116">
        <v>0</v>
      </c>
      <c r="AZ151" s="116">
        <v>0</v>
      </c>
      <c r="BA151" s="116">
        <v>0</v>
      </c>
      <c r="BB151" s="116">
        <v>0</v>
      </c>
      <c r="BC151" s="117">
        <f>SUM(D151:BB151)</f>
        <v>1</v>
      </c>
      <c r="BD151" s="115"/>
    </row>
    <row r="152" spans="1:89" s="118" customFormat="1" x14ac:dyDescent="0.25">
      <c r="A152" s="259"/>
      <c r="B152" s="115" t="s">
        <v>111</v>
      </c>
      <c r="C152" s="264"/>
      <c r="D152" s="116">
        <f>D151</f>
        <v>0</v>
      </c>
      <c r="E152" s="116">
        <f t="shared" ref="E152:AJ152" si="137">+D152+E151</f>
        <v>0</v>
      </c>
      <c r="F152" s="116">
        <f t="shared" si="137"/>
        <v>0</v>
      </c>
      <c r="G152" s="116">
        <f t="shared" si="137"/>
        <v>0</v>
      </c>
      <c r="H152" s="116">
        <f t="shared" si="137"/>
        <v>0</v>
      </c>
      <c r="I152" s="116">
        <f t="shared" si="137"/>
        <v>0</v>
      </c>
      <c r="J152" s="116">
        <f t="shared" si="137"/>
        <v>0</v>
      </c>
      <c r="K152" s="116">
        <f t="shared" si="137"/>
        <v>0</v>
      </c>
      <c r="L152" s="116">
        <f t="shared" si="137"/>
        <v>0</v>
      </c>
      <c r="M152" s="116">
        <f t="shared" si="137"/>
        <v>0</v>
      </c>
      <c r="N152" s="116">
        <f t="shared" si="137"/>
        <v>0</v>
      </c>
      <c r="O152" s="116">
        <f t="shared" si="137"/>
        <v>0</v>
      </c>
      <c r="P152" s="116">
        <f t="shared" si="137"/>
        <v>0</v>
      </c>
      <c r="Q152" s="116">
        <f t="shared" si="137"/>
        <v>0</v>
      </c>
      <c r="R152" s="116">
        <f t="shared" si="137"/>
        <v>0</v>
      </c>
      <c r="S152" s="116">
        <f t="shared" si="137"/>
        <v>0</v>
      </c>
      <c r="T152" s="116">
        <f t="shared" si="137"/>
        <v>0</v>
      </c>
      <c r="U152" s="116">
        <f t="shared" si="137"/>
        <v>0</v>
      </c>
      <c r="V152" s="116">
        <f t="shared" si="137"/>
        <v>0</v>
      </c>
      <c r="W152" s="116">
        <f t="shared" si="137"/>
        <v>1</v>
      </c>
      <c r="X152" s="116">
        <f t="shared" si="137"/>
        <v>1</v>
      </c>
      <c r="Y152" s="116">
        <f t="shared" si="137"/>
        <v>1</v>
      </c>
      <c r="Z152" s="116">
        <f t="shared" si="137"/>
        <v>1</v>
      </c>
      <c r="AA152" s="116">
        <f t="shared" si="137"/>
        <v>1</v>
      </c>
      <c r="AB152" s="116">
        <f t="shared" si="137"/>
        <v>1</v>
      </c>
      <c r="AC152" s="116">
        <f t="shared" si="137"/>
        <v>1</v>
      </c>
      <c r="AD152" s="116">
        <f t="shared" si="137"/>
        <v>1</v>
      </c>
      <c r="AE152" s="116">
        <f t="shared" si="137"/>
        <v>1</v>
      </c>
      <c r="AF152" s="116">
        <f t="shared" si="137"/>
        <v>1</v>
      </c>
      <c r="AG152" s="116">
        <f t="shared" si="137"/>
        <v>1</v>
      </c>
      <c r="AH152" s="82">
        <f t="shared" si="137"/>
        <v>1</v>
      </c>
      <c r="AI152" s="116">
        <f t="shared" si="137"/>
        <v>1</v>
      </c>
      <c r="AJ152" s="116">
        <f t="shared" si="137"/>
        <v>1</v>
      </c>
      <c r="AK152" s="116">
        <f t="shared" ref="AK152:BB152" si="138">+AJ152+AK151</f>
        <v>1</v>
      </c>
      <c r="AL152" s="116">
        <f t="shared" si="138"/>
        <v>1</v>
      </c>
      <c r="AM152" s="116">
        <f t="shared" si="138"/>
        <v>1</v>
      </c>
      <c r="AN152" s="116">
        <f t="shared" si="138"/>
        <v>1</v>
      </c>
      <c r="AO152" s="116">
        <f t="shared" si="138"/>
        <v>1</v>
      </c>
      <c r="AP152" s="116">
        <f t="shared" si="138"/>
        <v>1</v>
      </c>
      <c r="AQ152" s="116">
        <f t="shared" si="138"/>
        <v>1</v>
      </c>
      <c r="AR152" s="116">
        <f t="shared" si="138"/>
        <v>1</v>
      </c>
      <c r="AS152" s="116">
        <f t="shared" si="138"/>
        <v>1</v>
      </c>
      <c r="AT152" s="116">
        <f t="shared" si="138"/>
        <v>1</v>
      </c>
      <c r="AU152" s="116">
        <f t="shared" si="138"/>
        <v>1</v>
      </c>
      <c r="AV152" s="116">
        <f t="shared" si="138"/>
        <v>1</v>
      </c>
      <c r="AW152" s="116">
        <f t="shared" si="138"/>
        <v>1</v>
      </c>
      <c r="AX152" s="116">
        <f t="shared" si="138"/>
        <v>1</v>
      </c>
      <c r="AY152" s="116">
        <f t="shared" si="138"/>
        <v>1</v>
      </c>
      <c r="AZ152" s="116">
        <f t="shared" si="138"/>
        <v>1</v>
      </c>
      <c r="BA152" s="116">
        <f t="shared" si="138"/>
        <v>1</v>
      </c>
      <c r="BB152" s="116">
        <f t="shared" si="138"/>
        <v>1</v>
      </c>
      <c r="BC152" s="117"/>
      <c r="BD152" s="115"/>
    </row>
    <row r="153" spans="1:89" s="114" customFormat="1" x14ac:dyDescent="0.25">
      <c r="A153" s="259"/>
      <c r="B153" s="119"/>
      <c r="C153" s="264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  <c r="AA153" s="120"/>
      <c r="AB153" s="120"/>
      <c r="AC153" s="120"/>
      <c r="AD153" s="120"/>
      <c r="AE153" s="120"/>
      <c r="AF153" s="120"/>
      <c r="AG153" s="120"/>
      <c r="AH153" s="83"/>
      <c r="AI153" s="120"/>
      <c r="AJ153" s="120"/>
      <c r="AK153" s="120"/>
      <c r="AL153" s="120"/>
      <c r="AM153" s="120"/>
      <c r="AN153" s="120"/>
      <c r="AO153" s="120"/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0"/>
      <c r="BA153" s="120"/>
      <c r="BB153" s="120"/>
      <c r="BC153" s="121"/>
      <c r="BD153" s="113"/>
      <c r="BE153" s="113"/>
      <c r="BF153" s="113"/>
      <c r="BG153" s="113"/>
      <c r="BH153" s="113"/>
      <c r="BI153" s="113"/>
      <c r="BJ153" s="113"/>
      <c r="BK153" s="113"/>
      <c r="BL153" s="113"/>
      <c r="BM153" s="113"/>
      <c r="BN153" s="113"/>
      <c r="BO153" s="113"/>
      <c r="BP153" s="113"/>
      <c r="BQ153" s="113"/>
      <c r="BR153" s="113"/>
      <c r="BS153" s="113"/>
      <c r="BT153" s="113"/>
      <c r="BU153" s="113"/>
      <c r="BV153" s="113"/>
      <c r="BW153" s="113"/>
      <c r="BX153" s="113"/>
      <c r="BY153" s="113"/>
      <c r="BZ153" s="113"/>
      <c r="CA153" s="113"/>
      <c r="CB153" s="113"/>
      <c r="CC153" s="113"/>
      <c r="CD153" s="113"/>
      <c r="CE153" s="113"/>
      <c r="CF153" s="113"/>
      <c r="CG153" s="113"/>
      <c r="CH153" s="113"/>
      <c r="CI153" s="113"/>
      <c r="CJ153" s="113"/>
      <c r="CK153" s="113"/>
    </row>
    <row r="154" spans="1:89" s="122" customFormat="1" x14ac:dyDescent="0.25">
      <c r="A154" s="259"/>
      <c r="B154" s="122" t="s">
        <v>112</v>
      </c>
      <c r="C154" s="123">
        <f>13/2</f>
        <v>6.5</v>
      </c>
      <c r="D154" s="124">
        <f t="shared" ref="D154:AI154" si="139">+D150*$C154</f>
        <v>0</v>
      </c>
      <c r="E154" s="124">
        <f t="shared" si="139"/>
        <v>0</v>
      </c>
      <c r="F154" s="124">
        <f t="shared" si="139"/>
        <v>0</v>
      </c>
      <c r="G154" s="124">
        <f t="shared" si="139"/>
        <v>0</v>
      </c>
      <c r="H154" s="124">
        <f t="shared" si="139"/>
        <v>0</v>
      </c>
      <c r="I154" s="124">
        <f t="shared" si="139"/>
        <v>0</v>
      </c>
      <c r="J154" s="124">
        <f t="shared" si="139"/>
        <v>0</v>
      </c>
      <c r="K154" s="124">
        <f t="shared" si="139"/>
        <v>0</v>
      </c>
      <c r="L154" s="124">
        <f t="shared" si="139"/>
        <v>0</v>
      </c>
      <c r="M154" s="124">
        <f t="shared" si="139"/>
        <v>0</v>
      </c>
      <c r="N154" s="124">
        <f t="shared" si="139"/>
        <v>0</v>
      </c>
      <c r="O154" s="124">
        <f t="shared" si="139"/>
        <v>0</v>
      </c>
      <c r="P154" s="124">
        <f t="shared" si="139"/>
        <v>0</v>
      </c>
      <c r="Q154" s="124">
        <f t="shared" si="139"/>
        <v>0</v>
      </c>
      <c r="R154" s="124">
        <f t="shared" si="139"/>
        <v>0</v>
      </c>
      <c r="S154" s="124">
        <f t="shared" si="139"/>
        <v>0</v>
      </c>
      <c r="T154" s="124">
        <f t="shared" si="139"/>
        <v>0</v>
      </c>
      <c r="U154" s="124">
        <f t="shared" si="139"/>
        <v>0</v>
      </c>
      <c r="V154" s="124">
        <f t="shared" si="139"/>
        <v>0</v>
      </c>
      <c r="W154" s="124">
        <f t="shared" si="139"/>
        <v>6.5</v>
      </c>
      <c r="X154" s="124">
        <f t="shared" si="139"/>
        <v>6.5</v>
      </c>
      <c r="Y154" s="124">
        <f t="shared" si="139"/>
        <v>6.5</v>
      </c>
      <c r="Z154" s="124">
        <f t="shared" si="139"/>
        <v>6.5</v>
      </c>
      <c r="AA154" s="124">
        <f t="shared" si="139"/>
        <v>6.5</v>
      </c>
      <c r="AB154" s="124">
        <f t="shared" si="139"/>
        <v>6.5</v>
      </c>
      <c r="AC154" s="124">
        <f t="shared" si="139"/>
        <v>6.5</v>
      </c>
      <c r="AD154" s="124">
        <f t="shared" si="139"/>
        <v>6.5</v>
      </c>
      <c r="AE154" s="124">
        <f t="shared" si="139"/>
        <v>6.5</v>
      </c>
      <c r="AF154" s="124">
        <f t="shared" si="139"/>
        <v>6.5</v>
      </c>
      <c r="AG154" s="124">
        <f t="shared" si="139"/>
        <v>6.5</v>
      </c>
      <c r="AH154" s="90">
        <f t="shared" si="139"/>
        <v>6.5</v>
      </c>
      <c r="AI154" s="124">
        <f t="shared" si="139"/>
        <v>6.5</v>
      </c>
      <c r="AJ154" s="124">
        <f t="shared" ref="AJ154:BB154" si="140">+AJ150*$C154</f>
        <v>6.5</v>
      </c>
      <c r="AK154" s="124">
        <f t="shared" si="140"/>
        <v>6.5</v>
      </c>
      <c r="AL154" s="124">
        <f t="shared" si="140"/>
        <v>6.5</v>
      </c>
      <c r="AM154" s="124">
        <f t="shared" si="140"/>
        <v>6.5</v>
      </c>
      <c r="AN154" s="124">
        <f t="shared" si="140"/>
        <v>6.5</v>
      </c>
      <c r="AO154" s="124">
        <f t="shared" si="140"/>
        <v>6.5</v>
      </c>
      <c r="AP154" s="124">
        <f t="shared" si="140"/>
        <v>6.5</v>
      </c>
      <c r="AQ154" s="124">
        <f t="shared" si="140"/>
        <v>6.5</v>
      </c>
      <c r="AR154" s="124">
        <f t="shared" si="140"/>
        <v>6.5</v>
      </c>
      <c r="AS154" s="124">
        <f t="shared" si="140"/>
        <v>6.5</v>
      </c>
      <c r="AT154" s="124">
        <f t="shared" si="140"/>
        <v>6.5</v>
      </c>
      <c r="AU154" s="124">
        <f t="shared" si="140"/>
        <v>6.5</v>
      </c>
      <c r="AV154" s="124">
        <f t="shared" si="140"/>
        <v>6.5</v>
      </c>
      <c r="AW154" s="124">
        <f t="shared" si="140"/>
        <v>6.5</v>
      </c>
      <c r="AX154" s="124">
        <f t="shared" si="140"/>
        <v>6.5</v>
      </c>
      <c r="AY154" s="124">
        <f t="shared" si="140"/>
        <v>6.5</v>
      </c>
      <c r="AZ154" s="124">
        <f t="shared" si="140"/>
        <v>6.5</v>
      </c>
      <c r="BA154" s="124">
        <f t="shared" si="140"/>
        <v>6.5</v>
      </c>
      <c r="BB154" s="124">
        <f t="shared" si="140"/>
        <v>6.5</v>
      </c>
      <c r="BC154" s="125"/>
      <c r="BD154" s="126"/>
      <c r="BE154" s="126"/>
      <c r="BF154" s="126"/>
      <c r="BG154" s="126"/>
      <c r="BH154" s="126"/>
      <c r="BI154" s="126"/>
      <c r="BJ154" s="126"/>
      <c r="BK154" s="126"/>
      <c r="BL154" s="126"/>
      <c r="BM154" s="126"/>
      <c r="BN154" s="126"/>
      <c r="BO154" s="126"/>
      <c r="BP154" s="126"/>
      <c r="BQ154" s="126"/>
      <c r="BR154" s="126"/>
      <c r="BS154" s="126"/>
      <c r="BT154" s="126"/>
      <c r="BU154" s="126"/>
      <c r="BV154" s="126"/>
      <c r="BW154" s="126"/>
      <c r="BX154" s="126"/>
      <c r="BY154" s="126"/>
      <c r="BZ154" s="126"/>
      <c r="CA154" s="126"/>
      <c r="CB154" s="126"/>
      <c r="CC154" s="126"/>
      <c r="CD154" s="126"/>
      <c r="CE154" s="126"/>
      <c r="CF154" s="126"/>
      <c r="CG154" s="126"/>
      <c r="CH154" s="126"/>
      <c r="CI154" s="126"/>
      <c r="CJ154" s="126"/>
      <c r="CK154" s="126"/>
    </row>
    <row r="155" spans="1:89" s="139" customFormat="1" ht="13.8" thickBot="1" x14ac:dyDescent="0.3">
      <c r="A155" s="260"/>
      <c r="B155" s="139" t="s">
        <v>113</v>
      </c>
      <c r="C155" s="140" t="str">
        <f>+'Detail by Turbine'!B24</f>
        <v>Available</v>
      </c>
      <c r="D155" s="141">
        <f t="shared" ref="D155:AI155" si="141">+D152*$C154</f>
        <v>0</v>
      </c>
      <c r="E155" s="141">
        <f t="shared" si="141"/>
        <v>0</v>
      </c>
      <c r="F155" s="141">
        <f t="shared" si="141"/>
        <v>0</v>
      </c>
      <c r="G155" s="141">
        <f t="shared" si="141"/>
        <v>0</v>
      </c>
      <c r="H155" s="141">
        <f t="shared" si="141"/>
        <v>0</v>
      </c>
      <c r="I155" s="141">
        <f t="shared" si="141"/>
        <v>0</v>
      </c>
      <c r="J155" s="141">
        <f t="shared" si="141"/>
        <v>0</v>
      </c>
      <c r="K155" s="141">
        <f t="shared" si="141"/>
        <v>0</v>
      </c>
      <c r="L155" s="141">
        <f t="shared" si="141"/>
        <v>0</v>
      </c>
      <c r="M155" s="141">
        <f t="shared" si="141"/>
        <v>0</v>
      </c>
      <c r="N155" s="141">
        <f t="shared" si="141"/>
        <v>0</v>
      </c>
      <c r="O155" s="141">
        <f t="shared" si="141"/>
        <v>0</v>
      </c>
      <c r="P155" s="141">
        <f t="shared" si="141"/>
        <v>0</v>
      </c>
      <c r="Q155" s="141">
        <f t="shared" si="141"/>
        <v>0</v>
      </c>
      <c r="R155" s="141">
        <f t="shared" si="141"/>
        <v>0</v>
      </c>
      <c r="S155" s="141">
        <f t="shared" si="141"/>
        <v>0</v>
      </c>
      <c r="T155" s="141">
        <f t="shared" si="141"/>
        <v>0</v>
      </c>
      <c r="U155" s="141">
        <f t="shared" si="141"/>
        <v>0</v>
      </c>
      <c r="V155" s="141">
        <f t="shared" si="141"/>
        <v>0</v>
      </c>
      <c r="W155" s="141">
        <f t="shared" si="141"/>
        <v>6.5</v>
      </c>
      <c r="X155" s="141">
        <f t="shared" si="141"/>
        <v>6.5</v>
      </c>
      <c r="Y155" s="141">
        <f t="shared" si="141"/>
        <v>6.5</v>
      </c>
      <c r="Z155" s="141">
        <f t="shared" si="141"/>
        <v>6.5</v>
      </c>
      <c r="AA155" s="141">
        <f t="shared" si="141"/>
        <v>6.5</v>
      </c>
      <c r="AB155" s="141">
        <f t="shared" si="141"/>
        <v>6.5</v>
      </c>
      <c r="AC155" s="141">
        <f t="shared" si="141"/>
        <v>6.5</v>
      </c>
      <c r="AD155" s="141">
        <f t="shared" si="141"/>
        <v>6.5</v>
      </c>
      <c r="AE155" s="141">
        <f t="shared" si="141"/>
        <v>6.5</v>
      </c>
      <c r="AF155" s="141">
        <f t="shared" si="141"/>
        <v>6.5</v>
      </c>
      <c r="AG155" s="141">
        <f t="shared" si="141"/>
        <v>6.5</v>
      </c>
      <c r="AH155" s="136">
        <f t="shared" si="141"/>
        <v>6.5</v>
      </c>
      <c r="AI155" s="141">
        <f t="shared" si="141"/>
        <v>6.5</v>
      </c>
      <c r="AJ155" s="141">
        <f t="shared" ref="AJ155:BB155" si="142">+AJ152*$C154</f>
        <v>6.5</v>
      </c>
      <c r="AK155" s="141">
        <f t="shared" si="142"/>
        <v>6.5</v>
      </c>
      <c r="AL155" s="141">
        <f t="shared" si="142"/>
        <v>6.5</v>
      </c>
      <c r="AM155" s="141">
        <f t="shared" si="142"/>
        <v>6.5</v>
      </c>
      <c r="AN155" s="141">
        <f t="shared" si="142"/>
        <v>6.5</v>
      </c>
      <c r="AO155" s="141">
        <f t="shared" si="142"/>
        <v>6.5</v>
      </c>
      <c r="AP155" s="141">
        <f t="shared" si="142"/>
        <v>6.5</v>
      </c>
      <c r="AQ155" s="141">
        <f t="shared" si="142"/>
        <v>6.5</v>
      </c>
      <c r="AR155" s="141">
        <f t="shared" si="142"/>
        <v>6.5</v>
      </c>
      <c r="AS155" s="141">
        <f t="shared" si="142"/>
        <v>6.5</v>
      </c>
      <c r="AT155" s="141">
        <f t="shared" si="142"/>
        <v>6.5</v>
      </c>
      <c r="AU155" s="141">
        <f t="shared" si="142"/>
        <v>6.5</v>
      </c>
      <c r="AV155" s="141">
        <f t="shared" si="142"/>
        <v>6.5</v>
      </c>
      <c r="AW155" s="141">
        <f t="shared" si="142"/>
        <v>6.5</v>
      </c>
      <c r="AX155" s="141">
        <f t="shared" si="142"/>
        <v>6.5</v>
      </c>
      <c r="AY155" s="141">
        <f t="shared" si="142"/>
        <v>6.5</v>
      </c>
      <c r="AZ155" s="141">
        <f t="shared" si="142"/>
        <v>6.5</v>
      </c>
      <c r="BA155" s="141">
        <f t="shared" si="142"/>
        <v>6.5</v>
      </c>
      <c r="BB155" s="141">
        <f t="shared" si="142"/>
        <v>6.5</v>
      </c>
      <c r="BC155" s="142"/>
      <c r="BD155" s="143"/>
      <c r="BE155" s="143"/>
      <c r="BF155" s="143"/>
      <c r="BG155" s="143"/>
      <c r="BH155" s="143"/>
      <c r="BI155" s="143"/>
      <c r="BJ155" s="143"/>
      <c r="BK155" s="143"/>
      <c r="BL155" s="143"/>
      <c r="BM155" s="143"/>
      <c r="BN155" s="143"/>
      <c r="BO155" s="143"/>
      <c r="BP155" s="143"/>
      <c r="BQ155" s="143"/>
      <c r="BR155" s="143"/>
      <c r="BS155" s="143"/>
      <c r="BT155" s="143"/>
      <c r="BU155" s="143"/>
      <c r="BV155" s="143"/>
      <c r="BW155" s="143"/>
      <c r="BX155" s="143"/>
      <c r="BY155" s="143"/>
      <c r="BZ155" s="143"/>
      <c r="CA155" s="143"/>
      <c r="CB155" s="143"/>
      <c r="CC155" s="143"/>
      <c r="CD155" s="143"/>
      <c r="CE155" s="143"/>
      <c r="CF155" s="143"/>
      <c r="CG155" s="143"/>
      <c r="CH155" s="143"/>
      <c r="CI155" s="143"/>
      <c r="CJ155" s="143"/>
      <c r="CK155" s="143"/>
    </row>
    <row r="156" spans="1:89" s="114" customFormat="1" ht="15" customHeight="1" thickTop="1" x14ac:dyDescent="0.25">
      <c r="A156" s="258">
        <f>+A148+1</f>
        <v>20</v>
      </c>
      <c r="B156" s="110" t="str">
        <f>+'Detail by Turbine'!G25</f>
        <v>Steam Turbine (book value =0)</v>
      </c>
      <c r="C156" s="263" t="str">
        <f>+'Detail by Turbine'!S25</f>
        <v>Unassigned</v>
      </c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  <c r="AA156" s="128"/>
      <c r="AB156" s="128"/>
      <c r="AC156" s="128"/>
      <c r="AD156" s="128"/>
      <c r="AE156" s="128"/>
      <c r="AF156" s="128"/>
      <c r="AG156" s="128"/>
      <c r="AH156" s="84"/>
      <c r="AI156" s="128"/>
      <c r="AJ156" s="128"/>
      <c r="AK156" s="128"/>
      <c r="AL156" s="128"/>
      <c r="AM156" s="128"/>
      <c r="AN156" s="128"/>
      <c r="AO156" s="128"/>
      <c r="AP156" s="128"/>
      <c r="AQ156" s="128"/>
      <c r="AR156" s="128"/>
      <c r="AS156" s="128"/>
      <c r="AT156" s="128"/>
      <c r="AU156" s="128"/>
      <c r="AV156" s="128"/>
      <c r="AW156" s="128"/>
      <c r="AX156" s="128"/>
      <c r="AY156" s="128"/>
      <c r="AZ156" s="128"/>
      <c r="BA156" s="128"/>
      <c r="BB156" s="128"/>
      <c r="BC156" s="112"/>
    </row>
    <row r="157" spans="1:89" s="118" customFormat="1" x14ac:dyDescent="0.25">
      <c r="A157" s="259"/>
      <c r="B157" s="115" t="s">
        <v>108</v>
      </c>
      <c r="C157" s="264"/>
      <c r="D157" s="116">
        <v>0</v>
      </c>
      <c r="E157" s="116">
        <v>0</v>
      </c>
      <c r="F157" s="116">
        <v>0</v>
      </c>
      <c r="G157" s="116">
        <v>0</v>
      </c>
      <c r="H157" s="116">
        <v>0</v>
      </c>
      <c r="I157" s="116">
        <v>0</v>
      </c>
      <c r="J157" s="116">
        <v>0</v>
      </c>
      <c r="K157" s="116">
        <v>0</v>
      </c>
      <c r="L157" s="116">
        <v>0</v>
      </c>
      <c r="M157" s="116">
        <v>0</v>
      </c>
      <c r="N157" s="116">
        <v>1</v>
      </c>
      <c r="O157" s="116">
        <v>0</v>
      </c>
      <c r="P157" s="116">
        <v>0</v>
      </c>
      <c r="Q157" s="116">
        <v>0</v>
      </c>
      <c r="R157" s="116">
        <v>0</v>
      </c>
      <c r="S157" s="116">
        <v>0</v>
      </c>
      <c r="T157" s="116">
        <v>0</v>
      </c>
      <c r="U157" s="116">
        <v>0</v>
      </c>
      <c r="V157" s="116">
        <v>0</v>
      </c>
      <c r="W157" s="116">
        <v>0</v>
      </c>
      <c r="X157" s="116">
        <v>0</v>
      </c>
      <c r="Y157" s="116">
        <v>0</v>
      </c>
      <c r="Z157" s="116">
        <v>0</v>
      </c>
      <c r="AA157" s="116">
        <v>0</v>
      </c>
      <c r="AB157" s="116">
        <v>0</v>
      </c>
      <c r="AC157" s="116">
        <v>0</v>
      </c>
      <c r="AD157" s="116">
        <v>0</v>
      </c>
      <c r="AE157" s="116">
        <v>0</v>
      </c>
      <c r="AF157" s="116">
        <v>0</v>
      </c>
      <c r="AG157" s="116">
        <v>0</v>
      </c>
      <c r="AH157" s="82">
        <v>0</v>
      </c>
      <c r="AI157" s="116">
        <v>0</v>
      </c>
      <c r="AJ157" s="116">
        <v>0</v>
      </c>
      <c r="AK157" s="116">
        <v>0</v>
      </c>
      <c r="AL157" s="116">
        <v>0</v>
      </c>
      <c r="AM157" s="116">
        <v>0</v>
      </c>
      <c r="AN157" s="116">
        <v>0</v>
      </c>
      <c r="AO157" s="116">
        <v>0</v>
      </c>
      <c r="AP157" s="116">
        <v>0</v>
      </c>
      <c r="AQ157" s="116">
        <v>0</v>
      </c>
      <c r="AR157" s="116">
        <v>0</v>
      </c>
      <c r="AS157" s="116">
        <v>0</v>
      </c>
      <c r="AT157" s="116">
        <v>0</v>
      </c>
      <c r="AU157" s="116"/>
      <c r="AV157" s="116"/>
      <c r="AW157" s="116"/>
      <c r="AX157" s="116"/>
      <c r="AY157" s="116"/>
      <c r="AZ157" s="116"/>
      <c r="BA157" s="116"/>
      <c r="BB157" s="116"/>
      <c r="BC157" s="117">
        <f>SUM(D157:BB157)</f>
        <v>1</v>
      </c>
      <c r="BD157" s="115"/>
    </row>
    <row r="158" spans="1:89" s="118" customFormat="1" x14ac:dyDescent="0.25">
      <c r="A158" s="259"/>
      <c r="B158" s="115" t="s">
        <v>109</v>
      </c>
      <c r="C158" s="264"/>
      <c r="D158" s="116">
        <f>D157</f>
        <v>0</v>
      </c>
      <c r="E158" s="116">
        <f t="shared" ref="E158:AI158" si="143">+D158+E157</f>
        <v>0</v>
      </c>
      <c r="F158" s="116">
        <f t="shared" si="143"/>
        <v>0</v>
      </c>
      <c r="G158" s="116">
        <f t="shared" si="143"/>
        <v>0</v>
      </c>
      <c r="H158" s="116">
        <f t="shared" si="143"/>
        <v>0</v>
      </c>
      <c r="I158" s="116">
        <f t="shared" si="143"/>
        <v>0</v>
      </c>
      <c r="J158" s="116">
        <f t="shared" si="143"/>
        <v>0</v>
      </c>
      <c r="K158" s="116">
        <f t="shared" si="143"/>
        <v>0</v>
      </c>
      <c r="L158" s="116">
        <f t="shared" si="143"/>
        <v>0</v>
      </c>
      <c r="M158" s="116">
        <f t="shared" si="143"/>
        <v>0</v>
      </c>
      <c r="N158" s="116">
        <f t="shared" si="143"/>
        <v>1</v>
      </c>
      <c r="O158" s="116">
        <f t="shared" si="143"/>
        <v>1</v>
      </c>
      <c r="P158" s="116">
        <f t="shared" si="143"/>
        <v>1</v>
      </c>
      <c r="Q158" s="116">
        <f t="shared" si="143"/>
        <v>1</v>
      </c>
      <c r="R158" s="116">
        <f t="shared" si="143"/>
        <v>1</v>
      </c>
      <c r="S158" s="116">
        <f t="shared" si="143"/>
        <v>1</v>
      </c>
      <c r="T158" s="116">
        <f t="shared" si="143"/>
        <v>1</v>
      </c>
      <c r="U158" s="116">
        <f t="shared" si="143"/>
        <v>1</v>
      </c>
      <c r="V158" s="116">
        <f t="shared" si="143"/>
        <v>1</v>
      </c>
      <c r="W158" s="116">
        <f t="shared" si="143"/>
        <v>1</v>
      </c>
      <c r="X158" s="116">
        <f t="shared" si="143"/>
        <v>1</v>
      </c>
      <c r="Y158" s="116">
        <f t="shared" si="143"/>
        <v>1</v>
      </c>
      <c r="Z158" s="116">
        <f t="shared" si="143"/>
        <v>1</v>
      </c>
      <c r="AA158" s="116">
        <f t="shared" si="143"/>
        <v>1</v>
      </c>
      <c r="AB158" s="116">
        <f t="shared" si="143"/>
        <v>1</v>
      </c>
      <c r="AC158" s="116">
        <f t="shared" si="143"/>
        <v>1</v>
      </c>
      <c r="AD158" s="116">
        <f t="shared" si="143"/>
        <v>1</v>
      </c>
      <c r="AE158" s="116">
        <f t="shared" si="143"/>
        <v>1</v>
      </c>
      <c r="AF158" s="116">
        <f t="shared" si="143"/>
        <v>1</v>
      </c>
      <c r="AG158" s="116">
        <f t="shared" si="143"/>
        <v>1</v>
      </c>
      <c r="AH158" s="82">
        <f t="shared" si="143"/>
        <v>1</v>
      </c>
      <c r="AI158" s="116">
        <f t="shared" si="143"/>
        <v>1</v>
      </c>
      <c r="AJ158" s="116">
        <f t="shared" ref="AJ158:BB158" si="144">+AI158+AJ157</f>
        <v>1</v>
      </c>
      <c r="AK158" s="116">
        <f t="shared" si="144"/>
        <v>1</v>
      </c>
      <c r="AL158" s="116">
        <f t="shared" si="144"/>
        <v>1</v>
      </c>
      <c r="AM158" s="116">
        <f t="shared" si="144"/>
        <v>1</v>
      </c>
      <c r="AN158" s="116">
        <f t="shared" si="144"/>
        <v>1</v>
      </c>
      <c r="AO158" s="116">
        <f t="shared" si="144"/>
        <v>1</v>
      </c>
      <c r="AP158" s="116">
        <f t="shared" si="144"/>
        <v>1</v>
      </c>
      <c r="AQ158" s="116">
        <f t="shared" si="144"/>
        <v>1</v>
      </c>
      <c r="AR158" s="116">
        <f t="shared" si="144"/>
        <v>1</v>
      </c>
      <c r="AS158" s="116">
        <f t="shared" si="144"/>
        <v>1</v>
      </c>
      <c r="AT158" s="116">
        <f t="shared" si="144"/>
        <v>1</v>
      </c>
      <c r="AU158" s="116">
        <f t="shared" si="144"/>
        <v>1</v>
      </c>
      <c r="AV158" s="116">
        <f t="shared" si="144"/>
        <v>1</v>
      </c>
      <c r="AW158" s="116">
        <f t="shared" si="144"/>
        <v>1</v>
      </c>
      <c r="AX158" s="116">
        <f t="shared" si="144"/>
        <v>1</v>
      </c>
      <c r="AY158" s="116">
        <f t="shared" si="144"/>
        <v>1</v>
      </c>
      <c r="AZ158" s="116">
        <f t="shared" si="144"/>
        <v>1</v>
      </c>
      <c r="BA158" s="116">
        <f t="shared" si="144"/>
        <v>1</v>
      </c>
      <c r="BB158" s="116">
        <f t="shared" si="144"/>
        <v>1</v>
      </c>
      <c r="BC158" s="117"/>
      <c r="BD158" s="115"/>
    </row>
    <row r="159" spans="1:89" s="118" customFormat="1" x14ac:dyDescent="0.25">
      <c r="A159" s="259"/>
      <c r="B159" s="115" t="s">
        <v>110</v>
      </c>
      <c r="C159" s="264"/>
      <c r="D159" s="116">
        <v>0</v>
      </c>
      <c r="E159" s="116">
        <v>0</v>
      </c>
      <c r="F159" s="116">
        <v>0</v>
      </c>
      <c r="G159" s="116">
        <v>0</v>
      </c>
      <c r="H159" s="116">
        <v>0</v>
      </c>
      <c r="I159" s="116">
        <v>0</v>
      </c>
      <c r="J159" s="116">
        <v>0</v>
      </c>
      <c r="K159" s="116">
        <v>0</v>
      </c>
      <c r="L159" s="116">
        <v>0</v>
      </c>
      <c r="M159" s="116">
        <v>0</v>
      </c>
      <c r="N159" s="116">
        <v>0</v>
      </c>
      <c r="O159" s="116">
        <v>0</v>
      </c>
      <c r="P159" s="116">
        <v>0</v>
      </c>
      <c r="Q159" s="116">
        <v>0</v>
      </c>
      <c r="R159" s="116">
        <v>0</v>
      </c>
      <c r="S159" s="116">
        <v>0</v>
      </c>
      <c r="T159" s="116">
        <v>0</v>
      </c>
      <c r="U159" s="116">
        <v>0</v>
      </c>
      <c r="V159" s="116">
        <v>0</v>
      </c>
      <c r="W159" s="116">
        <v>0</v>
      </c>
      <c r="X159" s="116">
        <v>0</v>
      </c>
      <c r="Y159" s="116">
        <v>0</v>
      </c>
      <c r="Z159" s="116">
        <v>0</v>
      </c>
      <c r="AA159" s="116">
        <v>0</v>
      </c>
      <c r="AB159" s="116">
        <v>0</v>
      </c>
      <c r="AC159" s="116">
        <v>0</v>
      </c>
      <c r="AD159" s="116">
        <v>0</v>
      </c>
      <c r="AE159" s="116">
        <v>0</v>
      </c>
      <c r="AF159" s="116">
        <v>0</v>
      </c>
      <c r="AG159" s="116">
        <v>0</v>
      </c>
      <c r="AH159" s="82">
        <v>0</v>
      </c>
      <c r="AI159" s="116">
        <v>0</v>
      </c>
      <c r="AJ159" s="116">
        <v>0</v>
      </c>
      <c r="AK159" s="116">
        <v>0</v>
      </c>
      <c r="AL159" s="116">
        <v>0</v>
      </c>
      <c r="AM159" s="116">
        <v>0</v>
      </c>
      <c r="AN159" s="116">
        <v>0</v>
      </c>
      <c r="AO159" s="116">
        <v>0</v>
      </c>
      <c r="AP159" s="116">
        <v>0</v>
      </c>
      <c r="AQ159" s="116">
        <v>0</v>
      </c>
      <c r="AR159" s="116">
        <v>0</v>
      </c>
      <c r="AS159" s="116">
        <v>0</v>
      </c>
      <c r="AT159" s="116">
        <v>0</v>
      </c>
      <c r="AU159" s="116"/>
      <c r="AV159" s="116"/>
      <c r="AW159" s="116"/>
      <c r="AX159" s="116"/>
      <c r="AY159" s="116"/>
      <c r="AZ159" s="116"/>
      <c r="BA159" s="116"/>
      <c r="BB159" s="116"/>
      <c r="BC159" s="117">
        <f>SUM(D159:BB159)</f>
        <v>0</v>
      </c>
      <c r="BD159" s="115"/>
    </row>
    <row r="160" spans="1:89" s="118" customFormat="1" x14ac:dyDescent="0.25">
      <c r="A160" s="259"/>
      <c r="B160" s="115" t="s">
        <v>111</v>
      </c>
      <c r="C160" s="264"/>
      <c r="D160" s="116">
        <f>D159</f>
        <v>0</v>
      </c>
      <c r="E160" s="116">
        <f t="shared" ref="E160:AI160" si="145">+D160+E159</f>
        <v>0</v>
      </c>
      <c r="F160" s="116">
        <f t="shared" si="145"/>
        <v>0</v>
      </c>
      <c r="G160" s="116">
        <f t="shared" si="145"/>
        <v>0</v>
      </c>
      <c r="H160" s="116">
        <f t="shared" si="145"/>
        <v>0</v>
      </c>
      <c r="I160" s="116">
        <f t="shared" si="145"/>
        <v>0</v>
      </c>
      <c r="J160" s="116">
        <f t="shared" si="145"/>
        <v>0</v>
      </c>
      <c r="K160" s="116">
        <f t="shared" si="145"/>
        <v>0</v>
      </c>
      <c r="L160" s="116">
        <f t="shared" si="145"/>
        <v>0</v>
      </c>
      <c r="M160" s="116">
        <f t="shared" si="145"/>
        <v>0</v>
      </c>
      <c r="N160" s="116">
        <f t="shared" si="145"/>
        <v>0</v>
      </c>
      <c r="O160" s="116">
        <f t="shared" si="145"/>
        <v>0</v>
      </c>
      <c r="P160" s="116">
        <f t="shared" si="145"/>
        <v>0</v>
      </c>
      <c r="Q160" s="116">
        <f t="shared" si="145"/>
        <v>0</v>
      </c>
      <c r="R160" s="116">
        <f t="shared" si="145"/>
        <v>0</v>
      </c>
      <c r="S160" s="116">
        <f t="shared" si="145"/>
        <v>0</v>
      </c>
      <c r="T160" s="116">
        <f>+S160+T159</f>
        <v>0</v>
      </c>
      <c r="U160" s="116">
        <f t="shared" si="145"/>
        <v>0</v>
      </c>
      <c r="V160" s="116">
        <f t="shared" si="145"/>
        <v>0</v>
      </c>
      <c r="W160" s="116">
        <f t="shared" si="145"/>
        <v>0</v>
      </c>
      <c r="X160" s="116">
        <f t="shared" si="145"/>
        <v>0</v>
      </c>
      <c r="Y160" s="116">
        <f t="shared" si="145"/>
        <v>0</v>
      </c>
      <c r="Z160" s="116">
        <f t="shared" si="145"/>
        <v>0</v>
      </c>
      <c r="AA160" s="116">
        <f t="shared" si="145"/>
        <v>0</v>
      </c>
      <c r="AB160" s="116">
        <f t="shared" si="145"/>
        <v>0</v>
      </c>
      <c r="AC160" s="116">
        <f t="shared" si="145"/>
        <v>0</v>
      </c>
      <c r="AD160" s="116">
        <f t="shared" si="145"/>
        <v>0</v>
      </c>
      <c r="AE160" s="116">
        <f t="shared" si="145"/>
        <v>0</v>
      </c>
      <c r="AF160" s="116">
        <f t="shared" si="145"/>
        <v>0</v>
      </c>
      <c r="AG160" s="116">
        <f t="shared" si="145"/>
        <v>0</v>
      </c>
      <c r="AH160" s="82">
        <f t="shared" si="145"/>
        <v>0</v>
      </c>
      <c r="AI160" s="116">
        <f t="shared" si="145"/>
        <v>0</v>
      </c>
      <c r="AJ160" s="116">
        <f t="shared" ref="AJ160:BB160" si="146">+AI160+AJ159</f>
        <v>0</v>
      </c>
      <c r="AK160" s="116">
        <f t="shared" si="146"/>
        <v>0</v>
      </c>
      <c r="AL160" s="116">
        <f t="shared" si="146"/>
        <v>0</v>
      </c>
      <c r="AM160" s="116">
        <f t="shared" si="146"/>
        <v>0</v>
      </c>
      <c r="AN160" s="116">
        <f t="shared" si="146"/>
        <v>0</v>
      </c>
      <c r="AO160" s="116">
        <f t="shared" si="146"/>
        <v>0</v>
      </c>
      <c r="AP160" s="116">
        <f t="shared" si="146"/>
        <v>0</v>
      </c>
      <c r="AQ160" s="116">
        <f t="shared" si="146"/>
        <v>0</v>
      </c>
      <c r="AR160" s="116">
        <f t="shared" si="146"/>
        <v>0</v>
      </c>
      <c r="AS160" s="116">
        <f t="shared" si="146"/>
        <v>0</v>
      </c>
      <c r="AT160" s="116">
        <f t="shared" si="146"/>
        <v>0</v>
      </c>
      <c r="AU160" s="116">
        <f t="shared" si="146"/>
        <v>0</v>
      </c>
      <c r="AV160" s="116">
        <f t="shared" si="146"/>
        <v>0</v>
      </c>
      <c r="AW160" s="116">
        <f t="shared" si="146"/>
        <v>0</v>
      </c>
      <c r="AX160" s="116">
        <f t="shared" si="146"/>
        <v>0</v>
      </c>
      <c r="AY160" s="116">
        <f t="shared" si="146"/>
        <v>0</v>
      </c>
      <c r="AZ160" s="116">
        <f t="shared" si="146"/>
        <v>0</v>
      </c>
      <c r="BA160" s="116">
        <f t="shared" si="146"/>
        <v>0</v>
      </c>
      <c r="BB160" s="116">
        <f t="shared" si="146"/>
        <v>0</v>
      </c>
      <c r="BC160" s="117"/>
      <c r="BD160" s="115"/>
    </row>
    <row r="161" spans="1:89" s="127" customFormat="1" x14ac:dyDescent="0.25">
      <c r="A161" s="259"/>
      <c r="B161" s="119"/>
      <c r="C161" s="264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  <c r="AA161" s="120"/>
      <c r="AB161" s="120"/>
      <c r="AC161" s="120"/>
      <c r="AD161" s="120"/>
      <c r="AE161" s="120"/>
      <c r="AF161" s="120"/>
      <c r="AG161" s="120"/>
      <c r="AH161" s="83"/>
      <c r="AI161" s="120"/>
      <c r="AJ161" s="120"/>
      <c r="AK161" s="120"/>
      <c r="AL161" s="120"/>
      <c r="AM161" s="120"/>
      <c r="AN161" s="120"/>
      <c r="AO161" s="120"/>
      <c r="AP161" s="120"/>
      <c r="AQ161" s="120"/>
      <c r="AR161" s="120"/>
      <c r="AS161" s="120"/>
      <c r="AT161" s="120"/>
      <c r="AU161" s="120"/>
      <c r="AV161" s="120"/>
      <c r="AW161" s="120"/>
      <c r="AX161" s="120"/>
      <c r="AY161" s="120"/>
      <c r="AZ161" s="120"/>
      <c r="BA161" s="120"/>
      <c r="BB161" s="120"/>
      <c r="BC161" s="121"/>
      <c r="BD161" s="119"/>
    </row>
    <row r="162" spans="1:89" s="122" customFormat="1" x14ac:dyDescent="0.25">
      <c r="A162" s="259"/>
      <c r="B162" s="122" t="s">
        <v>112</v>
      </c>
      <c r="C162" s="123">
        <v>2.2999999999999998</v>
      </c>
      <c r="D162" s="124">
        <f t="shared" ref="D162:AI162" si="147">+D158*$C162</f>
        <v>0</v>
      </c>
      <c r="E162" s="124">
        <f t="shared" si="147"/>
        <v>0</v>
      </c>
      <c r="F162" s="124">
        <f t="shared" si="147"/>
        <v>0</v>
      </c>
      <c r="G162" s="124">
        <f t="shared" si="147"/>
        <v>0</v>
      </c>
      <c r="H162" s="124">
        <f t="shared" si="147"/>
        <v>0</v>
      </c>
      <c r="I162" s="124">
        <f t="shared" si="147"/>
        <v>0</v>
      </c>
      <c r="J162" s="124">
        <f t="shared" si="147"/>
        <v>0</v>
      </c>
      <c r="K162" s="124">
        <f t="shared" si="147"/>
        <v>0</v>
      </c>
      <c r="L162" s="124">
        <f t="shared" si="147"/>
        <v>0</v>
      </c>
      <c r="M162" s="124">
        <f t="shared" si="147"/>
        <v>0</v>
      </c>
      <c r="N162" s="124">
        <f t="shared" si="147"/>
        <v>2.2999999999999998</v>
      </c>
      <c r="O162" s="124">
        <f t="shared" si="147"/>
        <v>2.2999999999999998</v>
      </c>
      <c r="P162" s="124">
        <f t="shared" si="147"/>
        <v>2.2999999999999998</v>
      </c>
      <c r="Q162" s="124">
        <f t="shared" si="147"/>
        <v>2.2999999999999998</v>
      </c>
      <c r="R162" s="124">
        <f t="shared" si="147"/>
        <v>2.2999999999999998</v>
      </c>
      <c r="S162" s="124">
        <f t="shared" si="147"/>
        <v>2.2999999999999998</v>
      </c>
      <c r="T162" s="124">
        <f t="shared" si="147"/>
        <v>2.2999999999999998</v>
      </c>
      <c r="U162" s="124">
        <f t="shared" si="147"/>
        <v>2.2999999999999998</v>
      </c>
      <c r="V162" s="124">
        <f t="shared" si="147"/>
        <v>2.2999999999999998</v>
      </c>
      <c r="W162" s="124">
        <f t="shared" si="147"/>
        <v>2.2999999999999998</v>
      </c>
      <c r="X162" s="124">
        <f t="shared" si="147"/>
        <v>2.2999999999999998</v>
      </c>
      <c r="Y162" s="124">
        <f t="shared" si="147"/>
        <v>2.2999999999999998</v>
      </c>
      <c r="Z162" s="124">
        <f t="shared" si="147"/>
        <v>2.2999999999999998</v>
      </c>
      <c r="AA162" s="124">
        <f t="shared" si="147"/>
        <v>2.2999999999999998</v>
      </c>
      <c r="AB162" s="124">
        <f t="shared" si="147"/>
        <v>2.2999999999999998</v>
      </c>
      <c r="AC162" s="124">
        <f t="shared" si="147"/>
        <v>2.2999999999999998</v>
      </c>
      <c r="AD162" s="124">
        <f t="shared" si="147"/>
        <v>2.2999999999999998</v>
      </c>
      <c r="AE162" s="124">
        <f t="shared" si="147"/>
        <v>2.2999999999999998</v>
      </c>
      <c r="AF162" s="124">
        <f t="shared" si="147"/>
        <v>2.2999999999999998</v>
      </c>
      <c r="AG162" s="124">
        <f t="shared" si="147"/>
        <v>2.2999999999999998</v>
      </c>
      <c r="AH162" s="90">
        <f t="shared" si="147"/>
        <v>2.2999999999999998</v>
      </c>
      <c r="AI162" s="124">
        <f t="shared" si="147"/>
        <v>2.2999999999999998</v>
      </c>
      <c r="AJ162" s="124">
        <f t="shared" ref="AJ162:BB162" si="148">+AJ158*$C162</f>
        <v>2.2999999999999998</v>
      </c>
      <c r="AK162" s="124">
        <f t="shared" si="148"/>
        <v>2.2999999999999998</v>
      </c>
      <c r="AL162" s="124">
        <f t="shared" si="148"/>
        <v>2.2999999999999998</v>
      </c>
      <c r="AM162" s="124">
        <f t="shared" si="148"/>
        <v>2.2999999999999998</v>
      </c>
      <c r="AN162" s="124">
        <f t="shared" si="148"/>
        <v>2.2999999999999998</v>
      </c>
      <c r="AO162" s="124">
        <f t="shared" si="148"/>
        <v>2.2999999999999998</v>
      </c>
      <c r="AP162" s="124">
        <f t="shared" si="148"/>
        <v>2.2999999999999998</v>
      </c>
      <c r="AQ162" s="124">
        <f t="shared" si="148"/>
        <v>2.2999999999999998</v>
      </c>
      <c r="AR162" s="124">
        <f t="shared" si="148"/>
        <v>2.2999999999999998</v>
      </c>
      <c r="AS162" s="124">
        <f t="shared" si="148"/>
        <v>2.2999999999999998</v>
      </c>
      <c r="AT162" s="124">
        <f t="shared" si="148"/>
        <v>2.2999999999999998</v>
      </c>
      <c r="AU162" s="124">
        <f t="shared" si="148"/>
        <v>2.2999999999999998</v>
      </c>
      <c r="AV162" s="124">
        <f t="shared" si="148"/>
        <v>2.2999999999999998</v>
      </c>
      <c r="AW162" s="124">
        <f t="shared" si="148"/>
        <v>2.2999999999999998</v>
      </c>
      <c r="AX162" s="124">
        <f t="shared" si="148"/>
        <v>2.2999999999999998</v>
      </c>
      <c r="AY162" s="124">
        <f t="shared" si="148"/>
        <v>2.2999999999999998</v>
      </c>
      <c r="AZ162" s="124">
        <f t="shared" si="148"/>
        <v>2.2999999999999998</v>
      </c>
      <c r="BA162" s="124">
        <f t="shared" si="148"/>
        <v>2.2999999999999998</v>
      </c>
      <c r="BB162" s="124">
        <f t="shared" si="148"/>
        <v>2.2999999999999998</v>
      </c>
      <c r="BC162" s="125"/>
      <c r="BD162" s="126"/>
      <c r="BE162" s="126"/>
      <c r="BF162" s="126"/>
      <c r="BG162" s="126"/>
      <c r="BH162" s="126"/>
      <c r="BI162" s="126"/>
      <c r="BJ162" s="126"/>
      <c r="BK162" s="126"/>
      <c r="BL162" s="126"/>
      <c r="BM162" s="126"/>
      <c r="BN162" s="126"/>
      <c r="BO162" s="126"/>
      <c r="BP162" s="126"/>
      <c r="BQ162" s="126"/>
      <c r="BR162" s="126"/>
      <c r="BS162" s="126"/>
      <c r="BT162" s="126"/>
      <c r="BU162" s="126"/>
      <c r="BV162" s="126"/>
      <c r="BW162" s="126"/>
      <c r="BX162" s="126"/>
      <c r="BY162" s="126"/>
      <c r="BZ162" s="126"/>
      <c r="CA162" s="126"/>
      <c r="CB162" s="126"/>
      <c r="CC162" s="126"/>
      <c r="CD162" s="126"/>
      <c r="CE162" s="126"/>
      <c r="CF162" s="126"/>
      <c r="CG162" s="126"/>
      <c r="CH162" s="126"/>
      <c r="CI162" s="126"/>
      <c r="CJ162" s="126"/>
      <c r="CK162" s="126"/>
    </row>
    <row r="163" spans="1:89" s="139" customFormat="1" ht="13.8" thickBot="1" x14ac:dyDescent="0.3">
      <c r="A163" s="260"/>
      <c r="B163" s="139" t="s">
        <v>113</v>
      </c>
      <c r="C163" s="140" t="str">
        <f>+'Detail by Turbine'!B25</f>
        <v>Available</v>
      </c>
      <c r="D163" s="141">
        <f t="shared" ref="D163:AI163" si="149">+D160*$C162</f>
        <v>0</v>
      </c>
      <c r="E163" s="141">
        <f t="shared" si="149"/>
        <v>0</v>
      </c>
      <c r="F163" s="141">
        <f t="shared" si="149"/>
        <v>0</v>
      </c>
      <c r="G163" s="141">
        <f t="shared" si="149"/>
        <v>0</v>
      </c>
      <c r="H163" s="141">
        <f t="shared" si="149"/>
        <v>0</v>
      </c>
      <c r="I163" s="141">
        <f t="shared" si="149"/>
        <v>0</v>
      </c>
      <c r="J163" s="141">
        <f t="shared" si="149"/>
        <v>0</v>
      </c>
      <c r="K163" s="141">
        <f t="shared" si="149"/>
        <v>0</v>
      </c>
      <c r="L163" s="141">
        <f t="shared" si="149"/>
        <v>0</v>
      </c>
      <c r="M163" s="141">
        <f t="shared" si="149"/>
        <v>0</v>
      </c>
      <c r="N163" s="141">
        <f t="shared" si="149"/>
        <v>0</v>
      </c>
      <c r="O163" s="141">
        <f t="shared" si="149"/>
        <v>0</v>
      </c>
      <c r="P163" s="141">
        <f t="shared" si="149"/>
        <v>0</v>
      </c>
      <c r="Q163" s="141">
        <f t="shared" si="149"/>
        <v>0</v>
      </c>
      <c r="R163" s="141">
        <f t="shared" si="149"/>
        <v>0</v>
      </c>
      <c r="S163" s="141">
        <f t="shared" si="149"/>
        <v>0</v>
      </c>
      <c r="T163" s="141">
        <f t="shared" si="149"/>
        <v>0</v>
      </c>
      <c r="U163" s="141">
        <f t="shared" si="149"/>
        <v>0</v>
      </c>
      <c r="V163" s="141">
        <f t="shared" si="149"/>
        <v>0</v>
      </c>
      <c r="W163" s="141">
        <f t="shared" si="149"/>
        <v>0</v>
      </c>
      <c r="X163" s="141">
        <f t="shared" si="149"/>
        <v>0</v>
      </c>
      <c r="Y163" s="141">
        <f t="shared" si="149"/>
        <v>0</v>
      </c>
      <c r="Z163" s="141">
        <f t="shared" si="149"/>
        <v>0</v>
      </c>
      <c r="AA163" s="141">
        <f t="shared" si="149"/>
        <v>0</v>
      </c>
      <c r="AB163" s="141">
        <f t="shared" si="149"/>
        <v>0</v>
      </c>
      <c r="AC163" s="141">
        <f t="shared" si="149"/>
        <v>0</v>
      </c>
      <c r="AD163" s="141">
        <f t="shared" si="149"/>
        <v>0</v>
      </c>
      <c r="AE163" s="141">
        <f t="shared" si="149"/>
        <v>0</v>
      </c>
      <c r="AF163" s="141">
        <f t="shared" si="149"/>
        <v>0</v>
      </c>
      <c r="AG163" s="141">
        <f t="shared" si="149"/>
        <v>0</v>
      </c>
      <c r="AH163" s="136">
        <f t="shared" si="149"/>
        <v>0</v>
      </c>
      <c r="AI163" s="141">
        <f t="shared" si="149"/>
        <v>0</v>
      </c>
      <c r="AJ163" s="141">
        <f t="shared" ref="AJ163:BB163" si="150">+AJ160*$C162</f>
        <v>0</v>
      </c>
      <c r="AK163" s="141">
        <f t="shared" si="150"/>
        <v>0</v>
      </c>
      <c r="AL163" s="141">
        <f t="shared" si="150"/>
        <v>0</v>
      </c>
      <c r="AM163" s="141">
        <f t="shared" si="150"/>
        <v>0</v>
      </c>
      <c r="AN163" s="141">
        <f t="shared" si="150"/>
        <v>0</v>
      </c>
      <c r="AO163" s="141">
        <f t="shared" si="150"/>
        <v>0</v>
      </c>
      <c r="AP163" s="141">
        <f t="shared" si="150"/>
        <v>0</v>
      </c>
      <c r="AQ163" s="141">
        <f t="shared" si="150"/>
        <v>0</v>
      </c>
      <c r="AR163" s="141">
        <f t="shared" si="150"/>
        <v>0</v>
      </c>
      <c r="AS163" s="141">
        <f t="shared" si="150"/>
        <v>0</v>
      </c>
      <c r="AT163" s="141">
        <f t="shared" si="150"/>
        <v>0</v>
      </c>
      <c r="AU163" s="141">
        <f t="shared" si="150"/>
        <v>0</v>
      </c>
      <c r="AV163" s="141">
        <f t="shared" si="150"/>
        <v>0</v>
      </c>
      <c r="AW163" s="141">
        <f t="shared" si="150"/>
        <v>0</v>
      </c>
      <c r="AX163" s="141">
        <f t="shared" si="150"/>
        <v>0</v>
      </c>
      <c r="AY163" s="141">
        <f t="shared" si="150"/>
        <v>0</v>
      </c>
      <c r="AZ163" s="141">
        <f t="shared" si="150"/>
        <v>0</v>
      </c>
      <c r="BA163" s="141">
        <f t="shared" si="150"/>
        <v>0</v>
      </c>
      <c r="BB163" s="141">
        <f t="shared" si="150"/>
        <v>0</v>
      </c>
      <c r="BC163" s="142"/>
      <c r="BD163" s="143"/>
      <c r="BE163" s="143"/>
      <c r="BF163" s="143"/>
      <c r="BG163" s="143"/>
      <c r="BH163" s="143"/>
      <c r="BI163" s="143"/>
      <c r="BJ163" s="143"/>
      <c r="BK163" s="143"/>
      <c r="BL163" s="143"/>
      <c r="BM163" s="143"/>
      <c r="BN163" s="143"/>
      <c r="BO163" s="143"/>
      <c r="BP163" s="143"/>
      <c r="BQ163" s="143"/>
      <c r="BR163" s="143"/>
      <c r="BS163" s="143"/>
      <c r="BT163" s="143"/>
      <c r="BU163" s="143"/>
      <c r="BV163" s="143"/>
      <c r="BW163" s="143"/>
      <c r="BX163" s="143"/>
      <c r="BY163" s="143"/>
      <c r="BZ163" s="143"/>
      <c r="CA163" s="143"/>
      <c r="CB163" s="143"/>
      <c r="CC163" s="143"/>
      <c r="CD163" s="143"/>
      <c r="CE163" s="143"/>
      <c r="CF163" s="143"/>
      <c r="CG163" s="143"/>
      <c r="CH163" s="143"/>
      <c r="CI163" s="143"/>
      <c r="CJ163" s="143"/>
      <c r="CK163" s="143"/>
    </row>
    <row r="164" spans="1:89" x14ac:dyDescent="0.25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252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1:89" s="77" customFormat="1" x14ac:dyDescent="0.25">
      <c r="B165" s="87" t="s">
        <v>117</v>
      </c>
      <c r="C165" s="89"/>
      <c r="D165" s="129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  <c r="AA165" s="129"/>
      <c r="AB165" s="129"/>
      <c r="AC165" s="129"/>
      <c r="AD165" s="129"/>
      <c r="AE165" s="129"/>
      <c r="AF165" s="129"/>
      <c r="AG165" s="129"/>
      <c r="AH165" s="253"/>
      <c r="AI165" s="129"/>
      <c r="AJ165" s="129"/>
      <c r="AK165" s="129"/>
      <c r="AL165" s="129"/>
      <c r="AM165" s="129"/>
      <c r="AN165" s="129"/>
      <c r="AO165" s="129"/>
      <c r="AP165" s="129"/>
      <c r="AQ165" s="129"/>
      <c r="AR165" s="129"/>
      <c r="AS165" s="129"/>
      <c r="AT165" s="129"/>
      <c r="AU165" s="129"/>
      <c r="AV165" s="129"/>
      <c r="AW165" s="129"/>
      <c r="AX165" s="129"/>
      <c r="AY165" s="129"/>
      <c r="AZ165" s="129"/>
      <c r="BA165" s="129"/>
      <c r="BB165" s="129"/>
    </row>
    <row r="166" spans="1:89" s="198" customFormat="1" x14ac:dyDescent="0.25">
      <c r="B166" s="198" t="s">
        <v>129</v>
      </c>
      <c r="C166" s="199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4"/>
      <c r="AD166" s="214"/>
      <c r="AE166" s="214"/>
      <c r="AF166" s="214"/>
      <c r="AG166" s="214"/>
      <c r="AH166" s="253"/>
      <c r="AI166" s="214"/>
      <c r="AJ166" s="214"/>
      <c r="AK166" s="214"/>
      <c r="AL166" s="214"/>
      <c r="AM166" s="214"/>
      <c r="AN166" s="214"/>
      <c r="AO166" s="214"/>
      <c r="AP166" s="214"/>
      <c r="AQ166" s="214"/>
      <c r="AR166" s="214"/>
      <c r="AS166" s="214"/>
      <c r="AT166" s="214"/>
      <c r="AU166" s="214"/>
      <c r="AV166" s="214"/>
      <c r="AW166" s="214"/>
      <c r="AX166" s="214"/>
      <c r="AY166" s="214"/>
      <c r="AZ166" s="214"/>
      <c r="BA166" s="214"/>
      <c r="BB166" s="214"/>
    </row>
    <row r="167" spans="1:89" s="198" customFormat="1" x14ac:dyDescent="0.25">
      <c r="B167" s="198" t="s">
        <v>112</v>
      </c>
      <c r="C167" s="251">
        <f>+C10+C18+C26+C34</f>
        <v>63.078899999999997</v>
      </c>
      <c r="D167" s="200">
        <f>+D10+D18+D26+D34</f>
        <v>0</v>
      </c>
      <c r="E167" s="200">
        <f t="shared" ref="E167:BB167" si="151">+E10+E18+E26+E34</f>
        <v>0</v>
      </c>
      <c r="F167" s="200">
        <f t="shared" si="151"/>
        <v>0</v>
      </c>
      <c r="G167" s="200">
        <f t="shared" si="151"/>
        <v>0</v>
      </c>
      <c r="H167" s="200">
        <f t="shared" si="151"/>
        <v>0</v>
      </c>
      <c r="I167" s="200">
        <f t="shared" si="151"/>
        <v>0</v>
      </c>
      <c r="J167" s="200">
        <f t="shared" si="151"/>
        <v>0</v>
      </c>
      <c r="K167" s="200">
        <f t="shared" si="151"/>
        <v>0</v>
      </c>
      <c r="L167" s="200">
        <f t="shared" si="151"/>
        <v>0</v>
      </c>
      <c r="M167" s="200">
        <f t="shared" si="151"/>
        <v>0</v>
      </c>
      <c r="N167" s="200">
        <f t="shared" si="151"/>
        <v>0</v>
      </c>
      <c r="O167" s="200">
        <f t="shared" si="151"/>
        <v>0</v>
      </c>
      <c r="P167" s="200">
        <f t="shared" si="151"/>
        <v>0</v>
      </c>
      <c r="Q167" s="200">
        <f t="shared" si="151"/>
        <v>0</v>
      </c>
      <c r="R167" s="200">
        <f t="shared" si="151"/>
        <v>0</v>
      </c>
      <c r="S167" s="200">
        <f t="shared" si="151"/>
        <v>0</v>
      </c>
      <c r="T167" s="200">
        <f t="shared" si="151"/>
        <v>0</v>
      </c>
      <c r="U167" s="200">
        <f t="shared" si="151"/>
        <v>0</v>
      </c>
      <c r="V167" s="200">
        <f t="shared" si="151"/>
        <v>0</v>
      </c>
      <c r="W167" s="200">
        <f t="shared" si="151"/>
        <v>0</v>
      </c>
      <c r="X167" s="200">
        <f t="shared" si="151"/>
        <v>0</v>
      </c>
      <c r="Y167" s="200">
        <f t="shared" si="151"/>
        <v>0</v>
      </c>
      <c r="Z167" s="200">
        <f t="shared" si="151"/>
        <v>0</v>
      </c>
      <c r="AA167" s="200">
        <f t="shared" si="151"/>
        <v>0</v>
      </c>
      <c r="AB167" s="200">
        <f t="shared" si="151"/>
        <v>0</v>
      </c>
      <c r="AC167" s="200">
        <f t="shared" si="151"/>
        <v>0</v>
      </c>
      <c r="AD167" s="200">
        <f t="shared" si="151"/>
        <v>0</v>
      </c>
      <c r="AE167" s="200">
        <f t="shared" si="151"/>
        <v>0</v>
      </c>
      <c r="AF167" s="200">
        <f t="shared" si="151"/>
        <v>0</v>
      </c>
      <c r="AG167" s="200">
        <f t="shared" si="151"/>
        <v>9.4618350000000007</v>
      </c>
      <c r="AH167" s="200">
        <f t="shared" si="151"/>
        <v>15.769724999999999</v>
      </c>
      <c r="AI167" s="200">
        <f t="shared" si="151"/>
        <v>22.077614999999998</v>
      </c>
      <c r="AJ167" s="200">
        <f t="shared" si="151"/>
        <v>28.385504999999995</v>
      </c>
      <c r="AK167" s="200">
        <f t="shared" si="151"/>
        <v>34.693394999999995</v>
      </c>
      <c r="AL167" s="200">
        <f t="shared" si="151"/>
        <v>41.001284999999996</v>
      </c>
      <c r="AM167" s="200">
        <f t="shared" si="151"/>
        <v>47.309174999999989</v>
      </c>
      <c r="AN167" s="200">
        <f t="shared" si="151"/>
        <v>53.61706499999999</v>
      </c>
      <c r="AO167" s="200">
        <f t="shared" si="151"/>
        <v>53.61706499999999</v>
      </c>
      <c r="AP167" s="200">
        <f t="shared" si="151"/>
        <v>59.92495499999999</v>
      </c>
      <c r="AQ167" s="200">
        <f t="shared" si="151"/>
        <v>59.92495499999999</v>
      </c>
      <c r="AR167" s="200">
        <f t="shared" si="151"/>
        <v>63.07889999999999</v>
      </c>
      <c r="AS167" s="200">
        <f t="shared" si="151"/>
        <v>63.07889999999999</v>
      </c>
      <c r="AT167" s="200">
        <f t="shared" si="151"/>
        <v>63.07889999999999</v>
      </c>
      <c r="AU167" s="200">
        <f t="shared" si="151"/>
        <v>63.07889999999999</v>
      </c>
      <c r="AV167" s="200">
        <f t="shared" si="151"/>
        <v>63.07889999999999</v>
      </c>
      <c r="AW167" s="200">
        <f t="shared" si="151"/>
        <v>63.07889999999999</v>
      </c>
      <c r="AX167" s="200">
        <f t="shared" si="151"/>
        <v>63.07889999999999</v>
      </c>
      <c r="AY167" s="200">
        <f t="shared" si="151"/>
        <v>63.07889999999999</v>
      </c>
      <c r="AZ167" s="200">
        <f t="shared" si="151"/>
        <v>63.07889999999999</v>
      </c>
      <c r="BA167" s="200">
        <f t="shared" si="151"/>
        <v>63.07889999999999</v>
      </c>
      <c r="BB167" s="200">
        <f t="shared" si="151"/>
        <v>63.07889999999999</v>
      </c>
      <c r="BC167" s="201"/>
      <c r="BD167" s="202"/>
      <c r="BE167" s="202"/>
      <c r="BF167" s="202"/>
      <c r="BG167" s="202"/>
      <c r="BH167" s="202"/>
      <c r="BI167" s="202"/>
      <c r="BJ167" s="202"/>
      <c r="BK167" s="202"/>
      <c r="BL167" s="202"/>
      <c r="BM167" s="202"/>
      <c r="BN167" s="202"/>
      <c r="BO167" s="202"/>
      <c r="BP167" s="202"/>
      <c r="BQ167" s="202"/>
      <c r="BR167" s="202"/>
      <c r="BS167" s="202"/>
      <c r="BT167" s="202"/>
      <c r="BU167" s="202"/>
      <c r="BV167" s="202"/>
      <c r="BW167" s="202"/>
      <c r="BX167" s="202"/>
      <c r="BY167" s="202"/>
      <c r="BZ167" s="202"/>
      <c r="CA167" s="202"/>
      <c r="CB167" s="202"/>
      <c r="CC167" s="202"/>
      <c r="CD167" s="202"/>
      <c r="CE167" s="202"/>
      <c r="CF167" s="202"/>
      <c r="CG167" s="202"/>
      <c r="CH167" s="202"/>
      <c r="CI167" s="202"/>
      <c r="CJ167" s="202"/>
      <c r="CK167" s="202"/>
    </row>
    <row r="168" spans="1:89" s="198" customFormat="1" x14ac:dyDescent="0.25">
      <c r="B168" s="198" t="s">
        <v>113</v>
      </c>
      <c r="C168" s="213"/>
      <c r="D168" s="200">
        <f>+D11+D19+D27+D35</f>
        <v>0</v>
      </c>
      <c r="E168" s="200">
        <f t="shared" ref="E168:BB168" si="152">+E11+E19+E27+E35</f>
        <v>0</v>
      </c>
      <c r="F168" s="200">
        <f t="shared" si="152"/>
        <v>0</v>
      </c>
      <c r="G168" s="200">
        <f t="shared" si="152"/>
        <v>0</v>
      </c>
      <c r="H168" s="200">
        <f t="shared" si="152"/>
        <v>0</v>
      </c>
      <c r="I168" s="200">
        <f t="shared" si="152"/>
        <v>0</v>
      </c>
      <c r="J168" s="200">
        <f t="shared" si="152"/>
        <v>0</v>
      </c>
      <c r="K168" s="200">
        <f t="shared" si="152"/>
        <v>0</v>
      </c>
      <c r="L168" s="200">
        <f t="shared" si="152"/>
        <v>0</v>
      </c>
      <c r="M168" s="200">
        <f t="shared" si="152"/>
        <v>0</v>
      </c>
      <c r="N168" s="200">
        <f t="shared" si="152"/>
        <v>0</v>
      </c>
      <c r="O168" s="200">
        <f t="shared" si="152"/>
        <v>0</v>
      </c>
      <c r="P168" s="200">
        <f t="shared" si="152"/>
        <v>0</v>
      </c>
      <c r="Q168" s="200">
        <f t="shared" si="152"/>
        <v>0</v>
      </c>
      <c r="R168" s="200">
        <f t="shared" si="152"/>
        <v>0</v>
      </c>
      <c r="S168" s="200">
        <f t="shared" si="152"/>
        <v>0</v>
      </c>
      <c r="T168" s="200">
        <f t="shared" si="152"/>
        <v>0</v>
      </c>
      <c r="U168" s="200">
        <f t="shared" si="152"/>
        <v>0</v>
      </c>
      <c r="V168" s="200">
        <f t="shared" si="152"/>
        <v>0</v>
      </c>
      <c r="W168" s="200">
        <f t="shared" si="152"/>
        <v>0</v>
      </c>
      <c r="X168" s="200">
        <f t="shared" si="152"/>
        <v>0</v>
      </c>
      <c r="Y168" s="200">
        <f t="shared" si="152"/>
        <v>0</v>
      </c>
      <c r="Z168" s="200">
        <f t="shared" si="152"/>
        <v>0</v>
      </c>
      <c r="AA168" s="200">
        <f t="shared" si="152"/>
        <v>0</v>
      </c>
      <c r="AB168" s="200">
        <f t="shared" si="152"/>
        <v>0</v>
      </c>
      <c r="AC168" s="200">
        <f t="shared" si="152"/>
        <v>0</v>
      </c>
      <c r="AD168" s="200">
        <f t="shared" si="152"/>
        <v>0</v>
      </c>
      <c r="AE168" s="200">
        <f t="shared" si="152"/>
        <v>0</v>
      </c>
      <c r="AF168" s="200">
        <f t="shared" si="152"/>
        <v>0</v>
      </c>
      <c r="AG168" s="200">
        <f t="shared" si="152"/>
        <v>6.3078900000000004</v>
      </c>
      <c r="AH168" s="200">
        <f t="shared" si="152"/>
        <v>12.615780000000001</v>
      </c>
      <c r="AI168" s="200">
        <f t="shared" si="152"/>
        <v>18.923670000000001</v>
      </c>
      <c r="AJ168" s="200">
        <f t="shared" si="152"/>
        <v>25.231560000000002</v>
      </c>
      <c r="AK168" s="200">
        <f t="shared" si="152"/>
        <v>31.539449999999999</v>
      </c>
      <c r="AL168" s="200">
        <f t="shared" si="152"/>
        <v>37.847339999999996</v>
      </c>
      <c r="AM168" s="200">
        <f t="shared" si="152"/>
        <v>44.155229999999996</v>
      </c>
      <c r="AN168" s="200">
        <f t="shared" si="152"/>
        <v>50.463119999999996</v>
      </c>
      <c r="AO168" s="200">
        <f t="shared" si="152"/>
        <v>50.463119999999996</v>
      </c>
      <c r="AP168" s="200">
        <f t="shared" si="152"/>
        <v>56.77100999999999</v>
      </c>
      <c r="AQ168" s="200">
        <f t="shared" si="152"/>
        <v>63.07889999999999</v>
      </c>
      <c r="AR168" s="200">
        <f t="shared" si="152"/>
        <v>63.07889999999999</v>
      </c>
      <c r="AS168" s="200">
        <f t="shared" si="152"/>
        <v>63.07889999999999</v>
      </c>
      <c r="AT168" s="200">
        <f t="shared" si="152"/>
        <v>63.07889999999999</v>
      </c>
      <c r="AU168" s="200">
        <f t="shared" si="152"/>
        <v>63.07889999999999</v>
      </c>
      <c r="AV168" s="200">
        <f t="shared" si="152"/>
        <v>63.07889999999999</v>
      </c>
      <c r="AW168" s="200">
        <f t="shared" si="152"/>
        <v>63.07889999999999</v>
      </c>
      <c r="AX168" s="200">
        <f t="shared" si="152"/>
        <v>63.07889999999999</v>
      </c>
      <c r="AY168" s="200">
        <f t="shared" si="152"/>
        <v>63.07889999999999</v>
      </c>
      <c r="AZ168" s="200">
        <f t="shared" si="152"/>
        <v>63.07889999999999</v>
      </c>
      <c r="BA168" s="200">
        <f t="shared" si="152"/>
        <v>63.07889999999999</v>
      </c>
      <c r="BB168" s="200">
        <f t="shared" si="152"/>
        <v>63.07889999999999</v>
      </c>
      <c r="BC168" s="201"/>
      <c r="BD168" s="202"/>
      <c r="BE168" s="202"/>
      <c r="BF168" s="202"/>
      <c r="BG168" s="202"/>
      <c r="BH168" s="202"/>
      <c r="BI168" s="202"/>
      <c r="BJ168" s="202"/>
      <c r="BK168" s="202"/>
      <c r="BL168" s="202"/>
      <c r="BM168" s="202"/>
      <c r="BN168" s="202"/>
      <c r="BO168" s="202"/>
      <c r="BP168" s="202"/>
      <c r="BQ168" s="202"/>
      <c r="BR168" s="202"/>
      <c r="BS168" s="202"/>
      <c r="BT168" s="202"/>
      <c r="BU168" s="202"/>
      <c r="BV168" s="202"/>
      <c r="BW168" s="202"/>
      <c r="BX168" s="202"/>
      <c r="BY168" s="202"/>
      <c r="BZ168" s="202"/>
      <c r="CA168" s="202"/>
      <c r="CB168" s="202"/>
      <c r="CC168" s="202"/>
      <c r="CD168" s="202"/>
      <c r="CE168" s="202"/>
      <c r="CF168" s="202"/>
      <c r="CG168" s="202"/>
      <c r="CH168" s="202"/>
      <c r="CI168" s="202"/>
      <c r="CJ168" s="202"/>
      <c r="CK168" s="202"/>
    </row>
    <row r="169" spans="1:89" s="77" customFormat="1" x14ac:dyDescent="0.25">
      <c r="B169" s="87"/>
      <c r="C169" s="89"/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  <c r="AA169" s="129"/>
      <c r="AB169" s="129"/>
      <c r="AC169" s="129"/>
      <c r="AD169" s="129"/>
      <c r="AE169" s="129"/>
      <c r="AF169" s="129"/>
      <c r="AG169" s="129"/>
      <c r="AH169" s="253"/>
      <c r="AI169" s="129"/>
      <c r="AJ169" s="129"/>
      <c r="AK169" s="129"/>
      <c r="AL169" s="129"/>
      <c r="AM169" s="129"/>
      <c r="AN169" s="129"/>
      <c r="AO169" s="129"/>
      <c r="AP169" s="129"/>
      <c r="AQ169" s="129"/>
      <c r="AR169" s="129"/>
      <c r="AS169" s="129"/>
      <c r="AT169" s="129"/>
      <c r="AU169" s="129"/>
      <c r="AV169" s="129"/>
      <c r="AW169" s="129"/>
      <c r="AX169" s="129"/>
      <c r="AY169" s="129"/>
      <c r="AZ169" s="129"/>
      <c r="BA169" s="129"/>
      <c r="BB169" s="129"/>
    </row>
    <row r="170" spans="1:89" s="91" customFormat="1" x14ac:dyDescent="0.25">
      <c r="B170" s="91" t="s">
        <v>116</v>
      </c>
      <c r="C170" s="93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  <c r="AA170" s="131"/>
      <c r="AB170" s="131"/>
      <c r="AC170" s="131"/>
      <c r="AD170" s="131"/>
      <c r="AE170" s="131"/>
      <c r="AF170" s="131"/>
      <c r="AG170" s="131"/>
      <c r="AH170" s="253"/>
      <c r="AI170" s="131"/>
      <c r="AJ170" s="131"/>
      <c r="AK170" s="131"/>
      <c r="AL170" s="131"/>
      <c r="AM170" s="131"/>
      <c r="AN170" s="131"/>
      <c r="AO170" s="131"/>
      <c r="AP170" s="131"/>
      <c r="AQ170" s="131"/>
      <c r="AR170" s="131"/>
      <c r="AS170" s="131"/>
      <c r="AT170" s="131"/>
      <c r="AU170" s="131"/>
      <c r="AV170" s="131"/>
      <c r="AW170" s="131"/>
      <c r="AX170" s="131"/>
      <c r="AY170" s="131"/>
      <c r="AZ170" s="131"/>
      <c r="BA170" s="131"/>
      <c r="BB170" s="131"/>
    </row>
    <row r="171" spans="1:89" s="91" customFormat="1" x14ac:dyDescent="0.25">
      <c r="B171" s="91" t="s">
        <v>112</v>
      </c>
      <c r="C171" s="93">
        <f>+C122+C130+C90+C82+C74+C114+C42+C50+C58+C106+C98+C66</f>
        <v>504.04700000000003</v>
      </c>
      <c r="D171" s="94">
        <f>+D122+D130+D82+D90+D74+D114+D42+D50+D58+D66+D106+D98</f>
        <v>0</v>
      </c>
      <c r="E171" s="94">
        <f t="shared" ref="E171:BB171" si="153">+E122+E130+E82+E90+E74+E114+E42+E50+E58+E66+E106+E98</f>
        <v>0</v>
      </c>
      <c r="F171" s="94">
        <f t="shared" si="153"/>
        <v>0</v>
      </c>
      <c r="G171" s="94">
        <f t="shared" si="153"/>
        <v>0</v>
      </c>
      <c r="H171" s="94">
        <f t="shared" si="153"/>
        <v>3.6758999999999999</v>
      </c>
      <c r="I171" s="94">
        <f t="shared" si="153"/>
        <v>6.1265000000000001</v>
      </c>
      <c r="J171" s="94">
        <f t="shared" si="153"/>
        <v>8.5770999999999997</v>
      </c>
      <c r="K171" s="94">
        <f t="shared" si="153"/>
        <v>11.027699999999999</v>
      </c>
      <c r="L171" s="94">
        <f t="shared" si="153"/>
        <v>12.865649999999999</v>
      </c>
      <c r="M171" s="94">
        <f t="shared" si="153"/>
        <v>14.703599999999996</v>
      </c>
      <c r="N171" s="94">
        <f t="shared" si="153"/>
        <v>15.928899999999999</v>
      </c>
      <c r="O171" s="94">
        <f t="shared" si="153"/>
        <v>17.154199999999999</v>
      </c>
      <c r="P171" s="94">
        <f t="shared" si="153"/>
        <v>18.3795</v>
      </c>
      <c r="Q171" s="94">
        <f t="shared" si="153"/>
        <v>18.992150000000002</v>
      </c>
      <c r="R171" s="94">
        <f t="shared" si="153"/>
        <v>19.604800000000001</v>
      </c>
      <c r="S171" s="94">
        <f t="shared" si="153"/>
        <v>20.217450000000003</v>
      </c>
      <c r="T171" s="94">
        <f t="shared" si="153"/>
        <v>27.372800000000002</v>
      </c>
      <c r="U171" s="94">
        <f t="shared" si="153"/>
        <v>32.347250000000003</v>
      </c>
      <c r="V171" s="94">
        <f t="shared" si="153"/>
        <v>32.959900000000005</v>
      </c>
      <c r="W171" s="94">
        <f t="shared" si="153"/>
        <v>69.459820225000016</v>
      </c>
      <c r="X171" s="94">
        <f t="shared" si="153"/>
        <v>104.07940000000002</v>
      </c>
      <c r="Y171" s="94">
        <f t="shared" si="153"/>
        <v>112.88513750000001</v>
      </c>
      <c r="Z171" s="94">
        <f t="shared" si="153"/>
        <v>115.54537500000002</v>
      </c>
      <c r="AA171" s="94">
        <f t="shared" si="153"/>
        <v>174.63347500000003</v>
      </c>
      <c r="AB171" s="94">
        <f t="shared" si="153"/>
        <v>188.67657500000001</v>
      </c>
      <c r="AC171" s="94">
        <f t="shared" si="153"/>
        <v>202.719675</v>
      </c>
      <c r="AD171" s="94">
        <f t="shared" si="153"/>
        <v>217.91072500000001</v>
      </c>
      <c r="AE171" s="94">
        <f t="shared" si="153"/>
        <v>247.92745000000005</v>
      </c>
      <c r="AF171" s="94">
        <f t="shared" si="153"/>
        <v>270.79792500000008</v>
      </c>
      <c r="AG171" s="94">
        <f t="shared" si="153"/>
        <v>289.30102500000015</v>
      </c>
      <c r="AH171" s="94">
        <f t="shared" si="153"/>
        <v>309.38667500000008</v>
      </c>
      <c r="AI171" s="94">
        <f t="shared" si="153"/>
        <v>324.93755000000004</v>
      </c>
      <c r="AJ171" s="94">
        <f t="shared" si="153"/>
        <v>349.02070000000015</v>
      </c>
      <c r="AK171" s="94">
        <f t="shared" si="153"/>
        <v>355.96700000000004</v>
      </c>
      <c r="AL171" s="94">
        <f t="shared" si="153"/>
        <v>362.91330000000011</v>
      </c>
      <c r="AM171" s="94">
        <f t="shared" si="153"/>
        <v>369.66827500000005</v>
      </c>
      <c r="AN171" s="94">
        <f t="shared" si="153"/>
        <v>376.2319250000001</v>
      </c>
      <c r="AO171" s="94">
        <f t="shared" si="153"/>
        <v>392.42292500000008</v>
      </c>
      <c r="AP171" s="94">
        <f t="shared" si="153"/>
        <v>418.48722500000008</v>
      </c>
      <c r="AQ171" s="94">
        <f t="shared" si="153"/>
        <v>442.0490250000002</v>
      </c>
      <c r="AR171" s="94">
        <f t="shared" si="153"/>
        <v>450.32867500000015</v>
      </c>
      <c r="AS171" s="94">
        <f t="shared" si="153"/>
        <v>462.72660000000013</v>
      </c>
      <c r="AT171" s="94">
        <f t="shared" si="153"/>
        <v>471.66540000000015</v>
      </c>
      <c r="AU171" s="94">
        <f t="shared" si="153"/>
        <v>480.60420000000016</v>
      </c>
      <c r="AV171" s="94">
        <f t="shared" si="153"/>
        <v>489.54300000000018</v>
      </c>
      <c r="AW171" s="94">
        <f t="shared" si="153"/>
        <v>491.11100000000016</v>
      </c>
      <c r="AX171" s="94">
        <f t="shared" si="153"/>
        <v>492.67900000000026</v>
      </c>
      <c r="AY171" s="94">
        <f t="shared" si="153"/>
        <v>494.24700000000024</v>
      </c>
      <c r="AZ171" s="94">
        <f t="shared" si="153"/>
        <v>502.08700000000016</v>
      </c>
      <c r="BA171" s="94">
        <f t="shared" si="153"/>
        <v>504.0470000000002</v>
      </c>
      <c r="BB171" s="94">
        <f t="shared" si="153"/>
        <v>504.0470000000002</v>
      </c>
      <c r="BC171" s="95"/>
      <c r="BD171" s="96"/>
      <c r="BE171" s="96"/>
      <c r="BF171" s="96"/>
      <c r="BG171" s="96"/>
      <c r="BH171" s="96"/>
      <c r="BI171" s="96"/>
      <c r="BJ171" s="96"/>
      <c r="BK171" s="96"/>
      <c r="BL171" s="96"/>
      <c r="BM171" s="96"/>
      <c r="BN171" s="96"/>
      <c r="BO171" s="96"/>
      <c r="BP171" s="96"/>
      <c r="BQ171" s="96"/>
      <c r="BR171" s="96"/>
      <c r="BS171" s="96"/>
      <c r="BT171" s="96"/>
      <c r="BU171" s="96"/>
      <c r="BV171" s="96"/>
      <c r="BW171" s="96"/>
      <c r="BX171" s="96"/>
      <c r="BY171" s="96"/>
      <c r="BZ171" s="96"/>
      <c r="CA171" s="96"/>
      <c r="CB171" s="96"/>
      <c r="CC171" s="96"/>
      <c r="CD171" s="96"/>
      <c r="CE171" s="96"/>
      <c r="CF171" s="96"/>
      <c r="CG171" s="96"/>
      <c r="CH171" s="96"/>
      <c r="CI171" s="96"/>
      <c r="CJ171" s="96"/>
      <c r="CK171" s="96"/>
    </row>
    <row r="172" spans="1:89" s="91" customFormat="1" x14ac:dyDescent="0.25">
      <c r="B172" s="91" t="s">
        <v>113</v>
      </c>
      <c r="C172" s="97"/>
      <c r="D172" s="94">
        <f t="shared" ref="D172:BB172" si="154">+D123+D131+D83+D91+D75+D115+D43+D51+D59+D67+D107+D99</f>
        <v>1.2253000000000001</v>
      </c>
      <c r="E172" s="94">
        <f t="shared" si="154"/>
        <v>1.2253000000000001</v>
      </c>
      <c r="F172" s="94">
        <f t="shared" si="154"/>
        <v>3.6759000000000004</v>
      </c>
      <c r="G172" s="94">
        <f t="shared" si="154"/>
        <v>3.6759000000000004</v>
      </c>
      <c r="H172" s="94">
        <f t="shared" si="154"/>
        <v>3.6759000000000004</v>
      </c>
      <c r="I172" s="94">
        <f t="shared" si="154"/>
        <v>3.6759000000000004</v>
      </c>
      <c r="J172" s="94">
        <f t="shared" si="154"/>
        <v>3.6759000000000004</v>
      </c>
      <c r="K172" s="94">
        <f t="shared" si="154"/>
        <v>4.9012000000000002</v>
      </c>
      <c r="L172" s="94">
        <f t="shared" si="154"/>
        <v>4.9012000000000002</v>
      </c>
      <c r="M172" s="94">
        <f t="shared" si="154"/>
        <v>4.9012000000000002</v>
      </c>
      <c r="N172" s="94">
        <f t="shared" si="154"/>
        <v>6.1265000000000001</v>
      </c>
      <c r="O172" s="94">
        <f t="shared" si="154"/>
        <v>6.1265000000000001</v>
      </c>
      <c r="P172" s="94">
        <f t="shared" si="154"/>
        <v>6.1265000000000001</v>
      </c>
      <c r="Q172" s="94">
        <f t="shared" si="154"/>
        <v>8.5770999999999997</v>
      </c>
      <c r="R172" s="94">
        <f t="shared" si="154"/>
        <v>8.5770999999999997</v>
      </c>
      <c r="S172" s="94">
        <f t="shared" si="154"/>
        <v>8.5770999999999997</v>
      </c>
      <c r="T172" s="94">
        <f t="shared" si="154"/>
        <v>8.5770999999999997</v>
      </c>
      <c r="U172" s="94">
        <f t="shared" si="154"/>
        <v>52.195100000000004</v>
      </c>
      <c r="V172" s="94">
        <f t="shared" si="154"/>
        <v>77.220100000000002</v>
      </c>
      <c r="W172" s="94">
        <f t="shared" si="154"/>
        <v>119.75647500000001</v>
      </c>
      <c r="X172" s="94">
        <f t="shared" si="154"/>
        <v>140.704925</v>
      </c>
      <c r="Y172" s="94">
        <f t="shared" si="154"/>
        <v>219.18222499999999</v>
      </c>
      <c r="Z172" s="94">
        <f t="shared" si="154"/>
        <v>226.8956</v>
      </c>
      <c r="AA172" s="94">
        <f t="shared" si="154"/>
        <v>240.11447500000003</v>
      </c>
      <c r="AB172" s="94">
        <f t="shared" si="154"/>
        <v>255.83585000000002</v>
      </c>
      <c r="AC172" s="94">
        <f t="shared" si="154"/>
        <v>271.30697500000002</v>
      </c>
      <c r="AD172" s="94">
        <f t="shared" si="154"/>
        <v>284.77610000000004</v>
      </c>
      <c r="AE172" s="94">
        <f t="shared" si="154"/>
        <v>298.99597499999999</v>
      </c>
      <c r="AF172" s="94">
        <f t="shared" si="154"/>
        <v>317.19477499999999</v>
      </c>
      <c r="AG172" s="94">
        <f t="shared" si="154"/>
        <v>331.41465000000011</v>
      </c>
      <c r="AH172" s="94">
        <f t="shared" si="154"/>
        <v>354.32104999999996</v>
      </c>
      <c r="AI172" s="94">
        <f t="shared" si="154"/>
        <v>362.99520000000001</v>
      </c>
      <c r="AJ172" s="94">
        <f t="shared" si="154"/>
        <v>372.16985000000005</v>
      </c>
      <c r="AK172" s="94">
        <f t="shared" si="154"/>
        <v>377.84100000000007</v>
      </c>
      <c r="AL172" s="94">
        <f t="shared" si="154"/>
        <v>382.87925000000001</v>
      </c>
      <c r="AM172" s="94">
        <f t="shared" si="154"/>
        <v>387.16674999999992</v>
      </c>
      <c r="AN172" s="94">
        <f t="shared" si="154"/>
        <v>390.95375000000007</v>
      </c>
      <c r="AO172" s="94">
        <f t="shared" si="154"/>
        <v>415.76175000000006</v>
      </c>
      <c r="AP172" s="94">
        <f t="shared" si="154"/>
        <v>440.31950000000001</v>
      </c>
      <c r="AQ172" s="94">
        <f t="shared" si="154"/>
        <v>464.12650000000002</v>
      </c>
      <c r="AR172" s="94">
        <f t="shared" si="154"/>
        <v>465.9115000000001</v>
      </c>
      <c r="AS172" s="94">
        <f t="shared" si="154"/>
        <v>478.17500000000007</v>
      </c>
      <c r="AT172" s="94">
        <f t="shared" si="154"/>
        <v>478.95900000000006</v>
      </c>
      <c r="AU172" s="94">
        <f t="shared" si="154"/>
        <v>479.74300000000005</v>
      </c>
      <c r="AV172" s="94">
        <f t="shared" si="154"/>
        <v>480.52700000000004</v>
      </c>
      <c r="AW172" s="94">
        <f t="shared" si="154"/>
        <v>480.52700000000004</v>
      </c>
      <c r="AX172" s="94">
        <f t="shared" si="154"/>
        <v>480.52700000000004</v>
      </c>
      <c r="AY172" s="94">
        <f t="shared" si="154"/>
        <v>480.52700000000004</v>
      </c>
      <c r="AZ172" s="94">
        <f t="shared" si="154"/>
        <v>480.52700000000004</v>
      </c>
      <c r="BA172" s="94">
        <f t="shared" si="154"/>
        <v>480.52700000000004</v>
      </c>
      <c r="BB172" s="94">
        <f t="shared" si="154"/>
        <v>504.04700000000003</v>
      </c>
      <c r="BC172" s="95"/>
      <c r="BD172" s="96"/>
      <c r="BE172" s="96"/>
      <c r="BF172" s="96"/>
      <c r="BG172" s="96"/>
      <c r="BH172" s="96"/>
      <c r="BI172" s="96"/>
      <c r="BJ172" s="96"/>
      <c r="BK172" s="96"/>
      <c r="BL172" s="96"/>
      <c r="BM172" s="96"/>
      <c r="BN172" s="96"/>
      <c r="BO172" s="96"/>
      <c r="BP172" s="96"/>
      <c r="BQ172" s="96"/>
      <c r="BR172" s="96"/>
      <c r="BS172" s="96"/>
      <c r="BT172" s="96"/>
      <c r="BU172" s="96"/>
      <c r="BV172" s="96"/>
      <c r="BW172" s="96"/>
      <c r="BX172" s="96"/>
      <c r="BY172" s="96"/>
      <c r="BZ172" s="96"/>
      <c r="CA172" s="96"/>
      <c r="CB172" s="96"/>
      <c r="CC172" s="96"/>
      <c r="CD172" s="96"/>
      <c r="CE172" s="96"/>
      <c r="CF172" s="96"/>
      <c r="CG172" s="96"/>
      <c r="CH172" s="96"/>
      <c r="CI172" s="96"/>
      <c r="CJ172" s="96"/>
      <c r="CK172" s="96"/>
    </row>
    <row r="173" spans="1:89" s="77" customFormat="1" x14ac:dyDescent="0.25">
      <c r="B173" s="87"/>
      <c r="C173" s="89"/>
      <c r="D173" s="129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  <c r="AA173" s="129"/>
      <c r="AB173" s="129"/>
      <c r="AC173" s="129"/>
      <c r="AD173" s="129"/>
      <c r="AE173" s="129"/>
      <c r="AF173" s="129"/>
      <c r="AG173" s="129"/>
      <c r="AH173" s="253"/>
      <c r="AI173" s="129"/>
      <c r="AJ173" s="129"/>
      <c r="AK173" s="129"/>
      <c r="AL173" s="129"/>
      <c r="AM173" s="129"/>
      <c r="AN173" s="129"/>
      <c r="AO173" s="129"/>
      <c r="AP173" s="129"/>
      <c r="AQ173" s="129"/>
      <c r="AR173" s="129"/>
      <c r="AS173" s="129"/>
      <c r="AT173" s="129"/>
      <c r="AU173" s="129"/>
      <c r="AV173" s="129"/>
      <c r="AW173" s="129"/>
      <c r="AX173" s="129"/>
      <c r="AY173" s="129"/>
      <c r="AZ173" s="129"/>
      <c r="BA173" s="129"/>
      <c r="BB173" s="129"/>
    </row>
    <row r="174" spans="1:89" s="122" customFormat="1" x14ac:dyDescent="0.25">
      <c r="B174" s="122" t="s">
        <v>118</v>
      </c>
      <c r="C174" s="123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254"/>
      <c r="AI174" s="124"/>
      <c r="AJ174" s="124"/>
      <c r="AK174" s="124"/>
      <c r="AL174" s="124"/>
      <c r="AM174" s="124"/>
      <c r="AN174" s="124"/>
      <c r="AO174" s="124"/>
      <c r="AP174" s="124"/>
      <c r="AQ174" s="124"/>
      <c r="AR174" s="124"/>
      <c r="AS174" s="124"/>
      <c r="AT174" s="124"/>
      <c r="AU174" s="124"/>
      <c r="AV174" s="124"/>
      <c r="AW174" s="124"/>
      <c r="AX174" s="124"/>
      <c r="AY174" s="124"/>
      <c r="AZ174" s="124"/>
      <c r="BA174" s="124"/>
      <c r="BB174" s="124"/>
      <c r="BC174" s="125"/>
      <c r="BD174" s="126"/>
      <c r="BE174" s="126"/>
      <c r="BF174" s="126"/>
      <c r="BG174" s="126"/>
      <c r="BH174" s="126"/>
      <c r="BI174" s="126"/>
      <c r="BJ174" s="126"/>
      <c r="BK174" s="126"/>
      <c r="BL174" s="126"/>
      <c r="BM174" s="126"/>
      <c r="BN174" s="126"/>
      <c r="BO174" s="126"/>
      <c r="BP174" s="126"/>
      <c r="BQ174" s="126"/>
      <c r="BR174" s="126"/>
      <c r="BS174" s="126"/>
      <c r="BT174" s="126"/>
      <c r="BU174" s="126"/>
      <c r="BV174" s="126"/>
      <c r="BW174" s="126"/>
      <c r="BX174" s="126"/>
      <c r="BY174" s="126"/>
      <c r="BZ174" s="126"/>
      <c r="CA174" s="126"/>
      <c r="CB174" s="126"/>
      <c r="CC174" s="126"/>
      <c r="CD174" s="126"/>
      <c r="CE174" s="126"/>
      <c r="CF174" s="126"/>
      <c r="CG174" s="126"/>
      <c r="CH174" s="126"/>
      <c r="CI174" s="126"/>
      <c r="CJ174" s="126"/>
      <c r="CK174" s="126"/>
    </row>
    <row r="175" spans="1:89" s="122" customFormat="1" x14ac:dyDescent="0.25">
      <c r="B175" s="122" t="s">
        <v>112</v>
      </c>
      <c r="C175" s="123">
        <f>C138+C146+C154+C162</f>
        <v>58.917999999999999</v>
      </c>
      <c r="D175" s="124">
        <f>D138+D146+D154+D162</f>
        <v>0</v>
      </c>
      <c r="E175" s="124">
        <f t="shared" ref="E175:BB175" si="155">E138+E146+E154+E162</f>
        <v>0</v>
      </c>
      <c r="F175" s="124">
        <f t="shared" si="155"/>
        <v>0</v>
      </c>
      <c r="G175" s="124">
        <f t="shared" si="155"/>
        <v>0</v>
      </c>
      <c r="H175" s="124">
        <f t="shared" si="155"/>
        <v>0</v>
      </c>
      <c r="I175" s="124">
        <f t="shared" si="155"/>
        <v>0</v>
      </c>
      <c r="J175" s="124">
        <f t="shared" si="155"/>
        <v>0</v>
      </c>
      <c r="K175" s="124">
        <f t="shared" si="155"/>
        <v>0</v>
      </c>
      <c r="L175" s="124">
        <f t="shared" si="155"/>
        <v>0</v>
      </c>
      <c r="M175" s="124">
        <f t="shared" si="155"/>
        <v>0</v>
      </c>
      <c r="N175" s="124">
        <f t="shared" si="155"/>
        <v>2.2999999999999998</v>
      </c>
      <c r="O175" s="124">
        <f t="shared" si="155"/>
        <v>2.2999999999999998</v>
      </c>
      <c r="P175" s="124">
        <f t="shared" si="155"/>
        <v>2.2999999999999998</v>
      </c>
      <c r="Q175" s="124">
        <f t="shared" si="155"/>
        <v>2.2999999999999998</v>
      </c>
      <c r="R175" s="124">
        <f t="shared" si="155"/>
        <v>2.2999999999999998</v>
      </c>
      <c r="S175" s="124">
        <f t="shared" si="155"/>
        <v>2.2999999999999998</v>
      </c>
      <c r="T175" s="124">
        <f t="shared" si="155"/>
        <v>8.8427000000000007</v>
      </c>
      <c r="U175" s="124">
        <f t="shared" si="155"/>
        <v>13.204499999999999</v>
      </c>
      <c r="V175" s="124">
        <f t="shared" si="155"/>
        <v>13.204499999999999</v>
      </c>
      <c r="W175" s="124">
        <f t="shared" si="155"/>
        <v>26.204499999999999</v>
      </c>
      <c r="X175" s="124">
        <f t="shared" si="155"/>
        <v>32.747199999999999</v>
      </c>
      <c r="Y175" s="124">
        <f t="shared" si="155"/>
        <v>32.747199999999999</v>
      </c>
      <c r="Z175" s="124">
        <f t="shared" si="155"/>
        <v>32.747199999999999</v>
      </c>
      <c r="AA175" s="124">
        <f t="shared" si="155"/>
        <v>32.747199999999999</v>
      </c>
      <c r="AB175" s="124">
        <f t="shared" si="155"/>
        <v>32.747199999999999</v>
      </c>
      <c r="AC175" s="124">
        <f t="shared" si="155"/>
        <v>32.747199999999999</v>
      </c>
      <c r="AD175" s="124">
        <f t="shared" si="155"/>
        <v>32.747199999999999</v>
      </c>
      <c r="AE175" s="124">
        <f t="shared" si="155"/>
        <v>41.470799999999997</v>
      </c>
      <c r="AF175" s="124">
        <f t="shared" si="155"/>
        <v>41.470799999999997</v>
      </c>
      <c r="AG175" s="124">
        <f t="shared" si="155"/>
        <v>41.470799999999997</v>
      </c>
      <c r="AH175" s="90">
        <f t="shared" si="155"/>
        <v>50.194400000000002</v>
      </c>
      <c r="AI175" s="124">
        <f t="shared" si="155"/>
        <v>50.194400000000002</v>
      </c>
      <c r="AJ175" s="124">
        <f t="shared" si="155"/>
        <v>58.917999999999999</v>
      </c>
      <c r="AK175" s="124">
        <f t="shared" si="155"/>
        <v>58.917999999999999</v>
      </c>
      <c r="AL175" s="124">
        <f t="shared" si="155"/>
        <v>58.917999999999999</v>
      </c>
      <c r="AM175" s="124">
        <f t="shared" si="155"/>
        <v>58.917999999999999</v>
      </c>
      <c r="AN175" s="124">
        <f t="shared" si="155"/>
        <v>58.917999999999999</v>
      </c>
      <c r="AO175" s="124">
        <f t="shared" si="155"/>
        <v>58.917999999999999</v>
      </c>
      <c r="AP175" s="124">
        <f t="shared" si="155"/>
        <v>58.917999999999999</v>
      </c>
      <c r="AQ175" s="124">
        <f t="shared" si="155"/>
        <v>58.917999999999999</v>
      </c>
      <c r="AR175" s="124">
        <f t="shared" si="155"/>
        <v>58.917999999999999</v>
      </c>
      <c r="AS175" s="124">
        <f t="shared" si="155"/>
        <v>58.917999999999999</v>
      </c>
      <c r="AT175" s="124">
        <f t="shared" si="155"/>
        <v>58.917999999999999</v>
      </c>
      <c r="AU175" s="124">
        <f t="shared" si="155"/>
        <v>58.917999999999999</v>
      </c>
      <c r="AV175" s="124">
        <f t="shared" si="155"/>
        <v>58.917999999999999</v>
      </c>
      <c r="AW175" s="124">
        <f t="shared" si="155"/>
        <v>58.917999999999999</v>
      </c>
      <c r="AX175" s="124">
        <f t="shared" si="155"/>
        <v>58.917999999999999</v>
      </c>
      <c r="AY175" s="124">
        <f t="shared" si="155"/>
        <v>58.917999999999999</v>
      </c>
      <c r="AZ175" s="124">
        <f t="shared" si="155"/>
        <v>58.917999999999999</v>
      </c>
      <c r="BA175" s="124">
        <f t="shared" si="155"/>
        <v>58.917999999999999</v>
      </c>
      <c r="BB175" s="124">
        <f t="shared" si="155"/>
        <v>58.917999999999999</v>
      </c>
      <c r="BC175" s="125"/>
      <c r="BD175" s="126"/>
      <c r="BE175" s="126"/>
      <c r="BF175" s="126"/>
      <c r="BG175" s="126"/>
      <c r="BH175" s="126"/>
      <c r="BI175" s="126"/>
      <c r="BJ175" s="126"/>
      <c r="BK175" s="126"/>
      <c r="BL175" s="126"/>
      <c r="BM175" s="126"/>
      <c r="BN175" s="126"/>
      <c r="BO175" s="126"/>
      <c r="BP175" s="126"/>
      <c r="BQ175" s="126"/>
      <c r="BR175" s="126"/>
      <c r="BS175" s="126"/>
      <c r="BT175" s="126"/>
      <c r="BU175" s="126"/>
      <c r="BV175" s="126"/>
      <c r="BW175" s="126"/>
      <c r="BX175" s="126"/>
      <c r="BY175" s="126"/>
      <c r="BZ175" s="126"/>
      <c r="CA175" s="126"/>
      <c r="CB175" s="126"/>
      <c r="CC175" s="126"/>
      <c r="CD175" s="126"/>
      <c r="CE175" s="126"/>
      <c r="CF175" s="126"/>
      <c r="CG175" s="126"/>
      <c r="CH175" s="126"/>
      <c r="CI175" s="126"/>
      <c r="CJ175" s="126"/>
      <c r="CK175" s="126"/>
    </row>
    <row r="176" spans="1:89" s="122" customFormat="1" x14ac:dyDescent="0.25">
      <c r="B176" s="122" t="s">
        <v>113</v>
      </c>
      <c r="C176" s="123"/>
      <c r="D176" s="124">
        <f>D139+D147+D155+D163</f>
        <v>0</v>
      </c>
      <c r="E176" s="124">
        <f t="shared" ref="E176:BB176" si="156">E139+E147+E155+E163</f>
        <v>0</v>
      </c>
      <c r="F176" s="124">
        <f t="shared" si="156"/>
        <v>0</v>
      </c>
      <c r="G176" s="124">
        <f t="shared" si="156"/>
        <v>0</v>
      </c>
      <c r="H176" s="124">
        <f t="shared" si="156"/>
        <v>0</v>
      </c>
      <c r="I176" s="124">
        <f t="shared" si="156"/>
        <v>0</v>
      </c>
      <c r="J176" s="124">
        <f t="shared" si="156"/>
        <v>0</v>
      </c>
      <c r="K176" s="124">
        <f t="shared" si="156"/>
        <v>0</v>
      </c>
      <c r="L176" s="124">
        <f t="shared" si="156"/>
        <v>0</v>
      </c>
      <c r="M176" s="124">
        <f t="shared" si="156"/>
        <v>0</v>
      </c>
      <c r="N176" s="124">
        <f t="shared" si="156"/>
        <v>0</v>
      </c>
      <c r="O176" s="124">
        <f t="shared" si="156"/>
        <v>0</v>
      </c>
      <c r="P176" s="124">
        <f t="shared" si="156"/>
        <v>0</v>
      </c>
      <c r="Q176" s="124">
        <f t="shared" si="156"/>
        <v>0</v>
      </c>
      <c r="R176" s="124">
        <f t="shared" si="156"/>
        <v>0</v>
      </c>
      <c r="S176" s="124">
        <f t="shared" si="156"/>
        <v>0</v>
      </c>
      <c r="T176" s="124">
        <f t="shared" si="156"/>
        <v>0</v>
      </c>
      <c r="U176" s="124">
        <f t="shared" si="156"/>
        <v>43.618000000000002</v>
      </c>
      <c r="V176" s="124">
        <f t="shared" si="156"/>
        <v>43.618000000000002</v>
      </c>
      <c r="W176" s="124">
        <f t="shared" si="156"/>
        <v>56.618000000000002</v>
      </c>
      <c r="X176" s="124">
        <f t="shared" si="156"/>
        <v>56.618000000000002</v>
      </c>
      <c r="Y176" s="124">
        <f t="shared" si="156"/>
        <v>56.618000000000002</v>
      </c>
      <c r="Z176" s="124">
        <f t="shared" si="156"/>
        <v>56.618000000000002</v>
      </c>
      <c r="AA176" s="124">
        <f t="shared" si="156"/>
        <v>56.618000000000002</v>
      </c>
      <c r="AB176" s="124">
        <f t="shared" si="156"/>
        <v>56.618000000000002</v>
      </c>
      <c r="AC176" s="124">
        <f t="shared" si="156"/>
        <v>56.618000000000002</v>
      </c>
      <c r="AD176" s="124">
        <f t="shared" si="156"/>
        <v>56.618000000000002</v>
      </c>
      <c r="AE176" s="124">
        <f t="shared" si="156"/>
        <v>56.618000000000002</v>
      </c>
      <c r="AF176" s="124">
        <f t="shared" si="156"/>
        <v>56.618000000000002</v>
      </c>
      <c r="AG176" s="124">
        <f t="shared" si="156"/>
        <v>56.618000000000002</v>
      </c>
      <c r="AH176" s="90">
        <f t="shared" si="156"/>
        <v>56.618000000000002</v>
      </c>
      <c r="AI176" s="124">
        <f t="shared" si="156"/>
        <v>56.618000000000002</v>
      </c>
      <c r="AJ176" s="124">
        <f t="shared" si="156"/>
        <v>56.618000000000002</v>
      </c>
      <c r="AK176" s="124">
        <f t="shared" si="156"/>
        <v>56.618000000000002</v>
      </c>
      <c r="AL176" s="124">
        <f t="shared" si="156"/>
        <v>56.618000000000002</v>
      </c>
      <c r="AM176" s="124">
        <f t="shared" si="156"/>
        <v>56.618000000000002</v>
      </c>
      <c r="AN176" s="124">
        <f t="shared" si="156"/>
        <v>56.618000000000002</v>
      </c>
      <c r="AO176" s="124">
        <f t="shared" si="156"/>
        <v>56.618000000000002</v>
      </c>
      <c r="AP176" s="124">
        <f t="shared" si="156"/>
        <v>56.618000000000002</v>
      </c>
      <c r="AQ176" s="124">
        <f t="shared" si="156"/>
        <v>56.618000000000002</v>
      </c>
      <c r="AR176" s="124">
        <f t="shared" si="156"/>
        <v>56.618000000000002</v>
      </c>
      <c r="AS176" s="124">
        <f t="shared" si="156"/>
        <v>56.618000000000002</v>
      </c>
      <c r="AT176" s="124">
        <f t="shared" si="156"/>
        <v>56.618000000000002</v>
      </c>
      <c r="AU176" s="124">
        <f t="shared" si="156"/>
        <v>56.618000000000002</v>
      </c>
      <c r="AV176" s="124">
        <f t="shared" si="156"/>
        <v>56.618000000000002</v>
      </c>
      <c r="AW176" s="124">
        <f t="shared" si="156"/>
        <v>56.618000000000002</v>
      </c>
      <c r="AX176" s="124">
        <f t="shared" si="156"/>
        <v>56.618000000000002</v>
      </c>
      <c r="AY176" s="124">
        <f t="shared" si="156"/>
        <v>56.618000000000002</v>
      </c>
      <c r="AZ176" s="124">
        <f t="shared" si="156"/>
        <v>56.618000000000002</v>
      </c>
      <c r="BA176" s="124">
        <f t="shared" si="156"/>
        <v>56.618000000000002</v>
      </c>
      <c r="BB176" s="124">
        <f t="shared" si="156"/>
        <v>56.618000000000002</v>
      </c>
      <c r="BC176" s="125"/>
      <c r="BD176" s="126"/>
      <c r="BE176" s="126"/>
      <c r="BF176" s="126"/>
      <c r="BG176" s="126"/>
      <c r="BH176" s="126"/>
      <c r="BI176" s="126"/>
      <c r="BJ176" s="126"/>
      <c r="BK176" s="126"/>
      <c r="BL176" s="126"/>
      <c r="BM176" s="126"/>
      <c r="BN176" s="126"/>
      <c r="BO176" s="126"/>
      <c r="BP176" s="126"/>
      <c r="BQ176" s="126"/>
      <c r="BR176" s="126"/>
      <c r="BS176" s="126"/>
      <c r="BT176" s="126"/>
      <c r="BU176" s="126"/>
      <c r="BV176" s="126"/>
      <c r="BW176" s="126"/>
      <c r="BX176" s="126"/>
      <c r="BY176" s="126"/>
      <c r="BZ176" s="126"/>
      <c r="CA176" s="126"/>
      <c r="CB176" s="126"/>
      <c r="CC176" s="126"/>
      <c r="CD176" s="126"/>
      <c r="CE176" s="126"/>
      <c r="CF176" s="126"/>
      <c r="CG176" s="126"/>
      <c r="CH176" s="126"/>
      <c r="CI176" s="126"/>
      <c r="CJ176" s="126"/>
      <c r="CK176" s="126"/>
    </row>
    <row r="177" spans="2:54" s="77" customFormat="1" x14ac:dyDescent="0.25">
      <c r="B177" s="87"/>
      <c r="C177" s="8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  <c r="AC177" s="129"/>
      <c r="AD177" s="129"/>
      <c r="AE177" s="129"/>
      <c r="AF177" s="129"/>
      <c r="AG177" s="129"/>
      <c r="AH177" s="253"/>
      <c r="AI177" s="129"/>
      <c r="AJ177" s="129"/>
      <c r="AK177" s="129"/>
      <c r="AL177" s="129"/>
      <c r="AM177" s="129"/>
      <c r="AN177" s="129"/>
      <c r="AO177" s="129"/>
      <c r="AP177" s="129"/>
      <c r="AQ177" s="129"/>
      <c r="AR177" s="129"/>
      <c r="AS177" s="129"/>
      <c r="AT177" s="129"/>
      <c r="AU177" s="129"/>
      <c r="AV177" s="129"/>
      <c r="AW177" s="129"/>
      <c r="AX177" s="129"/>
      <c r="AY177" s="129"/>
      <c r="AZ177" s="129"/>
      <c r="BA177" s="129"/>
      <c r="BB177" s="129"/>
    </row>
    <row r="178" spans="2:54" s="77" customFormat="1" x14ac:dyDescent="0.25">
      <c r="B178" s="87" t="s">
        <v>134</v>
      </c>
      <c r="C178" s="8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  <c r="AA178" s="129"/>
      <c r="AB178" s="129"/>
      <c r="AC178" s="129"/>
      <c r="AD178" s="129"/>
      <c r="AE178" s="129"/>
      <c r="AF178" s="129"/>
      <c r="AG178" s="129"/>
      <c r="AH178" s="253"/>
      <c r="AI178" s="129"/>
      <c r="AJ178" s="129"/>
      <c r="AK178" s="129"/>
      <c r="AL178" s="129"/>
      <c r="AM178" s="129"/>
      <c r="AN178" s="129"/>
      <c r="AO178" s="129"/>
      <c r="AP178" s="129"/>
      <c r="AQ178" s="129"/>
      <c r="AR178" s="129"/>
      <c r="AS178" s="129"/>
      <c r="AT178" s="129"/>
      <c r="AU178" s="129"/>
      <c r="AV178" s="129"/>
      <c r="AW178" s="129"/>
      <c r="AX178" s="129"/>
      <c r="AY178" s="129"/>
      <c r="AZ178" s="129"/>
      <c r="BA178" s="129"/>
      <c r="BB178" s="129"/>
    </row>
    <row r="179" spans="2:54" s="77" customFormat="1" x14ac:dyDescent="0.25">
      <c r="B179" s="87" t="s">
        <v>112</v>
      </c>
      <c r="C179" s="89">
        <f>+C171+C175+C167</f>
        <v>626.04390000000001</v>
      </c>
      <c r="D179" s="129">
        <f>+D171+D175+D167</f>
        <v>0</v>
      </c>
      <c r="E179" s="129">
        <f t="shared" ref="E179:BB179" si="157">+E171+E175+E167</f>
        <v>0</v>
      </c>
      <c r="F179" s="129">
        <f t="shared" si="157"/>
        <v>0</v>
      </c>
      <c r="G179" s="129">
        <f t="shared" si="157"/>
        <v>0</v>
      </c>
      <c r="H179" s="129">
        <f t="shared" si="157"/>
        <v>3.6758999999999999</v>
      </c>
      <c r="I179" s="129">
        <f t="shared" si="157"/>
        <v>6.1265000000000001</v>
      </c>
      <c r="J179" s="129">
        <f t="shared" si="157"/>
        <v>8.5770999999999997</v>
      </c>
      <c r="K179" s="129">
        <f t="shared" si="157"/>
        <v>11.027699999999999</v>
      </c>
      <c r="L179" s="129">
        <f t="shared" si="157"/>
        <v>12.865649999999999</v>
      </c>
      <c r="M179" s="129">
        <f>+M171+M175+M167</f>
        <v>14.703599999999996</v>
      </c>
      <c r="N179" s="129">
        <f t="shared" si="157"/>
        <v>18.228899999999999</v>
      </c>
      <c r="O179" s="129">
        <f t="shared" si="157"/>
        <v>19.4542</v>
      </c>
      <c r="P179" s="129">
        <f t="shared" si="157"/>
        <v>20.679500000000001</v>
      </c>
      <c r="Q179" s="129">
        <f t="shared" si="157"/>
        <v>21.292150000000003</v>
      </c>
      <c r="R179" s="129">
        <f t="shared" si="157"/>
        <v>21.904800000000002</v>
      </c>
      <c r="S179" s="129">
        <f t="shared" si="157"/>
        <v>22.517450000000004</v>
      </c>
      <c r="T179" s="129">
        <f t="shared" si="157"/>
        <v>36.215500000000006</v>
      </c>
      <c r="U179" s="129">
        <f t="shared" si="157"/>
        <v>45.551749999999998</v>
      </c>
      <c r="V179" s="129">
        <f t="shared" si="157"/>
        <v>46.164400000000001</v>
      </c>
      <c r="W179" s="129">
        <f t="shared" si="157"/>
        <v>95.664320225000012</v>
      </c>
      <c r="X179" s="129">
        <f t="shared" si="157"/>
        <v>136.82660000000001</v>
      </c>
      <c r="Y179" s="129">
        <f t="shared" si="157"/>
        <v>145.63233750000001</v>
      </c>
      <c r="Z179" s="129">
        <f t="shared" si="157"/>
        <v>148.29257500000003</v>
      </c>
      <c r="AA179" s="129">
        <f t="shared" si="157"/>
        <v>207.38067500000002</v>
      </c>
      <c r="AB179" s="129">
        <f t="shared" si="157"/>
        <v>221.42377500000001</v>
      </c>
      <c r="AC179" s="129">
        <f t="shared" si="157"/>
        <v>235.46687499999999</v>
      </c>
      <c r="AD179" s="129">
        <f>+AD171+AD175+AD167</f>
        <v>250.65792500000001</v>
      </c>
      <c r="AE179" s="129">
        <f t="shared" si="157"/>
        <v>289.39825000000008</v>
      </c>
      <c r="AF179" s="129">
        <f t="shared" si="157"/>
        <v>312.26872500000007</v>
      </c>
      <c r="AG179" s="129">
        <f t="shared" si="157"/>
        <v>340.23366000000016</v>
      </c>
      <c r="AH179" s="253">
        <f t="shared" si="157"/>
        <v>375.35080000000005</v>
      </c>
      <c r="AI179" s="129">
        <f t="shared" si="157"/>
        <v>397.20956500000005</v>
      </c>
      <c r="AJ179" s="129">
        <f t="shared" si="157"/>
        <v>436.32420500000012</v>
      </c>
      <c r="AK179" s="129">
        <f t="shared" si="157"/>
        <v>449.57839500000006</v>
      </c>
      <c r="AL179" s="129">
        <f t="shared" si="157"/>
        <v>462.83258500000011</v>
      </c>
      <c r="AM179" s="129">
        <f t="shared" si="157"/>
        <v>475.89545000000004</v>
      </c>
      <c r="AN179" s="129">
        <f t="shared" si="157"/>
        <v>488.76699000000008</v>
      </c>
      <c r="AO179" s="129">
        <f t="shared" si="157"/>
        <v>504.95799000000005</v>
      </c>
      <c r="AP179" s="129">
        <f t="shared" si="157"/>
        <v>537.33018000000004</v>
      </c>
      <c r="AQ179" s="129">
        <f t="shared" si="157"/>
        <v>560.89198000000022</v>
      </c>
      <c r="AR179" s="129">
        <f t="shared" si="157"/>
        <v>572.32557500000019</v>
      </c>
      <c r="AS179" s="129">
        <f t="shared" si="157"/>
        <v>584.72350000000006</v>
      </c>
      <c r="AT179" s="129">
        <f t="shared" si="157"/>
        <v>593.66230000000007</v>
      </c>
      <c r="AU179" s="129">
        <f t="shared" si="157"/>
        <v>602.60110000000009</v>
      </c>
      <c r="AV179" s="129">
        <f t="shared" si="157"/>
        <v>611.5399000000001</v>
      </c>
      <c r="AW179" s="129">
        <f t="shared" si="157"/>
        <v>613.10790000000009</v>
      </c>
      <c r="AX179" s="129">
        <f t="shared" si="157"/>
        <v>614.67590000000018</v>
      </c>
      <c r="AY179" s="129">
        <f t="shared" si="157"/>
        <v>616.24390000000017</v>
      </c>
      <c r="AZ179" s="129">
        <f t="shared" si="157"/>
        <v>624.08390000000009</v>
      </c>
      <c r="BA179" s="129">
        <f t="shared" si="157"/>
        <v>626.04390000000012</v>
      </c>
      <c r="BB179" s="129">
        <f t="shared" si="157"/>
        <v>626.04390000000012</v>
      </c>
    </row>
    <row r="180" spans="2:54" s="77" customFormat="1" x14ac:dyDescent="0.25">
      <c r="B180" s="87" t="s">
        <v>113</v>
      </c>
      <c r="C180" s="89"/>
      <c r="D180" s="129">
        <f>+D172+D176+D168</f>
        <v>1.2253000000000001</v>
      </c>
      <c r="E180" s="129">
        <f t="shared" ref="E180:BB180" si="158">+E172+E176+E168</f>
        <v>1.2253000000000001</v>
      </c>
      <c r="F180" s="129">
        <f t="shared" si="158"/>
        <v>3.6759000000000004</v>
      </c>
      <c r="G180" s="129">
        <f t="shared" si="158"/>
        <v>3.6759000000000004</v>
      </c>
      <c r="H180" s="129">
        <f t="shared" si="158"/>
        <v>3.6759000000000004</v>
      </c>
      <c r="I180" s="129">
        <f t="shared" si="158"/>
        <v>3.6759000000000004</v>
      </c>
      <c r="J180" s="129">
        <f t="shared" si="158"/>
        <v>3.6759000000000004</v>
      </c>
      <c r="K180" s="129">
        <f t="shared" si="158"/>
        <v>4.9012000000000002</v>
      </c>
      <c r="L180" s="129">
        <f t="shared" si="158"/>
        <v>4.9012000000000002</v>
      </c>
      <c r="M180" s="129">
        <f>+M172+M176+M168</f>
        <v>4.9012000000000002</v>
      </c>
      <c r="N180" s="129">
        <f t="shared" si="158"/>
        <v>6.1265000000000001</v>
      </c>
      <c r="O180" s="129">
        <f t="shared" si="158"/>
        <v>6.1265000000000001</v>
      </c>
      <c r="P180" s="129">
        <f t="shared" si="158"/>
        <v>6.1265000000000001</v>
      </c>
      <c r="Q180" s="129">
        <f t="shared" si="158"/>
        <v>8.5770999999999997</v>
      </c>
      <c r="R180" s="129">
        <f t="shared" si="158"/>
        <v>8.5770999999999997</v>
      </c>
      <c r="S180" s="129">
        <f t="shared" si="158"/>
        <v>8.5770999999999997</v>
      </c>
      <c r="T180" s="129">
        <f t="shared" si="158"/>
        <v>8.5770999999999997</v>
      </c>
      <c r="U180" s="129">
        <f t="shared" si="158"/>
        <v>95.813100000000006</v>
      </c>
      <c r="V180" s="129">
        <f t="shared" si="158"/>
        <v>120.8381</v>
      </c>
      <c r="W180" s="129">
        <f t="shared" si="158"/>
        <v>176.37447500000002</v>
      </c>
      <c r="X180" s="129">
        <f t="shared" si="158"/>
        <v>197.322925</v>
      </c>
      <c r="Y180" s="129">
        <f t="shared" si="158"/>
        <v>275.80022500000001</v>
      </c>
      <c r="Z180" s="129">
        <f t="shared" si="158"/>
        <v>283.5136</v>
      </c>
      <c r="AA180" s="129">
        <f t="shared" si="158"/>
        <v>296.73247500000002</v>
      </c>
      <c r="AB180" s="129">
        <f t="shared" si="158"/>
        <v>312.45385000000005</v>
      </c>
      <c r="AC180" s="129">
        <f t="shared" si="158"/>
        <v>327.92497500000002</v>
      </c>
      <c r="AD180" s="129">
        <f t="shared" si="158"/>
        <v>341.39410000000004</v>
      </c>
      <c r="AE180" s="129">
        <f t="shared" si="158"/>
        <v>355.61397499999998</v>
      </c>
      <c r="AF180" s="129">
        <f t="shared" si="158"/>
        <v>373.81277499999999</v>
      </c>
      <c r="AG180" s="129">
        <f t="shared" si="158"/>
        <v>394.34054000000009</v>
      </c>
      <c r="AH180" s="253">
        <f t="shared" si="158"/>
        <v>423.55482999999992</v>
      </c>
      <c r="AI180" s="129">
        <f t="shared" si="158"/>
        <v>438.53687000000002</v>
      </c>
      <c r="AJ180" s="129">
        <f t="shared" si="158"/>
        <v>454.01941000000005</v>
      </c>
      <c r="AK180" s="129">
        <f t="shared" si="158"/>
        <v>465.99845000000005</v>
      </c>
      <c r="AL180" s="129">
        <f t="shared" si="158"/>
        <v>477.34458999999998</v>
      </c>
      <c r="AM180" s="129">
        <f t="shared" si="158"/>
        <v>487.93997999999993</v>
      </c>
      <c r="AN180" s="129">
        <f t="shared" si="158"/>
        <v>498.03487000000007</v>
      </c>
      <c r="AO180" s="129">
        <f t="shared" si="158"/>
        <v>522.84287000000006</v>
      </c>
      <c r="AP180" s="129">
        <f t="shared" si="158"/>
        <v>553.70850999999993</v>
      </c>
      <c r="AQ180" s="129">
        <f t="shared" si="158"/>
        <v>583.82339999999999</v>
      </c>
      <c r="AR180" s="129">
        <f t="shared" si="158"/>
        <v>585.60840000000007</v>
      </c>
      <c r="AS180" s="129">
        <f t="shared" si="158"/>
        <v>597.8719000000001</v>
      </c>
      <c r="AT180" s="129">
        <f t="shared" si="158"/>
        <v>598.65590000000009</v>
      </c>
      <c r="AU180" s="129">
        <f t="shared" si="158"/>
        <v>599.43990000000008</v>
      </c>
      <c r="AV180" s="129">
        <f t="shared" si="158"/>
        <v>600.22390000000007</v>
      </c>
      <c r="AW180" s="129">
        <f t="shared" si="158"/>
        <v>600.22390000000007</v>
      </c>
      <c r="AX180" s="129">
        <f t="shared" si="158"/>
        <v>600.22390000000007</v>
      </c>
      <c r="AY180" s="129">
        <f t="shared" si="158"/>
        <v>600.22390000000007</v>
      </c>
      <c r="AZ180" s="129">
        <f t="shared" si="158"/>
        <v>600.22390000000007</v>
      </c>
      <c r="BA180" s="129">
        <f t="shared" si="158"/>
        <v>600.22390000000007</v>
      </c>
      <c r="BB180" s="129">
        <f t="shared" si="158"/>
        <v>623.74390000000005</v>
      </c>
    </row>
    <row r="181" spans="2:54" s="77" customFormat="1" x14ac:dyDescent="0.25">
      <c r="B181" s="87" t="s">
        <v>124</v>
      </c>
      <c r="C181" s="89"/>
      <c r="D181" s="129">
        <f>+D180-D179</f>
        <v>1.2253000000000001</v>
      </c>
      <c r="E181" s="129">
        <f t="shared" ref="E181:BB181" si="159">+E180-E179</f>
        <v>1.2253000000000001</v>
      </c>
      <c r="F181" s="129">
        <f t="shared" si="159"/>
        <v>3.6759000000000004</v>
      </c>
      <c r="G181" s="129">
        <f t="shared" si="159"/>
        <v>3.6759000000000004</v>
      </c>
      <c r="H181" s="129">
        <f t="shared" si="159"/>
        <v>0</v>
      </c>
      <c r="I181" s="129">
        <f t="shared" si="159"/>
        <v>-2.4505999999999997</v>
      </c>
      <c r="J181" s="129">
        <f t="shared" si="159"/>
        <v>-4.9011999999999993</v>
      </c>
      <c r="K181" s="129">
        <f t="shared" si="159"/>
        <v>-6.1264999999999992</v>
      </c>
      <c r="L181" s="129">
        <f t="shared" si="159"/>
        <v>-7.9644499999999985</v>
      </c>
      <c r="M181" s="129">
        <f>+M180-M179</f>
        <v>-9.8023999999999951</v>
      </c>
      <c r="N181" s="129">
        <f t="shared" si="159"/>
        <v>-12.102399999999999</v>
      </c>
      <c r="O181" s="129">
        <f t="shared" si="159"/>
        <v>-13.3277</v>
      </c>
      <c r="P181" s="129">
        <f t="shared" si="159"/>
        <v>-14.553000000000001</v>
      </c>
      <c r="Q181" s="129">
        <f t="shared" si="159"/>
        <v>-12.715050000000003</v>
      </c>
      <c r="R181" s="129">
        <f t="shared" si="159"/>
        <v>-13.327700000000002</v>
      </c>
      <c r="S181" s="129">
        <f t="shared" si="159"/>
        <v>-13.940350000000004</v>
      </c>
      <c r="T181" s="129">
        <f t="shared" si="159"/>
        <v>-27.638400000000004</v>
      </c>
      <c r="U181" s="129">
        <f t="shared" si="159"/>
        <v>50.261350000000007</v>
      </c>
      <c r="V181" s="129">
        <f t="shared" si="159"/>
        <v>74.673699999999997</v>
      </c>
      <c r="W181" s="129">
        <f t="shared" si="159"/>
        <v>80.710154775000007</v>
      </c>
      <c r="X181" s="129">
        <f t="shared" si="159"/>
        <v>60.496324999999985</v>
      </c>
      <c r="Y181" s="129">
        <f t="shared" si="159"/>
        <v>130.16788750000001</v>
      </c>
      <c r="Z181" s="129">
        <f t="shared" si="159"/>
        <v>135.22102499999997</v>
      </c>
      <c r="AA181" s="129">
        <f t="shared" si="159"/>
        <v>89.351799999999997</v>
      </c>
      <c r="AB181" s="129">
        <f t="shared" si="159"/>
        <v>91.030075000000039</v>
      </c>
      <c r="AC181" s="129">
        <f t="shared" si="159"/>
        <v>92.45810000000003</v>
      </c>
      <c r="AD181" s="129">
        <f>+AD180-AD179</f>
        <v>90.736175000000031</v>
      </c>
      <c r="AE181" s="129">
        <f t="shared" si="159"/>
        <v>66.215724999999907</v>
      </c>
      <c r="AF181" s="129">
        <f t="shared" si="159"/>
        <v>61.544049999999913</v>
      </c>
      <c r="AG181" s="129">
        <f t="shared" si="159"/>
        <v>54.106879999999933</v>
      </c>
      <c r="AH181" s="253">
        <f>+AH180-AH179</f>
        <v>48.204029999999875</v>
      </c>
      <c r="AI181" s="129">
        <f t="shared" si="159"/>
        <v>41.327304999999967</v>
      </c>
      <c r="AJ181" s="129">
        <f t="shared" si="159"/>
        <v>17.69520499999993</v>
      </c>
      <c r="AK181" s="129">
        <f t="shared" si="159"/>
        <v>16.420054999999991</v>
      </c>
      <c r="AL181" s="129">
        <f t="shared" si="159"/>
        <v>14.512004999999874</v>
      </c>
      <c r="AM181" s="129">
        <f t="shared" si="159"/>
        <v>12.044529999999895</v>
      </c>
      <c r="AN181" s="129">
        <f t="shared" si="159"/>
        <v>9.267879999999991</v>
      </c>
      <c r="AO181" s="129">
        <f t="shared" si="159"/>
        <v>17.88488000000001</v>
      </c>
      <c r="AP181" s="129">
        <f t="shared" si="159"/>
        <v>16.378329999999892</v>
      </c>
      <c r="AQ181" s="129">
        <f t="shared" si="159"/>
        <v>22.931419999999775</v>
      </c>
      <c r="AR181" s="129">
        <f t="shared" si="159"/>
        <v>13.282824999999889</v>
      </c>
      <c r="AS181" s="129">
        <f t="shared" si="159"/>
        <v>13.148400000000038</v>
      </c>
      <c r="AT181" s="129">
        <f t="shared" si="159"/>
        <v>4.9936000000000149</v>
      </c>
      <c r="AU181" s="129">
        <f t="shared" si="159"/>
        <v>-3.161200000000008</v>
      </c>
      <c r="AV181" s="129">
        <f t="shared" si="159"/>
        <v>-11.316000000000031</v>
      </c>
      <c r="AW181" s="129">
        <f t="shared" si="159"/>
        <v>-12.884000000000015</v>
      </c>
      <c r="AX181" s="129">
        <f t="shared" si="159"/>
        <v>-14.452000000000112</v>
      </c>
      <c r="AY181" s="129">
        <f t="shared" si="159"/>
        <v>-16.020000000000095</v>
      </c>
      <c r="AZ181" s="129">
        <f t="shared" si="159"/>
        <v>-23.860000000000014</v>
      </c>
      <c r="BA181" s="129">
        <f t="shared" si="159"/>
        <v>-25.82000000000005</v>
      </c>
      <c r="BB181" s="129">
        <f t="shared" si="159"/>
        <v>-2.3000000000000682</v>
      </c>
    </row>
    <row r="182" spans="2:54" s="77" customFormat="1" x14ac:dyDescent="0.25">
      <c r="B182" s="87"/>
      <c r="C182" s="8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  <c r="AA182" s="129"/>
      <c r="AB182" s="129"/>
      <c r="AC182" s="129"/>
      <c r="AD182" s="129"/>
      <c r="AE182" s="129"/>
      <c r="AF182" s="129"/>
      <c r="AG182" s="129"/>
      <c r="AH182" s="130"/>
      <c r="AI182" s="129"/>
      <c r="AJ182" s="129"/>
      <c r="AK182" s="129"/>
      <c r="AL182" s="129"/>
      <c r="AM182" s="129"/>
      <c r="AN182" s="129"/>
      <c r="AO182" s="129"/>
      <c r="AP182" s="129"/>
      <c r="AQ182" s="129"/>
      <c r="AR182" s="129"/>
      <c r="AS182" s="129"/>
      <c r="AT182" s="129"/>
      <c r="AU182" s="129"/>
      <c r="AV182" s="129"/>
      <c r="AW182" s="129"/>
      <c r="AX182" s="129"/>
      <c r="AY182" s="129"/>
      <c r="AZ182" s="129"/>
      <c r="BA182" s="129"/>
      <c r="BB182" s="129"/>
    </row>
    <row r="183" spans="2:54" x14ac:dyDescent="0.25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81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2:54" x14ac:dyDescent="0.25">
      <c r="B184" s="76" t="s">
        <v>168</v>
      </c>
      <c r="C184" s="236">
        <f>SUM(C4:C163)</f>
        <v>626.04390000000012</v>
      </c>
      <c r="D184" s="75">
        <f>+D42+D50+D58+D146+D154+D106+D138+D114+D122+D130+D82+D90+D66+D98+D162+D74+D34+D26+D18+D10</f>
        <v>0</v>
      </c>
      <c r="E184" s="75">
        <f t="shared" ref="E184:BB184" si="160">+E42+E50+E58+E146+E154+E106+E138+E114+E122+E130+E82+E90+E66+E98+E162+E74+E34+E26+E18+E10</f>
        <v>0</v>
      </c>
      <c r="F184" s="75">
        <f t="shared" si="160"/>
        <v>0</v>
      </c>
      <c r="G184" s="75">
        <f t="shared" si="160"/>
        <v>0</v>
      </c>
      <c r="H184" s="75">
        <f t="shared" si="160"/>
        <v>3.6758999999999999</v>
      </c>
      <c r="I184" s="75">
        <f t="shared" si="160"/>
        <v>6.1265000000000001</v>
      </c>
      <c r="J184" s="75">
        <f t="shared" si="160"/>
        <v>8.5770999999999997</v>
      </c>
      <c r="K184" s="75">
        <f t="shared" si="160"/>
        <v>11.027699999999999</v>
      </c>
      <c r="L184" s="75">
        <f t="shared" si="160"/>
        <v>12.865649999999999</v>
      </c>
      <c r="M184" s="75">
        <f t="shared" si="160"/>
        <v>14.703599999999996</v>
      </c>
      <c r="N184" s="75">
        <f t="shared" si="160"/>
        <v>18.228899999999999</v>
      </c>
      <c r="O184" s="75">
        <f t="shared" si="160"/>
        <v>19.4542</v>
      </c>
      <c r="P184" s="75">
        <f t="shared" si="160"/>
        <v>20.679500000000001</v>
      </c>
      <c r="Q184" s="75">
        <f t="shared" si="160"/>
        <v>21.292150000000003</v>
      </c>
      <c r="R184" s="75">
        <f t="shared" si="160"/>
        <v>21.904800000000002</v>
      </c>
      <c r="S184" s="75">
        <f t="shared" si="160"/>
        <v>22.517450000000004</v>
      </c>
      <c r="T184" s="75">
        <f t="shared" si="160"/>
        <v>36.215499999999999</v>
      </c>
      <c r="U184" s="75">
        <f t="shared" si="160"/>
        <v>45.551749999999998</v>
      </c>
      <c r="V184" s="75">
        <f t="shared" si="160"/>
        <v>46.164400000000001</v>
      </c>
      <c r="W184" s="75">
        <f t="shared" si="160"/>
        <v>95.664320225000012</v>
      </c>
      <c r="X184" s="75">
        <f t="shared" si="160"/>
        <v>136.82660000000001</v>
      </c>
      <c r="Y184" s="75">
        <f t="shared" si="160"/>
        <v>145.63233750000003</v>
      </c>
      <c r="Z184" s="75">
        <f t="shared" si="160"/>
        <v>148.29257500000003</v>
      </c>
      <c r="AA184" s="75">
        <f t="shared" si="160"/>
        <v>207.38067500000002</v>
      </c>
      <c r="AB184" s="75">
        <f t="shared" si="160"/>
        <v>221.42377500000001</v>
      </c>
      <c r="AC184" s="75">
        <f t="shared" si="160"/>
        <v>235.46687499999999</v>
      </c>
      <c r="AD184" s="75">
        <f t="shared" si="160"/>
        <v>250.65792500000003</v>
      </c>
      <c r="AE184" s="75">
        <f t="shared" si="160"/>
        <v>289.39825000000008</v>
      </c>
      <c r="AF184" s="75">
        <f t="shared" si="160"/>
        <v>312.26872500000013</v>
      </c>
      <c r="AG184" s="75">
        <f t="shared" si="160"/>
        <v>340.23366000000016</v>
      </c>
      <c r="AH184" s="75">
        <f t="shared" si="160"/>
        <v>375.35080000000022</v>
      </c>
      <c r="AI184" s="75">
        <f t="shared" si="160"/>
        <v>397.209565</v>
      </c>
      <c r="AJ184" s="75">
        <f t="shared" si="160"/>
        <v>436.32420500000006</v>
      </c>
      <c r="AK184" s="75">
        <f t="shared" si="160"/>
        <v>449.57839500000011</v>
      </c>
      <c r="AL184" s="75">
        <f t="shared" si="160"/>
        <v>462.83258500000017</v>
      </c>
      <c r="AM184" s="75">
        <f t="shared" si="160"/>
        <v>475.89545000000015</v>
      </c>
      <c r="AN184" s="75">
        <f t="shared" si="160"/>
        <v>488.76699000000002</v>
      </c>
      <c r="AO184" s="75">
        <f t="shared" si="160"/>
        <v>504.95799000000005</v>
      </c>
      <c r="AP184" s="75">
        <f t="shared" si="160"/>
        <v>537.33018000000015</v>
      </c>
      <c r="AQ184" s="75">
        <f t="shared" si="160"/>
        <v>560.8919800000001</v>
      </c>
      <c r="AR184" s="75">
        <f t="shared" si="160"/>
        <v>572.32557500000007</v>
      </c>
      <c r="AS184" s="75">
        <f t="shared" si="160"/>
        <v>584.72350000000006</v>
      </c>
      <c r="AT184" s="75">
        <f t="shared" si="160"/>
        <v>593.66230000000019</v>
      </c>
      <c r="AU184" s="75">
        <f t="shared" si="160"/>
        <v>602.60110000000009</v>
      </c>
      <c r="AV184" s="75">
        <f t="shared" si="160"/>
        <v>611.5399000000001</v>
      </c>
      <c r="AW184" s="75">
        <f t="shared" si="160"/>
        <v>613.10790000000009</v>
      </c>
      <c r="AX184" s="75">
        <f t="shared" si="160"/>
        <v>614.67590000000007</v>
      </c>
      <c r="AY184" s="75">
        <f t="shared" si="160"/>
        <v>616.24390000000005</v>
      </c>
      <c r="AZ184" s="75">
        <f t="shared" si="160"/>
        <v>624.08390000000009</v>
      </c>
      <c r="BA184" s="75">
        <f t="shared" si="160"/>
        <v>626.04390000000012</v>
      </c>
      <c r="BB184" s="75">
        <f t="shared" si="160"/>
        <v>626.04390000000012</v>
      </c>
    </row>
    <row r="185" spans="2:54" x14ac:dyDescent="0.25">
      <c r="D185" s="75">
        <f>+D43+D51+D59+D147+D155+D107+D139+D115+D123+D131+D83+D91+D67+D99+D163+D75+D35+D27+D19+D11</f>
        <v>1.2253000000000001</v>
      </c>
      <c r="E185" s="75">
        <f t="shared" ref="E185:BB185" si="161">+E43+E51+E59+E147+E155+E107+E139+E115+E123+E131+E83+E91+E67+E99+E163+E75+E35+E27+E19+E11</f>
        <v>1.2253000000000001</v>
      </c>
      <c r="F185" s="75">
        <f t="shared" si="161"/>
        <v>3.6759000000000004</v>
      </c>
      <c r="G185" s="75">
        <f t="shared" si="161"/>
        <v>3.6759000000000004</v>
      </c>
      <c r="H185" s="75">
        <f t="shared" si="161"/>
        <v>3.6759000000000004</v>
      </c>
      <c r="I185" s="75">
        <f t="shared" si="161"/>
        <v>3.6759000000000004</v>
      </c>
      <c r="J185" s="75">
        <f t="shared" si="161"/>
        <v>3.6759000000000004</v>
      </c>
      <c r="K185" s="75">
        <f t="shared" si="161"/>
        <v>4.9012000000000002</v>
      </c>
      <c r="L185" s="75">
        <f t="shared" si="161"/>
        <v>4.9012000000000002</v>
      </c>
      <c r="M185" s="75">
        <f t="shared" si="161"/>
        <v>4.9012000000000002</v>
      </c>
      <c r="N185" s="75">
        <f t="shared" si="161"/>
        <v>6.1265000000000001</v>
      </c>
      <c r="O185" s="75">
        <f t="shared" si="161"/>
        <v>6.1265000000000001</v>
      </c>
      <c r="P185" s="75">
        <f t="shared" si="161"/>
        <v>6.1265000000000001</v>
      </c>
      <c r="Q185" s="75">
        <f t="shared" si="161"/>
        <v>8.5770999999999997</v>
      </c>
      <c r="R185" s="75">
        <f t="shared" si="161"/>
        <v>8.5770999999999997</v>
      </c>
      <c r="S185" s="75">
        <f t="shared" si="161"/>
        <v>8.5770999999999997</v>
      </c>
      <c r="T185" s="75">
        <f t="shared" si="161"/>
        <v>8.5770999999999997</v>
      </c>
      <c r="U185" s="75">
        <f t="shared" si="161"/>
        <v>95.813100000000006</v>
      </c>
      <c r="V185" s="75">
        <f t="shared" si="161"/>
        <v>120.8381</v>
      </c>
      <c r="W185" s="75">
        <f t="shared" si="161"/>
        <v>176.37447499999999</v>
      </c>
      <c r="X185" s="75">
        <f t="shared" si="161"/>
        <v>197.322925</v>
      </c>
      <c r="Y185" s="75">
        <f t="shared" si="161"/>
        <v>275.80022499999995</v>
      </c>
      <c r="Z185" s="75">
        <f t="shared" si="161"/>
        <v>283.5136</v>
      </c>
      <c r="AA185" s="75">
        <f t="shared" si="161"/>
        <v>296.73247500000002</v>
      </c>
      <c r="AB185" s="75">
        <f t="shared" si="161"/>
        <v>312.45384999999999</v>
      </c>
      <c r="AC185" s="75">
        <f t="shared" si="161"/>
        <v>327.92497499999996</v>
      </c>
      <c r="AD185" s="75">
        <f t="shared" si="161"/>
        <v>341.39409999999992</v>
      </c>
      <c r="AE185" s="75">
        <f t="shared" si="161"/>
        <v>355.61397499999993</v>
      </c>
      <c r="AF185" s="75">
        <f t="shared" si="161"/>
        <v>373.81277499999999</v>
      </c>
      <c r="AG185" s="75">
        <f t="shared" si="161"/>
        <v>394.34054000000003</v>
      </c>
      <c r="AH185" s="75">
        <f t="shared" si="161"/>
        <v>423.55483000000009</v>
      </c>
      <c r="AI185" s="75">
        <f t="shared" si="161"/>
        <v>438.53686999999985</v>
      </c>
      <c r="AJ185" s="75">
        <f t="shared" si="161"/>
        <v>454.01940999999994</v>
      </c>
      <c r="AK185" s="75">
        <f t="shared" si="161"/>
        <v>465.99844999999999</v>
      </c>
      <c r="AL185" s="75">
        <f t="shared" si="161"/>
        <v>477.34458999999998</v>
      </c>
      <c r="AM185" s="75">
        <f t="shared" si="161"/>
        <v>487.93998000000011</v>
      </c>
      <c r="AN185" s="75">
        <f t="shared" si="161"/>
        <v>498.03486999999984</v>
      </c>
      <c r="AO185" s="75">
        <f t="shared" si="161"/>
        <v>522.84286999999995</v>
      </c>
      <c r="AP185" s="75">
        <f t="shared" si="161"/>
        <v>553.70850999999993</v>
      </c>
      <c r="AQ185" s="75">
        <f t="shared" si="161"/>
        <v>583.82339999999999</v>
      </c>
      <c r="AR185" s="75">
        <f t="shared" si="161"/>
        <v>585.60839999999996</v>
      </c>
      <c r="AS185" s="75">
        <f t="shared" si="161"/>
        <v>597.87189999999998</v>
      </c>
      <c r="AT185" s="75">
        <f t="shared" si="161"/>
        <v>598.65589999999997</v>
      </c>
      <c r="AU185" s="75">
        <f t="shared" si="161"/>
        <v>599.43989999999997</v>
      </c>
      <c r="AV185" s="75">
        <f t="shared" si="161"/>
        <v>600.22389999999996</v>
      </c>
      <c r="AW185" s="75">
        <f t="shared" si="161"/>
        <v>600.22389999999996</v>
      </c>
      <c r="AX185" s="75">
        <f t="shared" si="161"/>
        <v>600.22389999999996</v>
      </c>
      <c r="AY185" s="75">
        <f t="shared" si="161"/>
        <v>600.22389999999996</v>
      </c>
      <c r="AZ185" s="75">
        <f t="shared" si="161"/>
        <v>600.22389999999996</v>
      </c>
      <c r="BA185" s="75">
        <f t="shared" si="161"/>
        <v>600.22389999999996</v>
      </c>
      <c r="BB185" s="75">
        <f t="shared" si="161"/>
        <v>623.74390000000005</v>
      </c>
    </row>
    <row r="186" spans="2:54" x14ac:dyDescent="0.25">
      <c r="D186" s="75">
        <f>+D185-D184</f>
        <v>1.2253000000000001</v>
      </c>
      <c r="E186" s="75">
        <f t="shared" ref="E186:BB186" si="162">+E185-E184</f>
        <v>1.2253000000000001</v>
      </c>
      <c r="F186" s="75">
        <f t="shared" si="162"/>
        <v>3.6759000000000004</v>
      </c>
      <c r="G186" s="75">
        <f t="shared" si="162"/>
        <v>3.6759000000000004</v>
      </c>
      <c r="H186" s="75">
        <f t="shared" si="162"/>
        <v>0</v>
      </c>
      <c r="I186" s="75">
        <f t="shared" si="162"/>
        <v>-2.4505999999999997</v>
      </c>
      <c r="J186" s="75">
        <f t="shared" si="162"/>
        <v>-4.9011999999999993</v>
      </c>
      <c r="K186" s="75">
        <f t="shared" si="162"/>
        <v>-6.1264999999999992</v>
      </c>
      <c r="L186" s="75">
        <f t="shared" si="162"/>
        <v>-7.9644499999999985</v>
      </c>
      <c r="M186" s="75">
        <f t="shared" si="162"/>
        <v>-9.8023999999999951</v>
      </c>
      <c r="N186" s="75">
        <f t="shared" si="162"/>
        <v>-12.102399999999999</v>
      </c>
      <c r="O186" s="75">
        <f t="shared" si="162"/>
        <v>-13.3277</v>
      </c>
      <c r="P186" s="75">
        <f t="shared" si="162"/>
        <v>-14.553000000000001</v>
      </c>
      <c r="Q186" s="75">
        <f t="shared" si="162"/>
        <v>-12.715050000000003</v>
      </c>
      <c r="R186" s="75">
        <f t="shared" si="162"/>
        <v>-13.327700000000002</v>
      </c>
      <c r="S186" s="75">
        <f t="shared" si="162"/>
        <v>-13.940350000000004</v>
      </c>
      <c r="T186" s="75">
        <f t="shared" si="162"/>
        <v>-27.638399999999997</v>
      </c>
      <c r="U186" s="75">
        <f t="shared" si="162"/>
        <v>50.261350000000007</v>
      </c>
      <c r="V186" s="75">
        <f t="shared" si="162"/>
        <v>74.673699999999997</v>
      </c>
      <c r="W186" s="75">
        <f t="shared" si="162"/>
        <v>80.710154774999978</v>
      </c>
      <c r="X186" s="75">
        <f t="shared" si="162"/>
        <v>60.496324999999985</v>
      </c>
      <c r="Y186" s="75">
        <f t="shared" si="162"/>
        <v>130.16788749999992</v>
      </c>
      <c r="Z186" s="75">
        <f t="shared" si="162"/>
        <v>135.22102499999997</v>
      </c>
      <c r="AA186" s="75">
        <f t="shared" si="162"/>
        <v>89.351799999999997</v>
      </c>
      <c r="AB186" s="75">
        <f t="shared" si="162"/>
        <v>91.030074999999982</v>
      </c>
      <c r="AC186" s="75">
        <f t="shared" si="162"/>
        <v>92.458099999999973</v>
      </c>
      <c r="AD186" s="75">
        <f t="shared" si="162"/>
        <v>90.736174999999889</v>
      </c>
      <c r="AE186" s="75">
        <f t="shared" si="162"/>
        <v>66.21572499999985</v>
      </c>
      <c r="AF186" s="75">
        <f t="shared" si="162"/>
        <v>61.544049999999856</v>
      </c>
      <c r="AG186" s="75">
        <f t="shared" si="162"/>
        <v>54.106879999999876</v>
      </c>
      <c r="AH186" s="81">
        <f t="shared" si="162"/>
        <v>48.204029999999875</v>
      </c>
      <c r="AI186" s="75">
        <f t="shared" si="162"/>
        <v>41.327304999999853</v>
      </c>
      <c r="AJ186" s="75">
        <f t="shared" si="162"/>
        <v>17.695204999999874</v>
      </c>
      <c r="AK186" s="75">
        <f t="shared" si="162"/>
        <v>16.420054999999877</v>
      </c>
      <c r="AL186" s="75">
        <f t="shared" si="162"/>
        <v>14.512004999999817</v>
      </c>
      <c r="AM186" s="75">
        <f t="shared" si="162"/>
        <v>12.044529999999952</v>
      </c>
      <c r="AN186" s="75">
        <f t="shared" si="162"/>
        <v>9.2678799999998205</v>
      </c>
      <c r="AO186" s="75">
        <f t="shared" si="162"/>
        <v>17.884879999999896</v>
      </c>
      <c r="AP186" s="75">
        <f t="shared" si="162"/>
        <v>16.378329999999778</v>
      </c>
      <c r="AQ186" s="75">
        <f t="shared" si="162"/>
        <v>22.931419999999889</v>
      </c>
      <c r="AR186" s="75">
        <f t="shared" si="162"/>
        <v>13.282824999999889</v>
      </c>
      <c r="AS186" s="75">
        <f t="shared" si="162"/>
        <v>13.148399999999924</v>
      </c>
      <c r="AT186" s="75">
        <f t="shared" si="162"/>
        <v>4.9935999999997875</v>
      </c>
      <c r="AU186" s="75">
        <f t="shared" si="162"/>
        <v>-3.1612000000001217</v>
      </c>
      <c r="AV186" s="75">
        <f t="shared" si="162"/>
        <v>-11.316000000000145</v>
      </c>
      <c r="AW186" s="75">
        <f t="shared" si="162"/>
        <v>-12.884000000000128</v>
      </c>
      <c r="AX186" s="75">
        <f t="shared" si="162"/>
        <v>-14.452000000000112</v>
      </c>
      <c r="AY186" s="75">
        <f t="shared" si="162"/>
        <v>-16.020000000000095</v>
      </c>
      <c r="AZ186" s="75">
        <f t="shared" si="162"/>
        <v>-23.860000000000127</v>
      </c>
      <c r="BA186" s="75">
        <f t="shared" si="162"/>
        <v>-25.820000000000164</v>
      </c>
      <c r="BB186" s="75">
        <f t="shared" si="162"/>
        <v>-2.3000000000000682</v>
      </c>
    </row>
    <row r="187" spans="2:54" x14ac:dyDescent="0.25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81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2:54" x14ac:dyDescent="0.25">
      <c r="B188" s="76" t="s">
        <v>169</v>
      </c>
      <c r="C188" s="235">
        <f>+C179-C184</f>
        <v>0</v>
      </c>
      <c r="D188" s="235">
        <f>+D179-D184</f>
        <v>0</v>
      </c>
      <c r="E188" s="235">
        <f t="shared" ref="E188:AI188" si="163">+E179-E184</f>
        <v>0</v>
      </c>
      <c r="F188" s="235">
        <f t="shared" si="163"/>
        <v>0</v>
      </c>
      <c r="G188" s="235">
        <f t="shared" si="163"/>
        <v>0</v>
      </c>
      <c r="H188" s="235">
        <f t="shared" si="163"/>
        <v>0</v>
      </c>
      <c r="I188" s="235">
        <f t="shared" si="163"/>
        <v>0</v>
      </c>
      <c r="J188" s="235">
        <f t="shared" si="163"/>
        <v>0</v>
      </c>
      <c r="K188" s="235">
        <f t="shared" si="163"/>
        <v>0</v>
      </c>
      <c r="L188" s="235">
        <f t="shared" si="163"/>
        <v>0</v>
      </c>
      <c r="M188" s="235">
        <f t="shared" si="163"/>
        <v>0</v>
      </c>
      <c r="N188" s="235">
        <f t="shared" si="163"/>
        <v>0</v>
      </c>
      <c r="O188" s="235">
        <f t="shared" si="163"/>
        <v>0</v>
      </c>
      <c r="P188" s="235">
        <f t="shared" si="163"/>
        <v>0</v>
      </c>
      <c r="Q188" s="235">
        <f t="shared" si="163"/>
        <v>0</v>
      </c>
      <c r="R188" s="235">
        <f t="shared" si="163"/>
        <v>0</v>
      </c>
      <c r="S188" s="235">
        <f t="shared" si="163"/>
        <v>0</v>
      </c>
      <c r="T188" s="235">
        <f t="shared" si="163"/>
        <v>0</v>
      </c>
      <c r="U188" s="235">
        <f t="shared" si="163"/>
        <v>0</v>
      </c>
      <c r="V188" s="235">
        <f t="shared" si="163"/>
        <v>0</v>
      </c>
      <c r="W188" s="235">
        <f t="shared" si="163"/>
        <v>0</v>
      </c>
      <c r="X188" s="235">
        <f t="shared" si="163"/>
        <v>0</v>
      </c>
      <c r="Y188" s="235">
        <f t="shared" si="163"/>
        <v>0</v>
      </c>
      <c r="Z188" s="235">
        <f t="shared" si="163"/>
        <v>0</v>
      </c>
      <c r="AA188" s="235">
        <f t="shared" si="163"/>
        <v>0</v>
      </c>
      <c r="AB188" s="235">
        <f t="shared" si="163"/>
        <v>0</v>
      </c>
      <c r="AC188" s="235">
        <f t="shared" si="163"/>
        <v>0</v>
      </c>
      <c r="AD188" s="235">
        <f>+AD179-AD184</f>
        <v>0</v>
      </c>
      <c r="AE188" s="235">
        <f t="shared" si="163"/>
        <v>0</v>
      </c>
      <c r="AF188" s="235">
        <f t="shared" si="163"/>
        <v>0</v>
      </c>
      <c r="AG188" s="235">
        <f t="shared" si="163"/>
        <v>0</v>
      </c>
      <c r="AH188" s="241">
        <f t="shared" si="163"/>
        <v>0</v>
      </c>
      <c r="AI188" s="235">
        <f t="shared" si="163"/>
        <v>0</v>
      </c>
      <c r="AJ188" s="235">
        <f t="shared" ref="AJ188:BB188" si="164">+AJ179-AJ184</f>
        <v>0</v>
      </c>
      <c r="AK188" s="235">
        <f t="shared" si="164"/>
        <v>0</v>
      </c>
      <c r="AL188" s="235">
        <f t="shared" si="164"/>
        <v>0</v>
      </c>
      <c r="AM188" s="235">
        <f t="shared" si="164"/>
        <v>0</v>
      </c>
      <c r="AN188" s="235">
        <f t="shared" si="164"/>
        <v>0</v>
      </c>
      <c r="AO188" s="235">
        <f t="shared" si="164"/>
        <v>0</v>
      </c>
      <c r="AP188" s="235">
        <f t="shared" si="164"/>
        <v>0</v>
      </c>
      <c r="AQ188" s="235">
        <f t="shared" si="164"/>
        <v>0</v>
      </c>
      <c r="AR188" s="235">
        <f t="shared" si="164"/>
        <v>0</v>
      </c>
      <c r="AS188" s="235">
        <f t="shared" si="164"/>
        <v>0</v>
      </c>
      <c r="AT188" s="235">
        <f t="shared" si="164"/>
        <v>0</v>
      </c>
      <c r="AU188" s="235">
        <f t="shared" si="164"/>
        <v>0</v>
      </c>
      <c r="AV188" s="235">
        <f t="shared" si="164"/>
        <v>0</v>
      </c>
      <c r="AW188" s="235">
        <f t="shared" si="164"/>
        <v>0</v>
      </c>
      <c r="AX188" s="235">
        <f t="shared" si="164"/>
        <v>0</v>
      </c>
      <c r="AY188" s="235">
        <f t="shared" si="164"/>
        <v>0</v>
      </c>
      <c r="AZ188" s="235">
        <f t="shared" si="164"/>
        <v>0</v>
      </c>
      <c r="BA188" s="235">
        <f t="shared" si="164"/>
        <v>0</v>
      </c>
      <c r="BB188" s="235">
        <f t="shared" si="164"/>
        <v>0</v>
      </c>
    </row>
    <row r="189" spans="2:54" x14ac:dyDescent="0.25">
      <c r="D189" s="235">
        <f>+D180-D185</f>
        <v>0</v>
      </c>
      <c r="E189" s="235">
        <f t="shared" ref="E189:AI189" si="165">+E180-E185</f>
        <v>0</v>
      </c>
      <c r="F189" s="235">
        <f t="shared" si="165"/>
        <v>0</v>
      </c>
      <c r="G189" s="235">
        <f t="shared" si="165"/>
        <v>0</v>
      </c>
      <c r="H189" s="235">
        <f t="shared" si="165"/>
        <v>0</v>
      </c>
      <c r="I189" s="235">
        <f t="shared" si="165"/>
        <v>0</v>
      </c>
      <c r="J189" s="235">
        <f t="shared" si="165"/>
        <v>0</v>
      </c>
      <c r="K189" s="235">
        <f t="shared" si="165"/>
        <v>0</v>
      </c>
      <c r="L189" s="235">
        <f t="shared" si="165"/>
        <v>0</v>
      </c>
      <c r="M189" s="235">
        <f t="shared" si="165"/>
        <v>0</v>
      </c>
      <c r="N189" s="235">
        <f t="shared" si="165"/>
        <v>0</v>
      </c>
      <c r="O189" s="235">
        <f t="shared" si="165"/>
        <v>0</v>
      </c>
      <c r="P189" s="235">
        <f t="shared" si="165"/>
        <v>0</v>
      </c>
      <c r="Q189" s="235">
        <f t="shared" si="165"/>
        <v>0</v>
      </c>
      <c r="R189" s="235">
        <f t="shared" si="165"/>
        <v>0</v>
      </c>
      <c r="S189" s="235">
        <f t="shared" si="165"/>
        <v>0</v>
      </c>
      <c r="T189" s="235">
        <f t="shared" si="165"/>
        <v>0</v>
      </c>
      <c r="U189" s="235">
        <f t="shared" si="165"/>
        <v>0</v>
      </c>
      <c r="V189" s="235">
        <f t="shared" si="165"/>
        <v>0</v>
      </c>
      <c r="W189" s="235">
        <f t="shared" si="165"/>
        <v>0</v>
      </c>
      <c r="X189" s="235">
        <f t="shared" si="165"/>
        <v>0</v>
      </c>
      <c r="Y189" s="235">
        <f t="shared" si="165"/>
        <v>0</v>
      </c>
      <c r="Z189" s="235">
        <f t="shared" si="165"/>
        <v>0</v>
      </c>
      <c r="AA189" s="235">
        <f t="shared" si="165"/>
        <v>0</v>
      </c>
      <c r="AB189" s="235">
        <f t="shared" si="165"/>
        <v>0</v>
      </c>
      <c r="AC189" s="235">
        <f t="shared" si="165"/>
        <v>0</v>
      </c>
      <c r="AD189" s="235">
        <f t="shared" si="165"/>
        <v>0</v>
      </c>
      <c r="AE189" s="235">
        <f t="shared" si="165"/>
        <v>0</v>
      </c>
      <c r="AF189" s="235">
        <f t="shared" si="165"/>
        <v>0</v>
      </c>
      <c r="AG189" s="235">
        <f t="shared" si="165"/>
        <v>0</v>
      </c>
      <c r="AH189" s="241">
        <f t="shared" si="165"/>
        <v>0</v>
      </c>
      <c r="AI189" s="235">
        <f t="shared" si="165"/>
        <v>0</v>
      </c>
      <c r="AJ189" s="235">
        <f t="shared" ref="AJ189:BB189" si="166">+AJ180-AJ185</f>
        <v>0</v>
      </c>
      <c r="AK189" s="235">
        <f t="shared" si="166"/>
        <v>0</v>
      </c>
      <c r="AL189" s="235">
        <f t="shared" si="166"/>
        <v>0</v>
      </c>
      <c r="AM189" s="235">
        <f t="shared" si="166"/>
        <v>0</v>
      </c>
      <c r="AN189" s="235">
        <f t="shared" si="166"/>
        <v>0</v>
      </c>
      <c r="AO189" s="235">
        <f t="shared" si="166"/>
        <v>0</v>
      </c>
      <c r="AP189" s="235">
        <f t="shared" si="166"/>
        <v>0</v>
      </c>
      <c r="AQ189" s="235">
        <f t="shared" si="166"/>
        <v>0</v>
      </c>
      <c r="AR189" s="235">
        <f t="shared" si="166"/>
        <v>0</v>
      </c>
      <c r="AS189" s="235">
        <f t="shared" si="166"/>
        <v>0</v>
      </c>
      <c r="AT189" s="235">
        <f t="shared" si="166"/>
        <v>0</v>
      </c>
      <c r="AU189" s="235">
        <f t="shared" si="166"/>
        <v>0</v>
      </c>
      <c r="AV189" s="235">
        <f t="shared" si="166"/>
        <v>0</v>
      </c>
      <c r="AW189" s="235">
        <f t="shared" si="166"/>
        <v>0</v>
      </c>
      <c r="AX189" s="235">
        <f t="shared" si="166"/>
        <v>0</v>
      </c>
      <c r="AY189" s="235">
        <f t="shared" si="166"/>
        <v>0</v>
      </c>
      <c r="AZ189" s="235">
        <f t="shared" si="166"/>
        <v>0</v>
      </c>
      <c r="BA189" s="235">
        <f t="shared" si="166"/>
        <v>0</v>
      </c>
      <c r="BB189" s="235">
        <f t="shared" si="166"/>
        <v>0</v>
      </c>
    </row>
    <row r="190" spans="2:54" x14ac:dyDescent="0.25">
      <c r="D190" s="235">
        <f t="shared" ref="D190:AI190" si="167">+D181-D186</f>
        <v>0</v>
      </c>
      <c r="E190" s="235">
        <f t="shared" si="167"/>
        <v>0</v>
      </c>
      <c r="F190" s="235">
        <f t="shared" si="167"/>
        <v>0</v>
      </c>
      <c r="G190" s="235">
        <f t="shared" si="167"/>
        <v>0</v>
      </c>
      <c r="H190" s="235">
        <f t="shared" si="167"/>
        <v>0</v>
      </c>
      <c r="I190" s="235">
        <f t="shared" si="167"/>
        <v>0</v>
      </c>
      <c r="J190" s="235">
        <f t="shared" si="167"/>
        <v>0</v>
      </c>
      <c r="K190" s="235">
        <f t="shared" si="167"/>
        <v>0</v>
      </c>
      <c r="L190" s="235">
        <f t="shared" si="167"/>
        <v>0</v>
      </c>
      <c r="M190" s="235">
        <f t="shared" si="167"/>
        <v>0</v>
      </c>
      <c r="N190" s="235">
        <f t="shared" si="167"/>
        <v>0</v>
      </c>
      <c r="O190" s="235">
        <f t="shared" si="167"/>
        <v>0</v>
      </c>
      <c r="P190" s="235">
        <f t="shared" si="167"/>
        <v>0</v>
      </c>
      <c r="Q190" s="235">
        <f t="shared" si="167"/>
        <v>0</v>
      </c>
      <c r="R190" s="235">
        <f t="shared" si="167"/>
        <v>0</v>
      </c>
      <c r="S190" s="235">
        <f t="shared" si="167"/>
        <v>0</v>
      </c>
      <c r="T190" s="235">
        <f t="shared" si="167"/>
        <v>0</v>
      </c>
      <c r="U190" s="235">
        <f t="shared" si="167"/>
        <v>0</v>
      </c>
      <c r="V190" s="235">
        <f t="shared" si="167"/>
        <v>0</v>
      </c>
      <c r="W190" s="235">
        <f t="shared" si="167"/>
        <v>0</v>
      </c>
      <c r="X190" s="235">
        <f t="shared" si="167"/>
        <v>0</v>
      </c>
      <c r="Y190" s="235">
        <f t="shared" si="167"/>
        <v>0</v>
      </c>
      <c r="Z190" s="235">
        <f t="shared" si="167"/>
        <v>0</v>
      </c>
      <c r="AA190" s="235">
        <f t="shared" si="167"/>
        <v>0</v>
      </c>
      <c r="AB190" s="235">
        <f t="shared" si="167"/>
        <v>0</v>
      </c>
      <c r="AC190" s="235">
        <f t="shared" si="167"/>
        <v>0</v>
      </c>
      <c r="AD190" s="235">
        <f t="shared" si="167"/>
        <v>1.4210854715202004E-13</v>
      </c>
      <c r="AE190" s="235">
        <f t="shared" si="167"/>
        <v>0</v>
      </c>
      <c r="AF190" s="235">
        <f t="shared" si="167"/>
        <v>5.6843418860808015E-14</v>
      </c>
      <c r="AG190" s="235">
        <f t="shared" si="167"/>
        <v>5.6843418860808015E-14</v>
      </c>
      <c r="AH190" s="241">
        <f t="shared" si="167"/>
        <v>0</v>
      </c>
      <c r="AI190" s="235">
        <f t="shared" si="167"/>
        <v>1.1368683772161603E-13</v>
      </c>
      <c r="AJ190" s="235">
        <f t="shared" ref="AJ190:BA190" si="168">+AJ181-AJ186</f>
        <v>5.6843418860808015E-14</v>
      </c>
      <c r="AK190" s="235">
        <f t="shared" si="168"/>
        <v>1.1368683772161603E-13</v>
      </c>
      <c r="AL190" s="235">
        <f t="shared" si="168"/>
        <v>5.6843418860808015E-14</v>
      </c>
      <c r="AM190" s="235">
        <f t="shared" si="168"/>
        <v>-5.6843418860808015E-14</v>
      </c>
      <c r="AN190" s="235">
        <f t="shared" si="168"/>
        <v>1.7053025658242404E-13</v>
      </c>
      <c r="AO190" s="235">
        <f t="shared" si="168"/>
        <v>1.1368683772161603E-13</v>
      </c>
      <c r="AP190" s="235">
        <f t="shared" si="168"/>
        <v>1.1368683772161603E-13</v>
      </c>
      <c r="AQ190" s="235">
        <f t="shared" si="168"/>
        <v>-1.1368683772161603E-13</v>
      </c>
      <c r="AR190" s="235">
        <f t="shared" si="168"/>
        <v>0</v>
      </c>
      <c r="AS190" s="235">
        <f t="shared" si="168"/>
        <v>1.1368683772161603E-13</v>
      </c>
      <c r="AT190" s="235">
        <f t="shared" si="168"/>
        <v>2.2737367544323206E-13</v>
      </c>
      <c r="AU190" s="235">
        <f t="shared" si="168"/>
        <v>1.1368683772161603E-13</v>
      </c>
      <c r="AV190" s="235">
        <f t="shared" si="168"/>
        <v>1.1368683772161603E-13</v>
      </c>
      <c r="AW190" s="235">
        <f t="shared" si="168"/>
        <v>1.1368683772161603E-13</v>
      </c>
      <c r="AX190" s="235">
        <f t="shared" si="168"/>
        <v>0</v>
      </c>
      <c r="AY190" s="235">
        <f t="shared" si="168"/>
        <v>0</v>
      </c>
      <c r="AZ190" s="235">
        <f t="shared" si="168"/>
        <v>1.1368683772161603E-13</v>
      </c>
      <c r="BA190" s="235">
        <f t="shared" si="168"/>
        <v>1.1368683772161603E-13</v>
      </c>
      <c r="BB190" s="235">
        <f>+BB181-BB186</f>
        <v>0</v>
      </c>
    </row>
    <row r="191" spans="2:54" x14ac:dyDescent="0.25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81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2:54" x14ac:dyDescent="0.25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81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5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81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5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81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5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81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5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81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5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81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5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81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5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81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5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81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5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81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5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81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5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81"/>
      <c r="AI203" s="75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5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81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5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81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5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81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5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81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5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81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5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81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5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81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5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81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5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81"/>
      <c r="AI212" s="75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5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81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5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81"/>
      <c r="AI214" s="75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5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81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5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81"/>
      <c r="AI216" s="75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5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81"/>
      <c r="AI217" s="75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  <row r="218" spans="4:54" x14ac:dyDescent="0.25"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81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</row>
    <row r="219" spans="4:54" x14ac:dyDescent="0.25"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81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</row>
    <row r="220" spans="4:54" x14ac:dyDescent="0.25"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81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</row>
    <row r="221" spans="4:54" x14ac:dyDescent="0.25"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81"/>
      <c r="AI221" s="75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</row>
    <row r="222" spans="4:54" x14ac:dyDescent="0.25"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81"/>
      <c r="AI222" s="75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</row>
    <row r="223" spans="4:54" x14ac:dyDescent="0.25"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81"/>
      <c r="AI223" s="75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</row>
    <row r="224" spans="4:54" x14ac:dyDescent="0.25"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81"/>
      <c r="AI224" s="75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</row>
    <row r="225" spans="4:54" x14ac:dyDescent="0.25"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81"/>
      <c r="AI225" s="75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</row>
    <row r="226" spans="4:54" x14ac:dyDescent="0.25"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81"/>
      <c r="AI226" s="75"/>
      <c r="AJ226" s="75"/>
      <c r="AK226" s="75"/>
      <c r="AL226" s="75"/>
      <c r="AM226" s="75"/>
      <c r="AN226" s="75"/>
      <c r="AO226" s="75"/>
      <c r="AP226" s="75"/>
      <c r="AQ226" s="75"/>
      <c r="AR226" s="75"/>
      <c r="AS226" s="75"/>
      <c r="AT226" s="75"/>
      <c r="AU226" s="75"/>
      <c r="AV226" s="75"/>
      <c r="AW226" s="75"/>
      <c r="AX226" s="75"/>
      <c r="AY226" s="75"/>
      <c r="AZ226" s="75"/>
      <c r="BA226" s="75"/>
      <c r="BB226" s="75"/>
    </row>
    <row r="227" spans="4:54" x14ac:dyDescent="0.25"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81"/>
      <c r="AI227" s="75"/>
      <c r="AJ227" s="75"/>
      <c r="AK227" s="75"/>
      <c r="AL227" s="75"/>
      <c r="AM227" s="75"/>
      <c r="AN227" s="75"/>
      <c r="AO227" s="75"/>
      <c r="AP227" s="75"/>
      <c r="AQ227" s="75"/>
      <c r="AR227" s="75"/>
      <c r="AS227" s="75"/>
      <c r="AT227" s="75"/>
      <c r="AU227" s="75"/>
      <c r="AV227" s="75"/>
      <c r="AW227" s="75"/>
      <c r="AX227" s="75"/>
      <c r="AY227" s="75"/>
      <c r="AZ227" s="75"/>
      <c r="BA227" s="75"/>
      <c r="BB227" s="75"/>
    </row>
    <row r="228" spans="4:54" x14ac:dyDescent="0.25"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81"/>
      <c r="AI228" s="75"/>
      <c r="AJ228" s="75"/>
      <c r="AK228" s="75"/>
      <c r="AL228" s="75"/>
      <c r="AM228" s="75"/>
      <c r="AN228" s="75"/>
      <c r="AO228" s="75"/>
      <c r="AP228" s="75"/>
      <c r="AQ228" s="75"/>
      <c r="AR228" s="75"/>
      <c r="AS228" s="75"/>
      <c r="AT228" s="75"/>
      <c r="AU228" s="75"/>
      <c r="AV228" s="75"/>
      <c r="AW228" s="75"/>
      <c r="AX228" s="75"/>
      <c r="AY228" s="75"/>
      <c r="AZ228" s="75"/>
      <c r="BA228" s="75"/>
      <c r="BB228" s="75"/>
    </row>
    <row r="229" spans="4:54" x14ac:dyDescent="0.25"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81"/>
      <c r="AI229" s="75"/>
      <c r="AJ229" s="75"/>
      <c r="AK229" s="75"/>
      <c r="AL229" s="75"/>
      <c r="AM229" s="75"/>
      <c r="AN229" s="75"/>
      <c r="AO229" s="75"/>
      <c r="AP229" s="75"/>
      <c r="AQ229" s="75"/>
      <c r="AR229" s="75"/>
      <c r="AS229" s="75"/>
      <c r="AT229" s="75"/>
      <c r="AU229" s="75"/>
      <c r="AV229" s="75"/>
      <c r="AW229" s="75"/>
      <c r="AX229" s="75"/>
      <c r="AY229" s="75"/>
      <c r="AZ229" s="75"/>
      <c r="BA229" s="75"/>
      <c r="BB229" s="75"/>
    </row>
    <row r="230" spans="4:54" x14ac:dyDescent="0.25"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81"/>
      <c r="AI230" s="75"/>
      <c r="AJ230" s="75"/>
      <c r="AK230" s="75"/>
      <c r="AL230" s="75"/>
      <c r="AM230" s="75"/>
      <c r="AN230" s="75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  <c r="AY230" s="75"/>
      <c r="AZ230" s="75"/>
      <c r="BA230" s="75"/>
      <c r="BB230" s="75"/>
    </row>
    <row r="231" spans="4:54" x14ac:dyDescent="0.25"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81"/>
      <c r="AI231" s="75"/>
      <c r="AJ231" s="75"/>
      <c r="AK231" s="75"/>
      <c r="AL231" s="75"/>
      <c r="AM231" s="75"/>
      <c r="AN231" s="75"/>
      <c r="AO231" s="75"/>
      <c r="AP231" s="75"/>
      <c r="AQ231" s="75"/>
      <c r="AR231" s="75"/>
      <c r="AS231" s="75"/>
      <c r="AT231" s="75"/>
      <c r="AU231" s="75"/>
      <c r="AV231" s="75"/>
      <c r="AW231" s="75"/>
      <c r="AX231" s="75"/>
      <c r="AY231" s="75"/>
      <c r="AZ231" s="75"/>
      <c r="BA231" s="75"/>
      <c r="BB231" s="75"/>
    </row>
    <row r="232" spans="4:54" x14ac:dyDescent="0.25"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81"/>
      <c r="AI232" s="75"/>
      <c r="AJ232" s="75"/>
      <c r="AK232" s="75"/>
      <c r="AL232" s="75"/>
      <c r="AM232" s="75"/>
      <c r="AN232" s="75"/>
      <c r="AO232" s="75"/>
      <c r="AP232" s="75"/>
      <c r="AQ232" s="75"/>
      <c r="AR232" s="75"/>
      <c r="AS232" s="75"/>
      <c r="AT232" s="75"/>
      <c r="AU232" s="75"/>
      <c r="AV232" s="75"/>
      <c r="AW232" s="75"/>
      <c r="AX232" s="75"/>
      <c r="AY232" s="75"/>
      <c r="AZ232" s="75"/>
      <c r="BA232" s="75"/>
      <c r="BB232" s="75"/>
    </row>
    <row r="233" spans="4:54" x14ac:dyDescent="0.25"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81"/>
      <c r="AI233" s="75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  <c r="AY233" s="75"/>
      <c r="AZ233" s="75"/>
      <c r="BA233" s="75"/>
      <c r="BB233" s="75"/>
    </row>
    <row r="234" spans="4:54" x14ac:dyDescent="0.25"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81"/>
      <c r="AI234" s="75"/>
      <c r="AJ234" s="75"/>
      <c r="AK234" s="75"/>
      <c r="AL234" s="75"/>
      <c r="AM234" s="75"/>
      <c r="AN234" s="75"/>
      <c r="AO234" s="75"/>
      <c r="AP234" s="75"/>
      <c r="AQ234" s="75"/>
      <c r="AR234" s="75"/>
      <c r="AS234" s="75"/>
      <c r="AT234" s="75"/>
      <c r="AU234" s="75"/>
      <c r="AV234" s="75"/>
      <c r="AW234" s="75"/>
      <c r="AX234" s="75"/>
      <c r="AY234" s="75"/>
      <c r="AZ234" s="75"/>
      <c r="BA234" s="75"/>
      <c r="BB234" s="75"/>
    </row>
    <row r="235" spans="4:54" x14ac:dyDescent="0.25"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81"/>
      <c r="AI235" s="75"/>
      <c r="AJ235" s="75"/>
      <c r="AK235" s="75"/>
      <c r="AL235" s="75"/>
      <c r="AM235" s="75"/>
      <c r="AN235" s="75"/>
      <c r="AO235" s="75"/>
      <c r="AP235" s="75"/>
      <c r="AQ235" s="75"/>
      <c r="AR235" s="75"/>
      <c r="AS235" s="75"/>
      <c r="AT235" s="75"/>
      <c r="AU235" s="75"/>
      <c r="AV235" s="75"/>
      <c r="AW235" s="75"/>
      <c r="AX235" s="75"/>
      <c r="AY235" s="75"/>
      <c r="AZ235" s="75"/>
      <c r="BA235" s="75"/>
      <c r="BB235" s="75"/>
    </row>
    <row r="236" spans="4:54" x14ac:dyDescent="0.25"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81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  <c r="BA236" s="75"/>
      <c r="BB236" s="75"/>
    </row>
    <row r="237" spans="4:54" x14ac:dyDescent="0.25"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81"/>
      <c r="AI237" s="75"/>
      <c r="AJ237" s="75"/>
      <c r="AK237" s="75"/>
      <c r="AL237" s="75"/>
      <c r="AM237" s="75"/>
      <c r="AN237" s="75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  <c r="AY237" s="75"/>
      <c r="AZ237" s="75"/>
      <c r="BA237" s="75"/>
      <c r="BB237" s="75"/>
    </row>
    <row r="238" spans="4:54" x14ac:dyDescent="0.25"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81"/>
      <c r="AI238" s="75"/>
      <c r="AJ238" s="75"/>
      <c r="AK238" s="75"/>
      <c r="AL238" s="75"/>
      <c r="AM238" s="75"/>
      <c r="AN238" s="75"/>
      <c r="AO238" s="75"/>
      <c r="AP238" s="75"/>
      <c r="AQ238" s="75"/>
      <c r="AR238" s="75"/>
      <c r="AS238" s="75"/>
      <c r="AT238" s="75"/>
      <c r="AU238" s="75"/>
      <c r="AV238" s="75"/>
      <c r="AW238" s="75"/>
      <c r="AX238" s="75"/>
      <c r="AY238" s="75"/>
      <c r="AZ238" s="75"/>
      <c r="BA238" s="75"/>
      <c r="BB238" s="75"/>
    </row>
    <row r="239" spans="4:54" x14ac:dyDescent="0.25"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81"/>
      <c r="AI239" s="75"/>
      <c r="AJ239" s="75"/>
      <c r="AK239" s="75"/>
      <c r="AL239" s="75"/>
      <c r="AM239" s="75"/>
      <c r="AN239" s="75"/>
      <c r="AO239" s="75"/>
      <c r="AP239" s="75"/>
      <c r="AQ239" s="75"/>
      <c r="AR239" s="75"/>
      <c r="AS239" s="75"/>
      <c r="AT239" s="75"/>
      <c r="AU239" s="75"/>
      <c r="AV239" s="75"/>
      <c r="AW239" s="75"/>
      <c r="AX239" s="75"/>
      <c r="AY239" s="75"/>
      <c r="AZ239" s="75"/>
      <c r="BA239" s="75"/>
      <c r="BB239" s="75"/>
    </row>
    <row r="240" spans="4:54" x14ac:dyDescent="0.25"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81"/>
      <c r="AI240" s="75"/>
      <c r="AJ240" s="75"/>
      <c r="AK240" s="75"/>
      <c r="AL240" s="75"/>
      <c r="AM240" s="75"/>
      <c r="AN240" s="75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  <c r="AY240" s="75"/>
      <c r="AZ240" s="75"/>
      <c r="BA240" s="75"/>
      <c r="BB240" s="75"/>
    </row>
    <row r="241" spans="4:54" x14ac:dyDescent="0.25"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81"/>
      <c r="AI241" s="75"/>
      <c r="AJ241" s="75"/>
      <c r="AK241" s="75"/>
      <c r="AL241" s="75"/>
      <c r="AM241" s="75"/>
      <c r="AN241" s="75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  <c r="AY241" s="75"/>
      <c r="AZ241" s="75"/>
      <c r="BA241" s="75"/>
      <c r="BB241" s="75"/>
    </row>
    <row r="242" spans="4:54" x14ac:dyDescent="0.25"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81"/>
      <c r="AI242" s="75"/>
      <c r="AJ242" s="75"/>
      <c r="AK242" s="75"/>
      <c r="AL242" s="75"/>
      <c r="AM242" s="75"/>
      <c r="AN242" s="75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  <c r="AY242" s="75"/>
      <c r="AZ242" s="75"/>
      <c r="BA242" s="75"/>
      <c r="BB242" s="75"/>
    </row>
    <row r="243" spans="4:54" x14ac:dyDescent="0.25"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81"/>
      <c r="AI243" s="75"/>
      <c r="AJ243" s="75"/>
      <c r="AK243" s="75"/>
      <c r="AL243" s="75"/>
      <c r="AM243" s="75"/>
      <c r="AN243" s="75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</row>
    <row r="244" spans="4:54" x14ac:dyDescent="0.25"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81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</row>
    <row r="245" spans="4:54" x14ac:dyDescent="0.25"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81"/>
      <c r="AI245" s="75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  <c r="AU245" s="75"/>
      <c r="AV245" s="75"/>
      <c r="AW245" s="75"/>
      <c r="AX245" s="75"/>
      <c r="AY245" s="75"/>
      <c r="AZ245" s="75"/>
      <c r="BA245" s="75"/>
      <c r="BB245" s="75"/>
    </row>
    <row r="246" spans="4:54" x14ac:dyDescent="0.25"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81"/>
      <c r="AI246" s="75"/>
      <c r="AJ246" s="75"/>
      <c r="AK246" s="75"/>
      <c r="AL246" s="75"/>
      <c r="AM246" s="75"/>
      <c r="AN246" s="75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  <c r="AY246" s="75"/>
      <c r="AZ246" s="75"/>
      <c r="BA246" s="75"/>
      <c r="BB246" s="75"/>
    </row>
    <row r="247" spans="4:54" x14ac:dyDescent="0.25"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81"/>
      <c r="AI247" s="75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  <c r="AU247" s="75"/>
      <c r="AV247" s="75"/>
      <c r="AW247" s="75"/>
      <c r="AX247" s="75"/>
      <c r="AY247" s="75"/>
      <c r="AZ247" s="75"/>
      <c r="BA247" s="75"/>
      <c r="BB247" s="75"/>
    </row>
    <row r="248" spans="4:54" x14ac:dyDescent="0.25"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81"/>
      <c r="AI248" s="75"/>
      <c r="AJ248" s="75"/>
      <c r="AK248" s="75"/>
      <c r="AL248" s="75"/>
      <c r="AM248" s="75"/>
      <c r="AN248" s="75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  <c r="AY248" s="75"/>
      <c r="AZ248" s="75"/>
      <c r="BA248" s="75"/>
      <c r="BB248" s="75"/>
    </row>
    <row r="249" spans="4:54" x14ac:dyDescent="0.25"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81"/>
      <c r="AI249" s="75"/>
      <c r="AJ249" s="75"/>
      <c r="AK249" s="75"/>
      <c r="AL249" s="75"/>
      <c r="AM249" s="75"/>
      <c r="AN249" s="75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  <c r="AY249" s="75"/>
      <c r="AZ249" s="75"/>
      <c r="BA249" s="75"/>
      <c r="BB249" s="75"/>
    </row>
    <row r="250" spans="4:54" x14ac:dyDescent="0.25"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81"/>
      <c r="AI250" s="75"/>
      <c r="AJ250" s="75"/>
      <c r="AK250" s="75"/>
      <c r="AL250" s="75"/>
      <c r="AM250" s="75"/>
      <c r="AN250" s="75"/>
      <c r="AO250" s="75"/>
      <c r="AP250" s="75"/>
      <c r="AQ250" s="75"/>
      <c r="AR250" s="75"/>
      <c r="AS250" s="75"/>
      <c r="AT250" s="75"/>
      <c r="AU250" s="75"/>
      <c r="AV250" s="75"/>
      <c r="AW250" s="75"/>
      <c r="AX250" s="75"/>
      <c r="AY250" s="75"/>
      <c r="AZ250" s="75"/>
      <c r="BA250" s="75"/>
      <c r="BB250" s="75"/>
    </row>
    <row r="251" spans="4:54" x14ac:dyDescent="0.25"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81"/>
      <c r="AI251" s="75"/>
      <c r="AJ251" s="75"/>
      <c r="AK251" s="75"/>
      <c r="AL251" s="75"/>
      <c r="AM251" s="75"/>
      <c r="AN251" s="75"/>
      <c r="AO251" s="75"/>
      <c r="AP251" s="75"/>
      <c r="AQ251" s="75"/>
      <c r="AR251" s="75"/>
      <c r="AS251" s="75"/>
      <c r="AT251" s="75"/>
      <c r="AU251" s="75"/>
      <c r="AV251" s="75"/>
      <c r="AW251" s="75"/>
      <c r="AX251" s="75"/>
      <c r="AY251" s="75"/>
      <c r="AZ251" s="75"/>
      <c r="BA251" s="75"/>
      <c r="BB251" s="75"/>
    </row>
    <row r="252" spans="4:54" x14ac:dyDescent="0.25"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81"/>
      <c r="AI252" s="75"/>
      <c r="AJ252" s="75"/>
      <c r="AK252" s="75"/>
      <c r="AL252" s="75"/>
      <c r="AM252" s="75"/>
      <c r="AN252" s="75"/>
      <c r="AO252" s="75"/>
      <c r="AP252" s="75"/>
      <c r="AQ252" s="75"/>
      <c r="AR252" s="75"/>
      <c r="AS252" s="75"/>
      <c r="AT252" s="75"/>
      <c r="AU252" s="75"/>
      <c r="AV252" s="75"/>
      <c r="AW252" s="75"/>
      <c r="AX252" s="75"/>
      <c r="AY252" s="75"/>
      <c r="AZ252" s="75"/>
      <c r="BA252" s="75"/>
      <c r="BB252" s="75"/>
    </row>
    <row r="253" spans="4:54" x14ac:dyDescent="0.25"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81"/>
      <c r="AI253" s="75"/>
      <c r="AJ253" s="75"/>
      <c r="AK253" s="75"/>
      <c r="AL253" s="75"/>
      <c r="AM253" s="75"/>
      <c r="AN253" s="75"/>
      <c r="AO253" s="75"/>
      <c r="AP253" s="75"/>
      <c r="AQ253" s="75"/>
      <c r="AR253" s="75"/>
      <c r="AS253" s="75"/>
      <c r="AT253" s="75"/>
      <c r="AU253" s="75"/>
      <c r="AV253" s="75"/>
      <c r="AW253" s="75"/>
      <c r="AX253" s="75"/>
      <c r="AY253" s="75"/>
      <c r="AZ253" s="75"/>
      <c r="BA253" s="75"/>
      <c r="BB253" s="75"/>
    </row>
    <row r="254" spans="4:54" x14ac:dyDescent="0.25"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81"/>
      <c r="AI254" s="75"/>
      <c r="AJ254" s="75"/>
      <c r="AK254" s="75"/>
      <c r="AL254" s="75"/>
      <c r="AM254" s="75"/>
      <c r="AN254" s="75"/>
      <c r="AO254" s="75"/>
      <c r="AP254" s="75"/>
      <c r="AQ254" s="75"/>
      <c r="AR254" s="75"/>
      <c r="AS254" s="75"/>
      <c r="AT254" s="75"/>
      <c r="AU254" s="75"/>
      <c r="AV254" s="75"/>
      <c r="AW254" s="75"/>
      <c r="AX254" s="75"/>
      <c r="AY254" s="75"/>
      <c r="AZ254" s="75"/>
      <c r="BA254" s="75"/>
      <c r="BB254" s="75"/>
    </row>
    <row r="255" spans="4:54" x14ac:dyDescent="0.25"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81"/>
      <c r="AI255" s="75"/>
      <c r="AJ255" s="75"/>
      <c r="AK255" s="75"/>
      <c r="AL255" s="75"/>
      <c r="AM255" s="75"/>
      <c r="AN255" s="75"/>
      <c r="AO255" s="75"/>
      <c r="AP255" s="75"/>
      <c r="AQ255" s="75"/>
      <c r="AR255" s="75"/>
      <c r="AS255" s="75"/>
      <c r="AT255" s="75"/>
      <c r="AU255" s="75"/>
      <c r="AV255" s="75"/>
      <c r="AW255" s="75"/>
      <c r="AX255" s="75"/>
      <c r="AY255" s="75"/>
      <c r="AZ255" s="75"/>
      <c r="BA255" s="75"/>
      <c r="BB255" s="75"/>
    </row>
    <row r="256" spans="4:54" x14ac:dyDescent="0.25"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81"/>
      <c r="AI256" s="75"/>
      <c r="AJ256" s="75"/>
      <c r="AK256" s="75"/>
      <c r="AL256" s="75"/>
      <c r="AM256" s="75"/>
      <c r="AN256" s="75"/>
      <c r="AO256" s="75"/>
      <c r="AP256" s="75"/>
      <c r="AQ256" s="75"/>
      <c r="AR256" s="75"/>
      <c r="AS256" s="75"/>
      <c r="AT256" s="75"/>
      <c r="AU256" s="75"/>
      <c r="AV256" s="75"/>
      <c r="AW256" s="75"/>
      <c r="AX256" s="75"/>
      <c r="AY256" s="75"/>
      <c r="AZ256" s="75"/>
      <c r="BA256" s="75"/>
      <c r="BB256" s="75"/>
    </row>
    <row r="257" spans="4:54" x14ac:dyDescent="0.25"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81"/>
      <c r="AI257" s="75"/>
      <c r="AJ257" s="75"/>
      <c r="AK257" s="75"/>
      <c r="AL257" s="75"/>
      <c r="AM257" s="75"/>
      <c r="AN257" s="75"/>
      <c r="AO257" s="75"/>
      <c r="AP257" s="75"/>
      <c r="AQ257" s="75"/>
      <c r="AR257" s="75"/>
      <c r="AS257" s="75"/>
      <c r="AT257" s="75"/>
      <c r="AU257" s="75"/>
      <c r="AV257" s="75"/>
      <c r="AW257" s="75"/>
      <c r="AX257" s="75"/>
      <c r="AY257" s="75"/>
      <c r="AZ257" s="75"/>
      <c r="BA257" s="75"/>
      <c r="BB257" s="75"/>
    </row>
  </sheetData>
  <mergeCells count="40">
    <mergeCell ref="A28:A35"/>
    <mergeCell ref="C28:C33"/>
    <mergeCell ref="A4:A11"/>
    <mergeCell ref="C4:C9"/>
    <mergeCell ref="A12:A19"/>
    <mergeCell ref="C12:C17"/>
    <mergeCell ref="A20:A27"/>
    <mergeCell ref="C20:C25"/>
    <mergeCell ref="C60:C64"/>
    <mergeCell ref="C156:C161"/>
    <mergeCell ref="C132:C137"/>
    <mergeCell ref="C108:C113"/>
    <mergeCell ref="C84:C89"/>
    <mergeCell ref="C116:C121"/>
    <mergeCell ref="C92:C97"/>
    <mergeCell ref="C124:C129"/>
    <mergeCell ref="A36:A43"/>
    <mergeCell ref="A44:A51"/>
    <mergeCell ref="C36:C40"/>
    <mergeCell ref="C44:C48"/>
    <mergeCell ref="C52:C56"/>
    <mergeCell ref="A52:A59"/>
    <mergeCell ref="C68:C72"/>
    <mergeCell ref="C140:C145"/>
    <mergeCell ref="A148:A155"/>
    <mergeCell ref="A140:A147"/>
    <mergeCell ref="C148:C153"/>
    <mergeCell ref="C76:C81"/>
    <mergeCell ref="C100:C105"/>
    <mergeCell ref="A84:A91"/>
    <mergeCell ref="A92:A99"/>
    <mergeCell ref="A68:A75"/>
    <mergeCell ref="A156:A163"/>
    <mergeCell ref="A60:A67"/>
    <mergeCell ref="A100:A107"/>
    <mergeCell ref="A124:A131"/>
    <mergeCell ref="A132:A139"/>
    <mergeCell ref="A108:A115"/>
    <mergeCell ref="A116:A123"/>
    <mergeCell ref="A76:A83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13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25"/>
  <sheetViews>
    <sheetView topLeftCell="A365" workbookViewId="0">
      <selection activeCell="B376" sqref="B376"/>
    </sheetView>
  </sheetViews>
  <sheetFormatPr defaultRowHeight="13.2" x14ac:dyDescent="0.25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77734375" customWidth="1"/>
    <col min="18" max="18" width="14.33203125" customWidth="1"/>
    <col min="19" max="19" width="10.33203125" customWidth="1"/>
    <col min="21" max="21" width="10.77734375" customWidth="1"/>
    <col min="22" max="22" width="12.33203125" customWidth="1"/>
    <col min="23" max="23" width="10.44140625" customWidth="1"/>
    <col min="24" max="24" width="14.77734375" customWidth="1"/>
  </cols>
  <sheetData>
    <row r="3" spans="2:159" s="5" customFormat="1" ht="70.5" customHeight="1" thickBot="1" x14ac:dyDescent="0.3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133</v>
      </c>
      <c r="W3" s="151" t="s">
        <v>114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" customHeight="1" x14ac:dyDescent="0.25">
      <c r="B4" s="35"/>
      <c r="C4" s="7" t="s">
        <v>155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Sold'!C64</f>
        <v>35</v>
      </c>
      <c r="V4" s="153">
        <f>+'NTP or Sold'!Z64</f>
        <v>0</v>
      </c>
      <c r="W4" s="184">
        <f>+'NTP or Sold'!Z65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" customHeight="1" x14ac:dyDescent="0.25">
      <c r="B5" s="35"/>
      <c r="C5" s="7" t="s">
        <v>155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148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147</v>
      </c>
      <c r="U5" s="153">
        <f>+'NTP or Sold'!C72</f>
        <v>14</v>
      </c>
      <c r="V5" s="153">
        <f>+'NTP or Sold'!Z72</f>
        <v>2.7965333333333335</v>
      </c>
      <c r="W5" s="184">
        <f>+'NTP or Sold'!Z73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" customHeight="1" x14ac:dyDescent="0.25">
      <c r="B6" s="35"/>
      <c r="C6" s="7" t="s">
        <v>155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148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147</v>
      </c>
      <c r="U6" s="153">
        <f>+'NTP or Sold'!C80</f>
        <v>14</v>
      </c>
      <c r="V6" s="153">
        <f>+'NTP or Sold'!Z80</f>
        <v>2.7965333333333335</v>
      </c>
      <c r="W6" s="184">
        <f>+'NTP or Sold'!Z81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" customHeight="1" x14ac:dyDescent="0.25">
      <c r="B7" s="35"/>
      <c r="C7" s="7" t="s">
        <v>155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148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147</v>
      </c>
      <c r="U7" s="153">
        <f>+'NTP or Sold'!C88</f>
        <v>14</v>
      </c>
      <c r="V7" s="153">
        <f>+'NTP or Sold'!Z88</f>
        <v>2.7965333333333335</v>
      </c>
      <c r="W7" s="184">
        <f>+'NTP or Sold'!Z89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" customHeight="1" x14ac:dyDescent="0.25">
      <c r="B8" s="35"/>
      <c r="C8" s="7" t="s">
        <v>155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148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147</v>
      </c>
      <c r="U8" s="153">
        <f>+'NTP or Sold'!C96</f>
        <v>14</v>
      </c>
      <c r="V8" s="153">
        <f>+'NTP or Sold'!Z96</f>
        <v>2.7965333333333335</v>
      </c>
      <c r="W8" s="184">
        <f>+'NTP or Sold'!Z97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" customHeight="1" x14ac:dyDescent="0.25">
      <c r="B9" s="35"/>
      <c r="C9" s="7" t="s">
        <v>155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Sold'!C104</f>
        <v>8</v>
      </c>
      <c r="V9" s="152">
        <f>+'NTP or Sold'!AA104</f>
        <v>8</v>
      </c>
      <c r="W9" s="184">
        <f>+'NTP or Sold'!AA105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" customHeight="1" x14ac:dyDescent="0.25">
      <c r="B10" s="35"/>
      <c r="C10" s="7" t="s">
        <v>155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Sold'!C112</f>
        <v>8</v>
      </c>
      <c r="V10" s="153">
        <f>+'NTP or Sold'!AA112</f>
        <v>8</v>
      </c>
      <c r="W10" s="184">
        <f>+'NTP or Sold'!AA113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" customHeight="1" x14ac:dyDescent="0.25">
      <c r="B11" s="35"/>
      <c r="C11" s="7" t="s">
        <v>155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Sold'!C120</f>
        <v>8</v>
      </c>
      <c r="V11" s="153">
        <f>+'NTP or Sold'!AA120</f>
        <v>8</v>
      </c>
      <c r="W11" s="184">
        <f>+'NTP or Sold'!AA121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" customHeight="1" x14ac:dyDescent="0.25">
      <c r="B12" s="35"/>
      <c r="C12" s="7" t="s">
        <v>155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Sold'!C136</f>
        <v>8</v>
      </c>
      <c r="V12" s="153">
        <f>+'NTP or Sold'!AA136</f>
        <v>8</v>
      </c>
      <c r="W12" s="184">
        <f>+'NTP or Sold'!AA137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" customHeight="1" x14ac:dyDescent="0.25">
      <c r="B13" s="35"/>
      <c r="C13" s="7" t="s">
        <v>155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Sold'!C144</f>
        <v>8</v>
      </c>
      <c r="V13" s="153">
        <f>+'NTP or Sold'!AA144</f>
        <v>8</v>
      </c>
      <c r="W13" s="184">
        <f>+'NTP or Sold'!AA145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" customHeight="1" x14ac:dyDescent="0.25">
      <c r="B14" s="35"/>
      <c r="C14" s="7" t="s">
        <v>155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Sold'!C152</f>
        <v>8</v>
      </c>
      <c r="V14" s="153">
        <f>+'NTP or Sold'!AA152</f>
        <v>8</v>
      </c>
      <c r="W14" s="184">
        <f>+'NTP or Sold'!AA153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" customHeight="1" x14ac:dyDescent="0.25">
      <c r="B15" s="35"/>
      <c r="C15" s="7" t="s">
        <v>155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Sold'!C160</f>
        <v>8</v>
      </c>
      <c r="V15" s="153">
        <f>+'NTP or Sold'!AA160</f>
        <v>8</v>
      </c>
      <c r="W15" s="184">
        <f>+'NTP or Sold'!AA161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" customHeight="1" x14ac:dyDescent="0.25">
      <c r="B16" s="35"/>
      <c r="C16" s="7" t="s">
        <v>155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Sold'!C168</f>
        <v>7</v>
      </c>
      <c r="V16" s="153">
        <f>+'NTP or Sold'!AA168</f>
        <v>7</v>
      </c>
      <c r="W16" s="184">
        <f>+'NTP or Sold'!AA169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" customHeight="1" x14ac:dyDescent="0.25">
      <c r="B17" s="35"/>
      <c r="C17" s="7" t="s">
        <v>155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Sold'!C176</f>
        <v>7</v>
      </c>
      <c r="V17" s="153">
        <f>+'NTP or Sold'!AA176</f>
        <v>7</v>
      </c>
      <c r="W17" s="184">
        <f>+'NTP or Sold'!AA177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5">
      <c r="B18" s="35"/>
      <c r="C18" s="7" t="s">
        <v>170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159</v>
      </c>
      <c r="S18" s="7"/>
      <c r="T18" s="7" t="s">
        <v>142</v>
      </c>
      <c r="U18" s="153">
        <f>+'NTP or Sold'!C184+('NTP or Sold'!C200/2)</f>
        <v>45.676500000000004</v>
      </c>
      <c r="V18" s="153">
        <f>+'NTP or Sold'!AB184+'NTP or Sold'!AB200/2</f>
        <v>18.814490700000004</v>
      </c>
      <c r="W18" s="185">
        <f>+'NTP or Sold'!AB185+'NTP or Sold'!AB201/2</f>
        <v>15.745985200000002</v>
      </c>
      <c r="X18" s="17" t="s">
        <v>160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5">
      <c r="B19" s="35"/>
      <c r="C19" s="7" t="s">
        <v>170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159</v>
      </c>
      <c r="S19" s="7"/>
      <c r="T19" s="7" t="s">
        <v>142</v>
      </c>
      <c r="U19" s="153">
        <f>+'NTP or Sold'!C192+'NTP or Sold'!C200/2</f>
        <v>45.676500000000004</v>
      </c>
      <c r="V19" s="153">
        <f>+'NTP or Sold'!AB192+'NTP or Sold'!AB200/2</f>
        <v>17.977424940000002</v>
      </c>
      <c r="W19" s="185">
        <f>+'NTP or Sold'!AB193+'NTP or Sold'!AB201/2</f>
        <v>15.745985200000002</v>
      </c>
      <c r="X19" s="17" t="s">
        <v>160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5">
      <c r="B20" s="35"/>
      <c r="C20" s="7" t="s">
        <v>170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159</v>
      </c>
      <c r="S20" s="7"/>
      <c r="T20" s="7" t="s">
        <v>143</v>
      </c>
      <c r="U20" s="153">
        <f>+'NTP or Sold'!C208+'NTP or Sold'!C224/2</f>
        <v>45.426500000000004</v>
      </c>
      <c r="V20" s="153">
        <f>+'NTP or Sold'!AB208+'NTP or Sold'!AB224/2</f>
        <v>19.588827215999999</v>
      </c>
      <c r="W20" s="185">
        <f>+'NTP or Sold'!AB209+'NTP or Sold'!AB225/2</f>
        <v>14.905072000000002</v>
      </c>
      <c r="X20" s="34" t="s">
        <v>161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5">
      <c r="B21" s="35"/>
      <c r="C21" s="7" t="s">
        <v>170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159</v>
      </c>
      <c r="S21" s="7"/>
      <c r="T21" s="7" t="s">
        <v>143</v>
      </c>
      <c r="U21" s="153">
        <f>+'NTP or Sold'!C216+'NTP or Sold'!C224/2</f>
        <v>45.426500000000004</v>
      </c>
      <c r="V21" s="153">
        <f>+'NTP or Sold'!AB216+'NTP or Sold'!AB224/2</f>
        <v>18.896272416000002</v>
      </c>
      <c r="W21" s="185">
        <f>+'NTP or Sold'!AB217+'NTP or Sold'!AB225/2</f>
        <v>14.905072000000002</v>
      </c>
      <c r="X21" s="34" t="s">
        <v>161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" customHeight="1" x14ac:dyDescent="0.25">
      <c r="B22" s="35">
        <f>1+'Detail by Turbine'!A24</f>
        <v>20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127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Sold'!C256</f>
        <v>14.2</v>
      </c>
      <c r="V22" s="153">
        <f>+'NTP or Sold'!AD256</f>
        <v>5.6774304761904757</v>
      </c>
      <c r="W22" s="185">
        <f>+'NTP or Sold'!AD257</f>
        <v>2.3114444444444446</v>
      </c>
      <c r="X22" s="7" t="s">
        <v>164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5">
      <c r="B23" s="35">
        <f>1+B22</f>
        <v>21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127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Sold'!C264</f>
        <v>14.2</v>
      </c>
      <c r="V23" s="153">
        <f>+'NTP or Sold'!AD264</f>
        <v>5.6774304761904757</v>
      </c>
      <c r="W23" s="185">
        <f>+'NTP or Sold'!AD265</f>
        <v>2.3114444444444446</v>
      </c>
      <c r="X23" s="7" t="s">
        <v>177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5">
      <c r="B24" s="35">
        <f>1+'NTP or Sold'!A42</f>
        <v>4</v>
      </c>
      <c r="C24" s="224" t="s">
        <v>9</v>
      </c>
      <c r="D24" s="224">
        <v>1</v>
      </c>
      <c r="E24" s="225" t="s">
        <v>4</v>
      </c>
      <c r="F24" s="224" t="s">
        <v>85</v>
      </c>
      <c r="G24" s="225"/>
      <c r="H24" s="224" t="s">
        <v>10</v>
      </c>
      <c r="I24" s="225">
        <v>171</v>
      </c>
      <c r="J24" s="226">
        <v>10456</v>
      </c>
      <c r="K24" s="225" t="s">
        <v>32</v>
      </c>
      <c r="L24" s="227">
        <v>36800</v>
      </c>
      <c r="M24" s="225" t="s">
        <v>58</v>
      </c>
      <c r="N24" s="233">
        <v>36801</v>
      </c>
      <c r="O24" s="225" t="s">
        <v>52</v>
      </c>
      <c r="P24" s="225" t="s">
        <v>64</v>
      </c>
      <c r="Q24" s="225" t="s">
        <v>7</v>
      </c>
      <c r="R24" s="224" t="s">
        <v>34</v>
      </c>
      <c r="S24" s="224" t="s">
        <v>163</v>
      </c>
      <c r="T24" s="224" t="s">
        <v>99</v>
      </c>
      <c r="U24" s="228">
        <f>+'NTP or Sold'!C128</f>
        <v>31.246613</v>
      </c>
      <c r="V24" s="228">
        <f>+'NTP or Sold'!AD128</f>
        <v>31.246613</v>
      </c>
      <c r="W24" s="229">
        <f>+'NTP or Sold'!AD129</f>
        <v>31.246613</v>
      </c>
      <c r="X24" s="7" t="s">
        <v>179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" customHeight="1" x14ac:dyDescent="0.25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183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162</v>
      </c>
      <c r="T25" s="7" t="s">
        <v>141</v>
      </c>
      <c r="U25" s="240">
        <f>+'NTP or Sold'!C272</f>
        <v>14.5</v>
      </c>
      <c r="V25" s="240">
        <f>+'NTP or Sold'!AD272</f>
        <v>5.7973761904761902</v>
      </c>
      <c r="W25" s="239">
        <f>+'NTP or Sold'!AD273</f>
        <v>2.3602777777777781</v>
      </c>
      <c r="X25" s="7" t="s">
        <v>180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" customHeight="1" x14ac:dyDescent="0.25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183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162</v>
      </c>
      <c r="T26" s="7" t="s">
        <v>141</v>
      </c>
      <c r="U26" s="153">
        <f>+'NTP or Sold'!C280</f>
        <v>14.5</v>
      </c>
      <c r="V26" s="153">
        <f>+'NTP or Sold'!AD280</f>
        <v>5.7973761904761902</v>
      </c>
      <c r="W26" s="185">
        <f>+'NTP or Sold'!AD281</f>
        <v>2.3602777777777781</v>
      </c>
      <c r="X26" s="7" t="s">
        <v>180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" customHeight="1" x14ac:dyDescent="0.25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183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162</v>
      </c>
      <c r="T27" s="7" t="s">
        <v>141</v>
      </c>
      <c r="U27" s="153">
        <f>+'NTP or Sold'!C288</f>
        <v>14.5</v>
      </c>
      <c r="V27" s="153">
        <f>+'NTP or Sold'!AD288</f>
        <v>5.7973761904761902</v>
      </c>
      <c r="W27" s="185">
        <f>+'NTP or Sold'!AD289</f>
        <v>2.3602777777777781</v>
      </c>
      <c r="X27" s="7" t="s">
        <v>180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" customHeight="1" x14ac:dyDescent="0.25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183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162</v>
      </c>
      <c r="T28" s="7" t="s">
        <v>141</v>
      </c>
      <c r="U28" s="153">
        <f>+'NTP or Sold'!C296</f>
        <v>14.5</v>
      </c>
      <c r="V28" s="153">
        <f>+'NTP or Sold'!AD296</f>
        <v>5.7973761904761902</v>
      </c>
      <c r="W28" s="185">
        <f>+'NTP or Sold'!AD297</f>
        <v>2.3602777777777781</v>
      </c>
      <c r="X28" s="7" t="s">
        <v>180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" customHeight="1" x14ac:dyDescent="0.25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183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162</v>
      </c>
      <c r="T29" s="7" t="s">
        <v>141</v>
      </c>
      <c r="U29" s="153">
        <f>+'NTP or Sold'!C304</f>
        <v>14.8</v>
      </c>
      <c r="V29" s="153">
        <f>+'NTP or Sold'!AD304</f>
        <v>5.9173219047619048</v>
      </c>
      <c r="W29" s="185">
        <f>+'NTP or Sold'!AD305</f>
        <v>2.4091111111111116</v>
      </c>
      <c r="X29" s="7" t="s">
        <v>180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" customHeight="1" x14ac:dyDescent="0.25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183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162</v>
      </c>
      <c r="T30" s="7" t="s">
        <v>141</v>
      </c>
      <c r="U30" s="153">
        <f>+'NTP or Sold'!C312</f>
        <v>14.8</v>
      </c>
      <c r="V30" s="153">
        <f>+'NTP or Sold'!AD312</f>
        <v>5.9173219047619048</v>
      </c>
      <c r="W30" s="185">
        <f>+'NTP or Sold'!AD313</f>
        <v>2.4091111111111116</v>
      </c>
      <c r="X30" s="7" t="s">
        <v>180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" customHeight="1" x14ac:dyDescent="0.25">
      <c r="A31" s="35">
        <f>1+'NTP or Sold'!A44</f>
        <v>9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Sold'!C320</f>
        <v>0</v>
      </c>
      <c r="U31" s="153">
        <f>+'NTP or Sold'!AD320</f>
        <v>0</v>
      </c>
      <c r="V31" s="185">
        <f>+'NTP or Sold'!AD320</f>
        <v>0</v>
      </c>
      <c r="W31" s="7" t="s">
        <v>182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5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158</v>
      </c>
      <c r="S32" s="7" t="s">
        <v>174</v>
      </c>
      <c r="T32" s="153">
        <f>+'NTP or Sold'!C328</f>
        <v>14.2</v>
      </c>
      <c r="U32" s="153">
        <f>+'NTP or Sold'!AF328</f>
        <v>7.0979038095238085</v>
      </c>
      <c r="V32" s="239">
        <f>+'NTP or Sold'!AF329</f>
        <v>2.7690000000000001</v>
      </c>
      <c r="W32" s="7" t="s">
        <v>178</v>
      </c>
      <c r="X32" s="7" t="s">
        <v>185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5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158</v>
      </c>
      <c r="S33" s="7" t="s">
        <v>174</v>
      </c>
      <c r="T33" s="153">
        <f>+'NTP or Sold'!C336</f>
        <v>14.2</v>
      </c>
      <c r="U33" s="153">
        <f>+'NTP or Sold'!AF336</f>
        <v>7.0979038095238085</v>
      </c>
      <c r="V33" s="239">
        <f>+'NTP or Sold'!AF337</f>
        <v>2.7690000000000001</v>
      </c>
      <c r="W33" s="7" t="s">
        <v>178</v>
      </c>
      <c r="X33" s="7" t="s">
        <v>185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5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158</v>
      </c>
      <c r="S34" s="7" t="s">
        <v>174</v>
      </c>
      <c r="T34" s="153">
        <f>+'NTP or Sold'!C344</f>
        <v>14.2</v>
      </c>
      <c r="U34" s="153">
        <f>+'NTP or Sold'!AF344</f>
        <v>7.0979038095238085</v>
      </c>
      <c r="V34" s="239">
        <f>+'NTP or Sold'!AF345</f>
        <v>2.7690000000000001</v>
      </c>
      <c r="W34" s="7" t="s">
        <v>178</v>
      </c>
      <c r="X34" s="7" t="s">
        <v>185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5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158</v>
      </c>
      <c r="S35" s="7" t="s">
        <v>174</v>
      </c>
      <c r="T35" s="153">
        <f>+'NTP or Sold'!C352</f>
        <v>14.2</v>
      </c>
      <c r="U35" s="153">
        <f>+'NTP or Sold'!AF352</f>
        <v>7.0979038095238085</v>
      </c>
      <c r="V35" s="239">
        <f>+'NTP or Sold'!AF353</f>
        <v>2.7690000000000001</v>
      </c>
      <c r="W35" s="7" t="s">
        <v>178</v>
      </c>
      <c r="X35" s="7" t="s">
        <v>185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5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158</v>
      </c>
      <c r="S36" s="7" t="s">
        <v>174</v>
      </c>
      <c r="T36" s="153">
        <f>+'NTP or Sold'!C360</f>
        <v>14.2</v>
      </c>
      <c r="U36" s="153">
        <f>+'NTP or Sold'!AF360</f>
        <v>7.0979038095238085</v>
      </c>
      <c r="V36" s="239">
        <f>+'NTP or Sold'!AF361</f>
        <v>2.7690000000000001</v>
      </c>
      <c r="W36" s="7" t="s">
        <v>178</v>
      </c>
      <c r="X36" s="7" t="s">
        <v>185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5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158</v>
      </c>
      <c r="S37" s="7" t="s">
        <v>174</v>
      </c>
      <c r="T37" s="153">
        <f>+'NTP or Sold'!C368</f>
        <v>14.2</v>
      </c>
      <c r="U37" s="153">
        <f>+'NTP or Sold'!AF368</f>
        <v>7.0979038095238085</v>
      </c>
      <c r="V37" s="239">
        <f>+'NTP or Sold'!AF369</f>
        <v>2.7690000000000001</v>
      </c>
      <c r="W37" s="7" t="s">
        <v>178</v>
      </c>
      <c r="X37" s="7" t="s">
        <v>185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5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158</v>
      </c>
      <c r="S38" s="7" t="s">
        <v>174</v>
      </c>
      <c r="T38" s="153">
        <f>+'NTP or Sold'!C376</f>
        <v>14.2</v>
      </c>
      <c r="U38" s="153">
        <f>+'NTP or Sold'!AF376</f>
        <v>7.0979038095238085</v>
      </c>
      <c r="V38" s="239">
        <f>+'NTP or Sold'!AF377</f>
        <v>2.7690000000000001</v>
      </c>
      <c r="W38" s="7" t="s">
        <v>178</v>
      </c>
      <c r="X38" s="7" t="s">
        <v>185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3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158</v>
      </c>
      <c r="S39" s="7" t="s">
        <v>174</v>
      </c>
      <c r="T39" s="153">
        <f>+'NTP or Sold'!C384</f>
        <v>14.2</v>
      </c>
      <c r="U39" s="153">
        <f>+'NTP or Sold'!AF384</f>
        <v>7.0979038095238085</v>
      </c>
      <c r="V39" s="239">
        <f>+'NTP or Sold'!AF385</f>
        <v>2.7690000000000001</v>
      </c>
      <c r="W39" s="7" t="s">
        <v>178</v>
      </c>
      <c r="X39" s="7" t="s">
        <v>185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" customHeight="1" x14ac:dyDescent="0.25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200</v>
      </c>
      <c r="M40" s="8" t="s">
        <v>150</v>
      </c>
      <c r="N40" s="8" t="s">
        <v>52</v>
      </c>
      <c r="O40" s="8" t="s">
        <v>43</v>
      </c>
      <c r="P40" s="8" t="s">
        <v>192</v>
      </c>
      <c r="Q40" s="7" t="s">
        <v>47</v>
      </c>
      <c r="R40" s="7" t="s">
        <v>157</v>
      </c>
      <c r="S40" s="7" t="s">
        <v>194</v>
      </c>
      <c r="T40" s="153">
        <f>+'NTP or Sold'!C232/2</f>
        <v>64.706000000000003</v>
      </c>
      <c r="U40" s="153">
        <f>+'NTP or Sold'!AG232/2</f>
        <v>8.4117800000000003</v>
      </c>
      <c r="V40" s="187">
        <f>+'NTP or Sold'!AG233/2</f>
        <v>8.4117800000000003</v>
      </c>
      <c r="W40" s="238" t="s">
        <v>156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" customHeight="1" thickBot="1" x14ac:dyDescent="0.3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200</v>
      </c>
      <c r="M41" s="8" t="s">
        <v>151</v>
      </c>
      <c r="N41" s="8" t="s">
        <v>52</v>
      </c>
      <c r="O41" s="8" t="s">
        <v>43</v>
      </c>
      <c r="P41" s="8" t="s">
        <v>192</v>
      </c>
      <c r="Q41" s="7" t="s">
        <v>47</v>
      </c>
      <c r="R41" s="7" t="s">
        <v>157</v>
      </c>
      <c r="S41" s="7" t="s">
        <v>194</v>
      </c>
      <c r="T41" s="153">
        <f>+'NTP or Sold'!C232/2</f>
        <v>64.706000000000003</v>
      </c>
      <c r="U41" s="153">
        <f>+'NTP or Sold'!AG232/2</f>
        <v>8.4117800000000003</v>
      </c>
      <c r="V41" s="188">
        <f>+'NTP or Sold'!AG233/2</f>
        <v>8.4117800000000003</v>
      </c>
      <c r="W41" s="238" t="s">
        <v>156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" customHeight="1" x14ac:dyDescent="0.25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200</v>
      </c>
      <c r="M42" s="8" t="s">
        <v>150</v>
      </c>
      <c r="N42" s="8" t="s">
        <v>52</v>
      </c>
      <c r="O42" s="8" t="s">
        <v>43</v>
      </c>
      <c r="P42" s="8" t="s">
        <v>192</v>
      </c>
      <c r="Q42" s="7" t="s">
        <v>47</v>
      </c>
      <c r="R42" s="7" t="s">
        <v>157</v>
      </c>
      <c r="S42" s="7" t="s">
        <v>194</v>
      </c>
      <c r="T42" s="153">
        <f>+'NTP or Sold'!C240</f>
        <v>68.587000000000003</v>
      </c>
      <c r="U42" s="153">
        <f>+'NTP or Sold'!AG240</f>
        <v>8.9163100000000011</v>
      </c>
      <c r="V42" s="189">
        <f>+'NTP or Sold'!AG241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" customHeight="1" x14ac:dyDescent="0.25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200</v>
      </c>
      <c r="M43" s="8" t="s">
        <v>191</v>
      </c>
      <c r="N43" s="8" t="s">
        <v>52</v>
      </c>
      <c r="O43" s="8" t="s">
        <v>43</v>
      </c>
      <c r="P43" s="8" t="s">
        <v>192</v>
      </c>
      <c r="Q43" s="7"/>
      <c r="R43" s="7"/>
      <c r="S43" s="7" t="s">
        <v>193</v>
      </c>
      <c r="T43" s="153">
        <f>+'NTP or Sold'!C248</f>
        <v>66</v>
      </c>
      <c r="U43" s="153">
        <v>0</v>
      </c>
      <c r="V43" s="189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5">
      <c r="A44" s="35">
        <f>1+'Detail by Turbine'!A12</f>
        <v>8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191</v>
      </c>
      <c r="N44" s="8" t="s">
        <v>52</v>
      </c>
      <c r="O44" s="8" t="s">
        <v>43</v>
      </c>
      <c r="P44" s="8" t="s">
        <v>204</v>
      </c>
      <c r="Q44" s="7" t="s">
        <v>48</v>
      </c>
      <c r="R44" s="7"/>
      <c r="S44" s="7" t="s">
        <v>206</v>
      </c>
      <c r="T44" s="153">
        <f>+'NTP or Sold'!C392</f>
        <v>36.24736</v>
      </c>
      <c r="U44" s="153">
        <f>+'NTP or Sold'!AH392</f>
        <v>35.613031199999995</v>
      </c>
      <c r="V44" s="185">
        <f>+'NTP or Sold'!AH393</f>
        <v>35.703649599999999</v>
      </c>
      <c r="W44" s="7"/>
      <c r="X44" s="7" t="s">
        <v>201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57" spans="2:102" s="77" customFormat="1" ht="13.8" thickBot="1" x14ac:dyDescent="0.3">
      <c r="B57" s="87"/>
      <c r="C57" s="86"/>
      <c r="D57" s="78">
        <v>36069</v>
      </c>
      <c r="E57" s="78">
        <f t="shared" ref="E57:BB57" si="1">+D57+31</f>
        <v>36100</v>
      </c>
      <c r="F57" s="78">
        <f t="shared" si="1"/>
        <v>36131</v>
      </c>
      <c r="G57" s="78">
        <f t="shared" si="1"/>
        <v>36162</v>
      </c>
      <c r="H57" s="78">
        <f t="shared" si="1"/>
        <v>36193</v>
      </c>
      <c r="I57" s="78">
        <f t="shared" si="1"/>
        <v>36224</v>
      </c>
      <c r="J57" s="78">
        <f t="shared" si="1"/>
        <v>36255</v>
      </c>
      <c r="K57" s="78">
        <f t="shared" si="1"/>
        <v>36286</v>
      </c>
      <c r="L57" s="78">
        <f t="shared" si="1"/>
        <v>36317</v>
      </c>
      <c r="M57" s="78">
        <f t="shared" si="1"/>
        <v>36348</v>
      </c>
      <c r="N57" s="78">
        <f t="shared" si="1"/>
        <v>36379</v>
      </c>
      <c r="O57" s="78">
        <f t="shared" si="1"/>
        <v>36410</v>
      </c>
      <c r="P57" s="78">
        <f t="shared" si="1"/>
        <v>36441</v>
      </c>
      <c r="Q57" s="78">
        <f t="shared" si="1"/>
        <v>36472</v>
      </c>
      <c r="R57" s="78">
        <f t="shared" si="1"/>
        <v>36503</v>
      </c>
      <c r="S57" s="78">
        <f t="shared" si="1"/>
        <v>36534</v>
      </c>
      <c r="T57" s="78">
        <f t="shared" si="1"/>
        <v>36565</v>
      </c>
      <c r="U57" s="78">
        <f t="shared" si="1"/>
        <v>36596</v>
      </c>
      <c r="V57" s="78">
        <f t="shared" si="1"/>
        <v>36627</v>
      </c>
      <c r="W57" s="78">
        <f t="shared" si="1"/>
        <v>36658</v>
      </c>
      <c r="X57" s="78">
        <f t="shared" si="1"/>
        <v>36689</v>
      </c>
      <c r="Y57" s="78">
        <f t="shared" si="1"/>
        <v>36720</v>
      </c>
      <c r="Z57" s="80">
        <f t="shared" si="1"/>
        <v>36751</v>
      </c>
      <c r="AA57" s="78">
        <f t="shared" si="1"/>
        <v>36782</v>
      </c>
      <c r="AB57" s="78">
        <f t="shared" si="1"/>
        <v>36813</v>
      </c>
      <c r="AC57" s="78">
        <f t="shared" si="1"/>
        <v>36844</v>
      </c>
      <c r="AD57" s="78">
        <f t="shared" si="1"/>
        <v>36875</v>
      </c>
      <c r="AE57" s="78">
        <f t="shared" si="1"/>
        <v>36906</v>
      </c>
      <c r="AF57" s="78">
        <f t="shared" si="1"/>
        <v>36937</v>
      </c>
      <c r="AG57" s="78">
        <f t="shared" si="1"/>
        <v>36968</v>
      </c>
      <c r="AH57" s="78">
        <f t="shared" si="1"/>
        <v>36999</v>
      </c>
      <c r="AI57" s="78">
        <f t="shared" si="1"/>
        <v>37030</v>
      </c>
      <c r="AJ57" s="78">
        <f t="shared" si="1"/>
        <v>37061</v>
      </c>
      <c r="AK57" s="78">
        <f t="shared" si="1"/>
        <v>37092</v>
      </c>
      <c r="AL57" s="78">
        <f t="shared" si="1"/>
        <v>37123</v>
      </c>
      <c r="AM57" s="78">
        <f t="shared" si="1"/>
        <v>37154</v>
      </c>
      <c r="AN57" s="78">
        <f t="shared" si="1"/>
        <v>37185</v>
      </c>
      <c r="AO57" s="78">
        <f t="shared" si="1"/>
        <v>37216</v>
      </c>
      <c r="AP57" s="78">
        <f t="shared" si="1"/>
        <v>37247</v>
      </c>
      <c r="AQ57" s="78">
        <f t="shared" si="1"/>
        <v>37278</v>
      </c>
      <c r="AR57" s="78">
        <f t="shared" si="1"/>
        <v>37309</v>
      </c>
      <c r="AS57" s="78">
        <f t="shared" si="1"/>
        <v>37340</v>
      </c>
      <c r="AT57" s="78">
        <f t="shared" si="1"/>
        <v>37371</v>
      </c>
      <c r="AU57" s="78">
        <f t="shared" si="1"/>
        <v>37402</v>
      </c>
      <c r="AV57" s="78">
        <f t="shared" si="1"/>
        <v>37433</v>
      </c>
      <c r="AW57" s="78">
        <f t="shared" si="1"/>
        <v>37464</v>
      </c>
      <c r="AX57" s="78">
        <f t="shared" si="1"/>
        <v>37495</v>
      </c>
      <c r="AY57" s="78">
        <f t="shared" si="1"/>
        <v>37526</v>
      </c>
      <c r="AZ57" s="78">
        <f t="shared" si="1"/>
        <v>37557</v>
      </c>
      <c r="BA57" s="78">
        <f t="shared" si="1"/>
        <v>37588</v>
      </c>
      <c r="BB57" s="78">
        <f t="shared" si="1"/>
        <v>37619</v>
      </c>
      <c r="BC57" s="132" t="s">
        <v>119</v>
      </c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</row>
    <row r="58" spans="2:102" s="193" customFormat="1" ht="15" customHeight="1" thickTop="1" x14ac:dyDescent="0.25">
      <c r="B58" s="198" t="str">
        <f>+'NTP or Sold'!H4</f>
        <v>7FA - now simple cycle</v>
      </c>
      <c r="C58" s="265" t="str">
        <f>+'NTP or Sold'!T4</f>
        <v>East Coast Power - Linden 6 (ECP)</v>
      </c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81"/>
      <c r="AA58" s="208"/>
      <c r="AB58" s="208"/>
      <c r="AC58" s="208"/>
      <c r="AD58" s="208"/>
      <c r="AE58" s="208"/>
      <c r="AF58" s="208"/>
      <c r="AG58" s="208"/>
      <c r="AH58" s="208"/>
      <c r="AI58" s="208"/>
      <c r="AJ58" s="208"/>
      <c r="AK58" s="208"/>
      <c r="AL58" s="208"/>
      <c r="AM58" s="208"/>
      <c r="AN58" s="208"/>
      <c r="AO58" s="208"/>
      <c r="AP58" s="208"/>
      <c r="AQ58" s="208"/>
      <c r="AR58" s="208"/>
      <c r="AS58" s="208"/>
      <c r="AT58" s="208"/>
      <c r="AU58" s="208"/>
      <c r="AV58" s="208"/>
      <c r="AW58" s="208"/>
      <c r="AX58" s="208"/>
      <c r="AY58" s="208"/>
      <c r="AZ58" s="208"/>
      <c r="BA58" s="192"/>
    </row>
    <row r="59" spans="2:102" s="197" customFormat="1" x14ac:dyDescent="0.25">
      <c r="B59" s="194" t="s">
        <v>108</v>
      </c>
      <c r="C59" s="267"/>
      <c r="D59" s="195">
        <v>0</v>
      </c>
      <c r="E59" s="195">
        <v>0</v>
      </c>
      <c r="F59" s="195">
        <v>0</v>
      </c>
      <c r="G59" s="195">
        <v>0</v>
      </c>
      <c r="H59" s="195">
        <v>0</v>
      </c>
      <c r="I59" s="195">
        <v>0</v>
      </c>
      <c r="J59" s="195">
        <v>0</v>
      </c>
      <c r="K59" s="195">
        <v>0</v>
      </c>
      <c r="L59" s="195">
        <v>0</v>
      </c>
      <c r="M59" s="195">
        <v>0</v>
      </c>
      <c r="N59" s="195">
        <v>0</v>
      </c>
      <c r="O59" s="195">
        <v>0</v>
      </c>
      <c r="P59" s="195">
        <v>0</v>
      </c>
      <c r="Q59" s="195">
        <v>0</v>
      </c>
      <c r="R59" s="195">
        <v>0</v>
      </c>
      <c r="S59" s="195">
        <v>0</v>
      </c>
      <c r="T59" s="195">
        <v>0</v>
      </c>
      <c r="U59" s="195">
        <v>0</v>
      </c>
      <c r="V59" s="195">
        <v>0</v>
      </c>
      <c r="W59" s="195">
        <v>0</v>
      </c>
      <c r="X59" s="195">
        <v>0</v>
      </c>
      <c r="Y59" s="195">
        <v>0</v>
      </c>
      <c r="Z59" s="82">
        <v>0</v>
      </c>
      <c r="AA59" s="195">
        <v>0</v>
      </c>
      <c r="AB59" s="195">
        <v>0</v>
      </c>
      <c r="AC59" s="195">
        <v>0.05</v>
      </c>
      <c r="AD59" s="195">
        <v>0.05</v>
      </c>
      <c r="AE59" s="195">
        <v>0.01</v>
      </c>
      <c r="AF59" s="195">
        <v>0.01</v>
      </c>
      <c r="AG59" s="195">
        <v>0.01</v>
      </c>
      <c r="AH59" s="195">
        <v>0.01</v>
      </c>
      <c r="AI59" s="195">
        <v>0.01</v>
      </c>
      <c r="AJ59" s="195">
        <v>0.01</v>
      </c>
      <c r="AK59" s="195">
        <v>0.04</v>
      </c>
      <c r="AL59" s="195">
        <v>0.05</v>
      </c>
      <c r="AM59" s="195">
        <v>0.05</v>
      </c>
      <c r="AN59" s="195">
        <v>0.05</v>
      </c>
      <c r="AO59" s="195">
        <v>0.05</v>
      </c>
      <c r="AP59" s="195">
        <v>0.05</v>
      </c>
      <c r="AQ59" s="195">
        <v>0.05</v>
      </c>
      <c r="AR59" s="195">
        <v>0.05</v>
      </c>
      <c r="AS59" s="195">
        <v>0.05</v>
      </c>
      <c r="AT59" s="195">
        <v>0.05</v>
      </c>
      <c r="AU59" s="195">
        <v>0.05</v>
      </c>
      <c r="AV59" s="195">
        <v>0.1</v>
      </c>
      <c r="AW59" s="195">
        <v>0.15</v>
      </c>
      <c r="AX59" s="195">
        <v>0.05</v>
      </c>
      <c r="AY59" s="195">
        <v>0</v>
      </c>
      <c r="AZ59" s="195">
        <v>0</v>
      </c>
      <c r="BA59" s="196">
        <v>0</v>
      </c>
      <c r="BB59" s="194">
        <v>0</v>
      </c>
      <c r="BC59" s="197">
        <f>SUM(N59:BB59)</f>
        <v>1.0000000000000002</v>
      </c>
    </row>
    <row r="60" spans="2:102" s="197" customFormat="1" x14ac:dyDescent="0.25">
      <c r="B60" s="194" t="s">
        <v>109</v>
      </c>
      <c r="C60" s="267"/>
      <c r="D60" s="195">
        <f>+D59</f>
        <v>0</v>
      </c>
      <c r="E60" s="195">
        <f t="shared" ref="E60:AJ60" si="2">+D60+E59</f>
        <v>0</v>
      </c>
      <c r="F60" s="195">
        <f t="shared" si="2"/>
        <v>0</v>
      </c>
      <c r="G60" s="195">
        <f t="shared" si="2"/>
        <v>0</v>
      </c>
      <c r="H60" s="195">
        <f t="shared" si="2"/>
        <v>0</v>
      </c>
      <c r="I60" s="195">
        <f t="shared" si="2"/>
        <v>0</v>
      </c>
      <c r="J60" s="195">
        <f t="shared" si="2"/>
        <v>0</v>
      </c>
      <c r="K60" s="195">
        <f t="shared" si="2"/>
        <v>0</v>
      </c>
      <c r="L60" s="195">
        <f t="shared" si="2"/>
        <v>0</v>
      </c>
      <c r="M60" s="195">
        <f t="shared" si="2"/>
        <v>0</v>
      </c>
      <c r="N60" s="195">
        <f t="shared" si="2"/>
        <v>0</v>
      </c>
      <c r="O60" s="195">
        <f t="shared" si="2"/>
        <v>0</v>
      </c>
      <c r="P60" s="195">
        <f t="shared" si="2"/>
        <v>0</v>
      </c>
      <c r="Q60" s="195">
        <f t="shared" si="2"/>
        <v>0</v>
      </c>
      <c r="R60" s="195">
        <f t="shared" si="2"/>
        <v>0</v>
      </c>
      <c r="S60" s="195">
        <f t="shared" si="2"/>
        <v>0</v>
      </c>
      <c r="T60" s="195">
        <f t="shared" si="2"/>
        <v>0</v>
      </c>
      <c r="U60" s="195">
        <f t="shared" si="2"/>
        <v>0</v>
      </c>
      <c r="V60" s="195">
        <f t="shared" si="2"/>
        <v>0</v>
      </c>
      <c r="W60" s="195">
        <f t="shared" si="2"/>
        <v>0</v>
      </c>
      <c r="X60" s="195">
        <f t="shared" si="2"/>
        <v>0</v>
      </c>
      <c r="Y60" s="195">
        <f t="shared" si="2"/>
        <v>0</v>
      </c>
      <c r="Z60" s="82">
        <f t="shared" si="2"/>
        <v>0</v>
      </c>
      <c r="AA60" s="195">
        <f t="shared" si="2"/>
        <v>0</v>
      </c>
      <c r="AB60" s="195">
        <f t="shared" si="2"/>
        <v>0</v>
      </c>
      <c r="AC60" s="195">
        <f t="shared" si="2"/>
        <v>0.05</v>
      </c>
      <c r="AD60" s="195">
        <f t="shared" si="2"/>
        <v>0.1</v>
      </c>
      <c r="AE60" s="195">
        <f t="shared" si="2"/>
        <v>0.11</v>
      </c>
      <c r="AF60" s="195">
        <f t="shared" si="2"/>
        <v>0.12</v>
      </c>
      <c r="AG60" s="195">
        <f t="shared" si="2"/>
        <v>0.13</v>
      </c>
      <c r="AH60" s="195">
        <f t="shared" si="2"/>
        <v>0.14000000000000001</v>
      </c>
      <c r="AI60" s="195">
        <f t="shared" si="2"/>
        <v>0.15000000000000002</v>
      </c>
      <c r="AJ60" s="195">
        <f t="shared" si="2"/>
        <v>0.16000000000000003</v>
      </c>
      <c r="AK60" s="195">
        <f t="shared" ref="AK60:BB60" si="3">+AJ60+AK59</f>
        <v>0.20000000000000004</v>
      </c>
      <c r="AL60" s="195">
        <f t="shared" si="3"/>
        <v>0.25000000000000006</v>
      </c>
      <c r="AM60" s="195">
        <f t="shared" si="3"/>
        <v>0.30000000000000004</v>
      </c>
      <c r="AN60" s="195">
        <f t="shared" si="3"/>
        <v>0.35000000000000003</v>
      </c>
      <c r="AO60" s="195">
        <f t="shared" si="3"/>
        <v>0.4</v>
      </c>
      <c r="AP60" s="195">
        <f t="shared" si="3"/>
        <v>0.45</v>
      </c>
      <c r="AQ60" s="195">
        <f t="shared" si="3"/>
        <v>0.5</v>
      </c>
      <c r="AR60" s="195">
        <f t="shared" si="3"/>
        <v>0.55000000000000004</v>
      </c>
      <c r="AS60" s="195">
        <f t="shared" si="3"/>
        <v>0.60000000000000009</v>
      </c>
      <c r="AT60" s="195">
        <f t="shared" si="3"/>
        <v>0.65000000000000013</v>
      </c>
      <c r="AU60" s="195">
        <f t="shared" si="3"/>
        <v>0.70000000000000018</v>
      </c>
      <c r="AV60" s="195">
        <f t="shared" si="3"/>
        <v>0.80000000000000016</v>
      </c>
      <c r="AW60" s="195">
        <f t="shared" si="3"/>
        <v>0.95000000000000018</v>
      </c>
      <c r="AX60" s="195">
        <f t="shared" si="3"/>
        <v>1.0000000000000002</v>
      </c>
      <c r="AY60" s="195">
        <f t="shared" si="3"/>
        <v>1.0000000000000002</v>
      </c>
      <c r="AZ60" s="195">
        <f t="shared" si="3"/>
        <v>1.0000000000000002</v>
      </c>
      <c r="BA60" s="196">
        <f t="shared" si="3"/>
        <v>1.0000000000000002</v>
      </c>
      <c r="BB60" s="194">
        <f t="shared" si="3"/>
        <v>1.0000000000000002</v>
      </c>
    </row>
    <row r="61" spans="2:102" s="197" customFormat="1" x14ac:dyDescent="0.25">
      <c r="B61" s="194" t="s">
        <v>110</v>
      </c>
      <c r="C61" s="267"/>
      <c r="D61" s="195">
        <v>0</v>
      </c>
      <c r="E61" s="195">
        <v>0</v>
      </c>
      <c r="F61" s="195">
        <v>0</v>
      </c>
      <c r="G61" s="195">
        <v>0</v>
      </c>
      <c r="H61" s="195">
        <v>0</v>
      </c>
      <c r="I61" s="195">
        <v>0</v>
      </c>
      <c r="J61" s="195">
        <v>0</v>
      </c>
      <c r="K61" s="195">
        <v>0</v>
      </c>
      <c r="L61" s="195">
        <v>0</v>
      </c>
      <c r="M61" s="195">
        <v>0</v>
      </c>
      <c r="N61" s="195">
        <v>0</v>
      </c>
      <c r="O61" s="195">
        <v>0</v>
      </c>
      <c r="P61" s="195">
        <v>0</v>
      </c>
      <c r="Q61" s="195">
        <v>0</v>
      </c>
      <c r="R61" s="195">
        <f t="shared" ref="R61:BB61" si="4">R62-Q62</f>
        <v>0.05</v>
      </c>
      <c r="S61" s="195">
        <f t="shared" si="4"/>
        <v>0</v>
      </c>
      <c r="T61" s="195">
        <f t="shared" si="4"/>
        <v>0</v>
      </c>
      <c r="U61" s="195">
        <f t="shared" si="4"/>
        <v>0</v>
      </c>
      <c r="V61" s="195">
        <f t="shared" si="4"/>
        <v>0</v>
      </c>
      <c r="W61" s="195">
        <f t="shared" si="4"/>
        <v>0</v>
      </c>
      <c r="X61" s="195">
        <f t="shared" si="4"/>
        <v>0</v>
      </c>
      <c r="Y61" s="195">
        <f t="shared" si="4"/>
        <v>0</v>
      </c>
      <c r="Z61" s="82">
        <f t="shared" si="4"/>
        <v>0</v>
      </c>
      <c r="AA61" s="195">
        <f t="shared" si="4"/>
        <v>0</v>
      </c>
      <c r="AB61" s="195">
        <f t="shared" si="4"/>
        <v>0</v>
      </c>
      <c r="AC61" s="195">
        <f t="shared" si="4"/>
        <v>0</v>
      </c>
      <c r="AD61" s="195">
        <f t="shared" si="4"/>
        <v>0.05</v>
      </c>
      <c r="AE61" s="195">
        <f t="shared" si="4"/>
        <v>9.999999999999995E-3</v>
      </c>
      <c r="AF61" s="195">
        <f t="shared" si="4"/>
        <v>9.999999999999995E-3</v>
      </c>
      <c r="AG61" s="195">
        <f t="shared" si="4"/>
        <v>1.0000000000000009E-2</v>
      </c>
      <c r="AH61" s="195">
        <f t="shared" si="4"/>
        <v>1.0000000000000009E-2</v>
      </c>
      <c r="AI61" s="195">
        <f t="shared" si="4"/>
        <v>9.9999999999999811E-3</v>
      </c>
      <c r="AJ61" s="195">
        <f t="shared" si="4"/>
        <v>1.0000000000000009E-2</v>
      </c>
      <c r="AK61" s="195">
        <f t="shared" si="4"/>
        <v>1.8999999999999989E-2</v>
      </c>
      <c r="AL61" s="195">
        <f t="shared" si="4"/>
        <v>2.8999999999999998E-2</v>
      </c>
      <c r="AM61" s="195">
        <f t="shared" si="4"/>
        <v>3.4000000000000002E-2</v>
      </c>
      <c r="AN61" s="195">
        <f t="shared" si="4"/>
        <v>6.0999999999999999E-2</v>
      </c>
      <c r="AO61" s="195">
        <f t="shared" si="4"/>
        <v>6.2E-2</v>
      </c>
      <c r="AP61" s="195">
        <f t="shared" si="4"/>
        <v>4.7999999999999987E-2</v>
      </c>
      <c r="AQ61" s="195">
        <f t="shared" si="4"/>
        <v>6.0999999999999999E-2</v>
      </c>
      <c r="AR61" s="195">
        <f t="shared" si="4"/>
        <v>5.7000000000000051E-2</v>
      </c>
      <c r="AS61" s="195">
        <f t="shared" si="4"/>
        <v>2.5000000000000022E-2</v>
      </c>
      <c r="AT61" s="195">
        <f t="shared" si="4"/>
        <v>2.8999999999999915E-2</v>
      </c>
      <c r="AU61" s="195">
        <f t="shared" si="4"/>
        <v>3.9000000000000035E-2</v>
      </c>
      <c r="AV61" s="195">
        <f t="shared" si="4"/>
        <v>2.0000000000000018E-2</v>
      </c>
      <c r="AW61" s="195">
        <f t="shared" si="4"/>
        <v>2.4000000000000021E-2</v>
      </c>
      <c r="AX61" s="195">
        <f t="shared" si="4"/>
        <v>0.33199999999999996</v>
      </c>
      <c r="AY61" s="195">
        <f t="shared" si="4"/>
        <v>0</v>
      </c>
      <c r="AZ61" s="195">
        <f t="shared" si="4"/>
        <v>0</v>
      </c>
      <c r="BA61" s="196">
        <f t="shared" si="4"/>
        <v>0</v>
      </c>
      <c r="BB61" s="194">
        <f t="shared" si="4"/>
        <v>0</v>
      </c>
      <c r="BC61" s="197">
        <f>SUM(N61:BB61)</f>
        <v>1</v>
      </c>
    </row>
    <row r="62" spans="2:102" s="197" customFormat="1" x14ac:dyDescent="0.25">
      <c r="B62" s="194" t="s">
        <v>111</v>
      </c>
      <c r="C62" s="267"/>
      <c r="D62" s="195">
        <f>+D61</f>
        <v>0</v>
      </c>
      <c r="E62" s="195">
        <f t="shared" ref="E62:Q62" si="5">+D62+E61</f>
        <v>0</v>
      </c>
      <c r="F62" s="195">
        <f t="shared" si="5"/>
        <v>0</v>
      </c>
      <c r="G62" s="195">
        <f t="shared" si="5"/>
        <v>0</v>
      </c>
      <c r="H62" s="195">
        <f t="shared" si="5"/>
        <v>0</v>
      </c>
      <c r="I62" s="195">
        <f t="shared" si="5"/>
        <v>0</v>
      </c>
      <c r="J62" s="195">
        <f t="shared" si="5"/>
        <v>0</v>
      </c>
      <c r="K62" s="195">
        <f t="shared" si="5"/>
        <v>0</v>
      </c>
      <c r="L62" s="195">
        <f t="shared" si="5"/>
        <v>0</v>
      </c>
      <c r="M62" s="195">
        <f t="shared" si="5"/>
        <v>0</v>
      </c>
      <c r="N62" s="195">
        <f t="shared" si="5"/>
        <v>0</v>
      </c>
      <c r="O62" s="195">
        <f t="shared" si="5"/>
        <v>0</v>
      </c>
      <c r="P62" s="195">
        <f t="shared" si="5"/>
        <v>0</v>
      </c>
      <c r="Q62" s="195">
        <f t="shared" si="5"/>
        <v>0</v>
      </c>
      <c r="R62" s="195">
        <v>0.05</v>
      </c>
      <c r="S62" s="195">
        <v>0.05</v>
      </c>
      <c r="T62" s="195">
        <v>0.05</v>
      </c>
      <c r="U62" s="195">
        <v>0.05</v>
      </c>
      <c r="V62" s="195">
        <v>0.05</v>
      </c>
      <c r="W62" s="195">
        <v>0.05</v>
      </c>
      <c r="X62" s="195">
        <v>0.05</v>
      </c>
      <c r="Y62" s="195">
        <v>0.05</v>
      </c>
      <c r="Z62" s="82">
        <v>0.05</v>
      </c>
      <c r="AA62" s="195">
        <v>0.05</v>
      </c>
      <c r="AB62" s="195">
        <v>0.05</v>
      </c>
      <c r="AC62" s="195">
        <v>0.05</v>
      </c>
      <c r="AD62" s="195">
        <v>0.1</v>
      </c>
      <c r="AE62" s="195">
        <v>0.11</v>
      </c>
      <c r="AF62" s="195">
        <v>0.12</v>
      </c>
      <c r="AG62" s="195">
        <v>0.13</v>
      </c>
      <c r="AH62" s="195">
        <v>0.14000000000000001</v>
      </c>
      <c r="AI62" s="195">
        <v>0.15</v>
      </c>
      <c r="AJ62" s="195">
        <v>0.16</v>
      </c>
      <c r="AK62" s="195">
        <v>0.17899999999999999</v>
      </c>
      <c r="AL62" s="195">
        <v>0.20799999999999999</v>
      </c>
      <c r="AM62" s="195">
        <v>0.24199999999999999</v>
      </c>
      <c r="AN62" s="195">
        <v>0.30299999999999999</v>
      </c>
      <c r="AO62" s="195">
        <v>0.36499999999999999</v>
      </c>
      <c r="AP62" s="195">
        <v>0.41299999999999998</v>
      </c>
      <c r="AQ62" s="195">
        <v>0.47399999999999998</v>
      </c>
      <c r="AR62" s="195">
        <v>0.53100000000000003</v>
      </c>
      <c r="AS62" s="195">
        <v>0.55600000000000005</v>
      </c>
      <c r="AT62" s="195">
        <v>0.58499999999999996</v>
      </c>
      <c r="AU62" s="195">
        <v>0.624</v>
      </c>
      <c r="AV62" s="195">
        <v>0.64400000000000002</v>
      </c>
      <c r="AW62" s="195">
        <v>0.66800000000000004</v>
      </c>
      <c r="AX62" s="195">
        <v>1</v>
      </c>
      <c r="AY62" s="195">
        <v>1</v>
      </c>
      <c r="AZ62" s="195">
        <v>1</v>
      </c>
      <c r="BA62" s="196">
        <v>1</v>
      </c>
      <c r="BB62" s="194">
        <v>1</v>
      </c>
    </row>
    <row r="63" spans="2:102" s="212" customFormat="1" x14ac:dyDescent="0.25">
      <c r="B63" s="209"/>
      <c r="C63" s="267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83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  <c r="AN63" s="210"/>
      <c r="AO63" s="210"/>
      <c r="AP63" s="210"/>
      <c r="AQ63" s="210"/>
      <c r="AR63" s="210"/>
      <c r="AS63" s="210"/>
      <c r="AT63" s="210"/>
      <c r="AU63" s="210"/>
      <c r="AV63" s="210"/>
      <c r="AW63" s="210"/>
      <c r="AX63" s="210"/>
      <c r="AY63" s="210"/>
      <c r="AZ63" s="210"/>
      <c r="BA63" s="211"/>
      <c r="BB63" s="209"/>
    </row>
    <row r="64" spans="2:102" s="198" customFormat="1" x14ac:dyDescent="0.25">
      <c r="B64" s="198" t="s">
        <v>112</v>
      </c>
      <c r="C64" s="199">
        <v>35</v>
      </c>
      <c r="D64" s="200">
        <f t="shared" ref="D64:AI64" si="6">+D60*$C64</f>
        <v>0</v>
      </c>
      <c r="E64" s="200">
        <f t="shared" si="6"/>
        <v>0</v>
      </c>
      <c r="F64" s="200">
        <f t="shared" si="6"/>
        <v>0</v>
      </c>
      <c r="G64" s="200">
        <f t="shared" si="6"/>
        <v>0</v>
      </c>
      <c r="H64" s="200">
        <f t="shared" si="6"/>
        <v>0</v>
      </c>
      <c r="I64" s="200">
        <f t="shared" si="6"/>
        <v>0</v>
      </c>
      <c r="J64" s="200">
        <f t="shared" si="6"/>
        <v>0</v>
      </c>
      <c r="K64" s="200">
        <f t="shared" si="6"/>
        <v>0</v>
      </c>
      <c r="L64" s="200">
        <f t="shared" si="6"/>
        <v>0</v>
      </c>
      <c r="M64" s="200">
        <f t="shared" si="6"/>
        <v>0</v>
      </c>
      <c r="N64" s="200">
        <f t="shared" si="6"/>
        <v>0</v>
      </c>
      <c r="O64" s="200">
        <f t="shared" si="6"/>
        <v>0</v>
      </c>
      <c r="P64" s="200">
        <f t="shared" si="6"/>
        <v>0</v>
      </c>
      <c r="Q64" s="200">
        <f t="shared" si="6"/>
        <v>0</v>
      </c>
      <c r="R64" s="200">
        <f t="shared" si="6"/>
        <v>0</v>
      </c>
      <c r="S64" s="200">
        <f t="shared" si="6"/>
        <v>0</v>
      </c>
      <c r="T64" s="200">
        <f t="shared" si="6"/>
        <v>0</v>
      </c>
      <c r="U64" s="200">
        <f t="shared" si="6"/>
        <v>0</v>
      </c>
      <c r="V64" s="200">
        <f t="shared" si="6"/>
        <v>0</v>
      </c>
      <c r="W64" s="200">
        <f t="shared" si="6"/>
        <v>0</v>
      </c>
      <c r="X64" s="200">
        <f t="shared" si="6"/>
        <v>0</v>
      </c>
      <c r="Y64" s="200">
        <f t="shared" si="6"/>
        <v>0</v>
      </c>
      <c r="Z64" s="90">
        <f t="shared" si="6"/>
        <v>0</v>
      </c>
      <c r="AA64" s="200">
        <f t="shared" si="6"/>
        <v>0</v>
      </c>
      <c r="AB64" s="200">
        <f t="shared" si="6"/>
        <v>0</v>
      </c>
      <c r="AC64" s="200">
        <f t="shared" si="6"/>
        <v>1.75</v>
      </c>
      <c r="AD64" s="200">
        <f t="shared" si="6"/>
        <v>3.5</v>
      </c>
      <c r="AE64" s="200">
        <f t="shared" si="6"/>
        <v>3.85</v>
      </c>
      <c r="AF64" s="200">
        <f t="shared" si="6"/>
        <v>4.2</v>
      </c>
      <c r="AG64" s="200">
        <f t="shared" si="6"/>
        <v>4.55</v>
      </c>
      <c r="AH64" s="200">
        <f t="shared" si="6"/>
        <v>4.9000000000000004</v>
      </c>
      <c r="AI64" s="200">
        <f t="shared" si="6"/>
        <v>5.2500000000000009</v>
      </c>
      <c r="AJ64" s="200">
        <f t="shared" ref="AJ64:BB64" si="7">+AJ60*$C64</f>
        <v>5.6000000000000014</v>
      </c>
      <c r="AK64" s="200">
        <f t="shared" si="7"/>
        <v>7.0000000000000018</v>
      </c>
      <c r="AL64" s="200">
        <f t="shared" si="7"/>
        <v>8.7500000000000018</v>
      </c>
      <c r="AM64" s="200">
        <f t="shared" si="7"/>
        <v>10.500000000000002</v>
      </c>
      <c r="AN64" s="200">
        <f t="shared" si="7"/>
        <v>12.250000000000002</v>
      </c>
      <c r="AO64" s="200">
        <f t="shared" si="7"/>
        <v>14</v>
      </c>
      <c r="AP64" s="200">
        <f t="shared" si="7"/>
        <v>15.75</v>
      </c>
      <c r="AQ64" s="200">
        <f t="shared" si="7"/>
        <v>17.5</v>
      </c>
      <c r="AR64" s="200">
        <f t="shared" si="7"/>
        <v>19.25</v>
      </c>
      <c r="AS64" s="200">
        <f t="shared" si="7"/>
        <v>21.000000000000004</v>
      </c>
      <c r="AT64" s="200">
        <f t="shared" si="7"/>
        <v>22.750000000000004</v>
      </c>
      <c r="AU64" s="200">
        <f t="shared" si="7"/>
        <v>24.500000000000007</v>
      </c>
      <c r="AV64" s="200">
        <f t="shared" si="7"/>
        <v>28.000000000000007</v>
      </c>
      <c r="AW64" s="200">
        <f t="shared" si="7"/>
        <v>33.250000000000007</v>
      </c>
      <c r="AX64" s="200">
        <f t="shared" si="7"/>
        <v>35.000000000000007</v>
      </c>
      <c r="AY64" s="200">
        <f t="shared" si="7"/>
        <v>35.000000000000007</v>
      </c>
      <c r="AZ64" s="200">
        <f t="shared" si="7"/>
        <v>35.000000000000007</v>
      </c>
      <c r="BA64" s="201">
        <f t="shared" si="7"/>
        <v>35.000000000000007</v>
      </c>
      <c r="BB64" s="202">
        <f t="shared" si="7"/>
        <v>35.000000000000007</v>
      </c>
      <c r="BC64" s="202"/>
      <c r="BF64" s="202"/>
      <c r="BG64" s="202"/>
      <c r="BH64" s="202"/>
      <c r="BI64" s="202"/>
      <c r="BJ64" s="202"/>
      <c r="BK64" s="202"/>
      <c r="BL64" s="202"/>
      <c r="BM64" s="202"/>
      <c r="BN64" s="202"/>
      <c r="BO64" s="202"/>
      <c r="BP64" s="202"/>
      <c r="BQ64" s="202"/>
      <c r="BR64" s="202"/>
      <c r="BS64" s="202"/>
      <c r="BT64" s="202"/>
      <c r="BU64" s="202"/>
      <c r="BV64" s="202"/>
      <c r="BW64" s="202"/>
      <c r="BX64" s="202"/>
      <c r="BY64" s="202"/>
      <c r="BZ64" s="202"/>
      <c r="CA64" s="202"/>
      <c r="CB64" s="202"/>
      <c r="CC64" s="202"/>
      <c r="CD64" s="202"/>
      <c r="CE64" s="202"/>
      <c r="CF64" s="202"/>
      <c r="CG64" s="202"/>
      <c r="CH64" s="202"/>
      <c r="CI64" s="202"/>
      <c r="CJ64" s="202"/>
      <c r="CK64" s="202"/>
    </row>
    <row r="65" spans="2:89" s="203" customFormat="1" ht="13.8" thickBot="1" x14ac:dyDescent="0.3">
      <c r="B65" s="203" t="s">
        <v>113</v>
      </c>
      <c r="C65" s="204" t="str">
        <f>+'NTP or Sold'!C4</f>
        <v>NTP</v>
      </c>
      <c r="D65" s="205">
        <f t="shared" ref="D65:AI65" si="8">+D62*$C64</f>
        <v>0</v>
      </c>
      <c r="E65" s="205">
        <f t="shared" si="8"/>
        <v>0</v>
      </c>
      <c r="F65" s="205">
        <f t="shared" si="8"/>
        <v>0</v>
      </c>
      <c r="G65" s="205">
        <f t="shared" si="8"/>
        <v>0</v>
      </c>
      <c r="H65" s="205">
        <f t="shared" si="8"/>
        <v>0</v>
      </c>
      <c r="I65" s="205">
        <f t="shared" si="8"/>
        <v>0</v>
      </c>
      <c r="J65" s="205">
        <f t="shared" si="8"/>
        <v>0</v>
      </c>
      <c r="K65" s="205">
        <f t="shared" si="8"/>
        <v>0</v>
      </c>
      <c r="L65" s="205">
        <f t="shared" si="8"/>
        <v>0</v>
      </c>
      <c r="M65" s="205">
        <f t="shared" si="8"/>
        <v>0</v>
      </c>
      <c r="N65" s="205">
        <f t="shared" si="8"/>
        <v>0</v>
      </c>
      <c r="O65" s="205">
        <f t="shared" si="8"/>
        <v>0</v>
      </c>
      <c r="P65" s="205">
        <f t="shared" si="8"/>
        <v>0</v>
      </c>
      <c r="Q65" s="205">
        <f t="shared" si="8"/>
        <v>0</v>
      </c>
      <c r="R65" s="205">
        <f t="shared" si="8"/>
        <v>1.75</v>
      </c>
      <c r="S65" s="205">
        <f t="shared" si="8"/>
        <v>1.75</v>
      </c>
      <c r="T65" s="205">
        <f t="shared" si="8"/>
        <v>1.75</v>
      </c>
      <c r="U65" s="205">
        <f t="shared" si="8"/>
        <v>1.75</v>
      </c>
      <c r="V65" s="205">
        <f t="shared" si="8"/>
        <v>1.75</v>
      </c>
      <c r="W65" s="205">
        <f t="shared" si="8"/>
        <v>1.75</v>
      </c>
      <c r="X65" s="205">
        <f t="shared" si="8"/>
        <v>1.75</v>
      </c>
      <c r="Y65" s="205">
        <f t="shared" si="8"/>
        <v>1.75</v>
      </c>
      <c r="Z65" s="136">
        <f t="shared" si="8"/>
        <v>1.75</v>
      </c>
      <c r="AA65" s="205">
        <f t="shared" si="8"/>
        <v>1.75</v>
      </c>
      <c r="AB65" s="205">
        <f t="shared" si="8"/>
        <v>1.75</v>
      </c>
      <c r="AC65" s="205">
        <f t="shared" si="8"/>
        <v>1.75</v>
      </c>
      <c r="AD65" s="205">
        <f t="shared" si="8"/>
        <v>3.5</v>
      </c>
      <c r="AE65" s="205">
        <f t="shared" si="8"/>
        <v>3.85</v>
      </c>
      <c r="AF65" s="205">
        <f t="shared" si="8"/>
        <v>4.2</v>
      </c>
      <c r="AG65" s="205">
        <f t="shared" si="8"/>
        <v>4.55</v>
      </c>
      <c r="AH65" s="205">
        <f t="shared" si="8"/>
        <v>4.9000000000000004</v>
      </c>
      <c r="AI65" s="205">
        <f t="shared" si="8"/>
        <v>5.25</v>
      </c>
      <c r="AJ65" s="205">
        <f t="shared" ref="AJ65:BB65" si="9">+AJ62*$C64</f>
        <v>5.6000000000000005</v>
      </c>
      <c r="AK65" s="205">
        <f t="shared" si="9"/>
        <v>6.2649999999999997</v>
      </c>
      <c r="AL65" s="205">
        <f t="shared" si="9"/>
        <v>7.2799999999999994</v>
      </c>
      <c r="AM65" s="205">
        <f t="shared" si="9"/>
        <v>8.4699999999999989</v>
      </c>
      <c r="AN65" s="205">
        <f t="shared" si="9"/>
        <v>10.605</v>
      </c>
      <c r="AO65" s="205">
        <f t="shared" si="9"/>
        <v>12.775</v>
      </c>
      <c r="AP65" s="205">
        <f t="shared" si="9"/>
        <v>14.455</v>
      </c>
      <c r="AQ65" s="205">
        <f t="shared" si="9"/>
        <v>16.59</v>
      </c>
      <c r="AR65" s="205">
        <f t="shared" si="9"/>
        <v>18.585000000000001</v>
      </c>
      <c r="AS65" s="205">
        <f t="shared" si="9"/>
        <v>19.46</v>
      </c>
      <c r="AT65" s="205">
        <f t="shared" si="9"/>
        <v>20.474999999999998</v>
      </c>
      <c r="AU65" s="205">
        <f t="shared" si="9"/>
        <v>21.84</v>
      </c>
      <c r="AV65" s="205">
        <f t="shared" si="9"/>
        <v>22.54</v>
      </c>
      <c r="AW65" s="205">
        <f t="shared" si="9"/>
        <v>23.380000000000003</v>
      </c>
      <c r="AX65" s="205">
        <f t="shared" si="9"/>
        <v>35</v>
      </c>
      <c r="AY65" s="205">
        <f t="shared" si="9"/>
        <v>35</v>
      </c>
      <c r="AZ65" s="205">
        <f t="shared" si="9"/>
        <v>35</v>
      </c>
      <c r="BA65" s="206">
        <f t="shared" si="9"/>
        <v>35</v>
      </c>
      <c r="BB65" s="207">
        <f t="shared" si="9"/>
        <v>35</v>
      </c>
      <c r="BC65" s="207"/>
      <c r="BF65" s="207"/>
      <c r="BG65" s="207"/>
      <c r="BH65" s="207"/>
      <c r="BI65" s="207"/>
      <c r="BJ65" s="207"/>
      <c r="BK65" s="207"/>
      <c r="BL65" s="207"/>
      <c r="BM65" s="207"/>
      <c r="BN65" s="207"/>
      <c r="BO65" s="207"/>
      <c r="BP65" s="207"/>
      <c r="BQ65" s="207"/>
      <c r="BR65" s="207"/>
      <c r="BS65" s="207"/>
      <c r="BT65" s="207"/>
      <c r="BU65" s="207"/>
      <c r="BV65" s="207"/>
      <c r="BW65" s="207"/>
      <c r="BX65" s="207"/>
      <c r="BY65" s="207"/>
      <c r="BZ65" s="207"/>
      <c r="CA65" s="207"/>
      <c r="CB65" s="207"/>
      <c r="CC65" s="207"/>
      <c r="CD65" s="207"/>
      <c r="CE65" s="207"/>
      <c r="CF65" s="207"/>
      <c r="CG65" s="207"/>
      <c r="CH65" s="207"/>
      <c r="CI65" s="207"/>
      <c r="CJ65" s="207"/>
      <c r="CK65" s="207"/>
    </row>
    <row r="66" spans="2:89" s="193" customFormat="1" ht="15" customHeight="1" thickTop="1" x14ac:dyDescent="0.25">
      <c r="B66" s="190" t="str">
        <f>+'NTP or Sold'!H5</f>
        <v>LM6000</v>
      </c>
      <c r="C66" s="265" t="str">
        <f>+'NTP or Sold'!T5</f>
        <v>Sandhill Power / Austin (ENA)</v>
      </c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84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2"/>
    </row>
    <row r="67" spans="2:89" s="197" customFormat="1" x14ac:dyDescent="0.25">
      <c r="B67" s="194" t="s">
        <v>108</v>
      </c>
      <c r="C67" s="266"/>
      <c r="D67" s="195">
        <v>0</v>
      </c>
      <c r="E67" s="195">
        <v>0</v>
      </c>
      <c r="F67" s="195">
        <v>0</v>
      </c>
      <c r="G67" s="195">
        <v>0</v>
      </c>
      <c r="H67" s="195">
        <v>0</v>
      </c>
      <c r="I67" s="195">
        <v>0</v>
      </c>
      <c r="J67" s="195">
        <v>0</v>
      </c>
      <c r="K67" s="195">
        <v>0</v>
      </c>
      <c r="L67" s="195">
        <v>0</v>
      </c>
      <c r="M67" s="195">
        <v>0</v>
      </c>
      <c r="N67" s="195">
        <f>16.7/336</f>
        <v>4.9702380952380949E-2</v>
      </c>
      <c r="O67" s="195">
        <v>0</v>
      </c>
      <c r="P67" s="195">
        <v>0</v>
      </c>
      <c r="Q67" s="195">
        <v>0</v>
      </c>
      <c r="R67" s="195">
        <v>0</v>
      </c>
      <c r="S67" s="195">
        <v>0</v>
      </c>
      <c r="T67" s="195">
        <v>0</v>
      </c>
      <c r="U67" s="195">
        <v>0</v>
      </c>
      <c r="V67" s="195">
        <v>0</v>
      </c>
      <c r="W67" s="195">
        <v>0</v>
      </c>
      <c r="X67" s="195">
        <f t="shared" ref="X67:AO67" si="10">+(0.95-0.0497)/18</f>
        <v>5.0016666666666668E-2</v>
      </c>
      <c r="Y67" s="195">
        <f t="shared" si="10"/>
        <v>5.0016666666666668E-2</v>
      </c>
      <c r="Z67" s="82">
        <f t="shared" si="10"/>
        <v>5.0016666666666668E-2</v>
      </c>
      <c r="AA67" s="195">
        <f t="shared" si="10"/>
        <v>5.0016666666666668E-2</v>
      </c>
      <c r="AB67" s="195">
        <f t="shared" si="10"/>
        <v>5.0016666666666668E-2</v>
      </c>
      <c r="AC67" s="195">
        <f t="shared" si="10"/>
        <v>5.0016666666666668E-2</v>
      </c>
      <c r="AD67" s="195">
        <f t="shared" si="10"/>
        <v>5.0016666666666668E-2</v>
      </c>
      <c r="AE67" s="195">
        <f t="shared" si="10"/>
        <v>5.0016666666666668E-2</v>
      </c>
      <c r="AF67" s="195">
        <f t="shared" si="10"/>
        <v>5.0016666666666668E-2</v>
      </c>
      <c r="AG67" s="195">
        <f t="shared" si="10"/>
        <v>5.0016666666666668E-2</v>
      </c>
      <c r="AH67" s="195">
        <f t="shared" si="10"/>
        <v>5.0016666666666668E-2</v>
      </c>
      <c r="AI67" s="195">
        <f t="shared" si="10"/>
        <v>5.0016666666666668E-2</v>
      </c>
      <c r="AJ67" s="195">
        <f t="shared" si="10"/>
        <v>5.0016666666666668E-2</v>
      </c>
      <c r="AK67" s="195">
        <f t="shared" si="10"/>
        <v>5.0016666666666668E-2</v>
      </c>
      <c r="AL67" s="195">
        <f t="shared" si="10"/>
        <v>5.0016666666666668E-2</v>
      </c>
      <c r="AM67" s="195">
        <f t="shared" si="10"/>
        <v>5.0016666666666668E-2</v>
      </c>
      <c r="AN67" s="195">
        <f t="shared" si="10"/>
        <v>5.0016666666666668E-2</v>
      </c>
      <c r="AO67" s="195">
        <f t="shared" si="10"/>
        <v>5.0016666666666668E-2</v>
      </c>
      <c r="AP67" s="195">
        <v>0</v>
      </c>
      <c r="AQ67" s="195">
        <v>0</v>
      </c>
      <c r="AR67" s="195">
        <v>0</v>
      </c>
      <c r="AS67" s="195">
        <v>0</v>
      </c>
      <c r="AT67" s="195">
        <v>0.05</v>
      </c>
      <c r="AU67" s="195">
        <v>0</v>
      </c>
      <c r="AV67" s="195">
        <v>0</v>
      </c>
      <c r="AW67" s="195">
        <v>0</v>
      </c>
      <c r="AX67" s="195">
        <v>0</v>
      </c>
      <c r="AY67" s="195">
        <v>0</v>
      </c>
      <c r="AZ67" s="195">
        <v>0</v>
      </c>
      <c r="BA67" s="196">
        <v>0</v>
      </c>
      <c r="BB67" s="194">
        <v>0</v>
      </c>
      <c r="BC67" s="197">
        <f>SUM(N67:BB67)</f>
        <v>1.0000023809523813</v>
      </c>
    </row>
    <row r="68" spans="2:89" s="197" customFormat="1" x14ac:dyDescent="0.25">
      <c r="B68" s="194" t="s">
        <v>109</v>
      </c>
      <c r="C68" s="266"/>
      <c r="D68" s="195">
        <f>+D67</f>
        <v>0</v>
      </c>
      <c r="E68" s="195">
        <f t="shared" ref="E68:AJ68" si="11">+D68+E67</f>
        <v>0</v>
      </c>
      <c r="F68" s="195">
        <f t="shared" si="11"/>
        <v>0</v>
      </c>
      <c r="G68" s="195">
        <f t="shared" si="11"/>
        <v>0</v>
      </c>
      <c r="H68" s="195">
        <f t="shared" si="11"/>
        <v>0</v>
      </c>
      <c r="I68" s="195">
        <f t="shared" si="11"/>
        <v>0</v>
      </c>
      <c r="J68" s="195">
        <f t="shared" si="11"/>
        <v>0</v>
      </c>
      <c r="K68" s="195">
        <f t="shared" si="11"/>
        <v>0</v>
      </c>
      <c r="L68" s="195">
        <f t="shared" si="11"/>
        <v>0</v>
      </c>
      <c r="M68" s="195">
        <f t="shared" si="11"/>
        <v>0</v>
      </c>
      <c r="N68" s="195">
        <f t="shared" si="11"/>
        <v>4.9702380952380949E-2</v>
      </c>
      <c r="O68" s="195">
        <f t="shared" si="11"/>
        <v>4.9702380952380949E-2</v>
      </c>
      <c r="P68" s="195">
        <f t="shared" si="11"/>
        <v>4.9702380952380949E-2</v>
      </c>
      <c r="Q68" s="195">
        <f t="shared" si="11"/>
        <v>4.9702380952380949E-2</v>
      </c>
      <c r="R68" s="195">
        <f t="shared" si="11"/>
        <v>4.9702380952380949E-2</v>
      </c>
      <c r="S68" s="195">
        <f t="shared" si="11"/>
        <v>4.9702380952380949E-2</v>
      </c>
      <c r="T68" s="195">
        <f t="shared" si="11"/>
        <v>4.9702380952380949E-2</v>
      </c>
      <c r="U68" s="195">
        <f t="shared" si="11"/>
        <v>4.9702380952380949E-2</v>
      </c>
      <c r="V68" s="195">
        <f t="shared" si="11"/>
        <v>4.9702380952380949E-2</v>
      </c>
      <c r="W68" s="195">
        <f t="shared" si="11"/>
        <v>4.9702380952380949E-2</v>
      </c>
      <c r="X68" s="195">
        <f t="shared" si="11"/>
        <v>9.9719047619047624E-2</v>
      </c>
      <c r="Y68" s="195">
        <f t="shared" si="11"/>
        <v>0.14973571428571431</v>
      </c>
      <c r="Z68" s="82">
        <f t="shared" si="11"/>
        <v>0.19975238095238096</v>
      </c>
      <c r="AA68" s="195">
        <f t="shared" si="11"/>
        <v>0.24976904761904761</v>
      </c>
      <c r="AB68" s="195">
        <f t="shared" si="11"/>
        <v>0.29978571428571427</v>
      </c>
      <c r="AC68" s="195">
        <f t="shared" si="11"/>
        <v>0.34980238095238092</v>
      </c>
      <c r="AD68" s="195">
        <f t="shared" si="11"/>
        <v>0.39981904761904757</v>
      </c>
      <c r="AE68" s="195">
        <f t="shared" si="11"/>
        <v>0.44983571428571423</v>
      </c>
      <c r="AF68" s="195">
        <f t="shared" si="11"/>
        <v>0.49985238095238088</v>
      </c>
      <c r="AG68" s="195">
        <f t="shared" si="11"/>
        <v>0.54986904761904754</v>
      </c>
      <c r="AH68" s="195">
        <f t="shared" si="11"/>
        <v>0.59988571428571424</v>
      </c>
      <c r="AI68" s="195">
        <f t="shared" si="11"/>
        <v>0.64990238095238095</v>
      </c>
      <c r="AJ68" s="195">
        <f t="shared" si="11"/>
        <v>0.69991904761904766</v>
      </c>
      <c r="AK68" s="195">
        <f t="shared" ref="AK68:BB68" si="12">+AJ68+AK67</f>
        <v>0.74993571428571437</v>
      </c>
      <c r="AL68" s="195">
        <f t="shared" si="12"/>
        <v>0.79995238095238108</v>
      </c>
      <c r="AM68" s="195">
        <f t="shared" si="12"/>
        <v>0.84996904761904779</v>
      </c>
      <c r="AN68" s="195">
        <f t="shared" si="12"/>
        <v>0.8999857142857145</v>
      </c>
      <c r="AO68" s="195">
        <f t="shared" si="12"/>
        <v>0.95000238095238121</v>
      </c>
      <c r="AP68" s="195">
        <f t="shared" si="12"/>
        <v>0.95000238095238121</v>
      </c>
      <c r="AQ68" s="195">
        <f t="shared" si="12"/>
        <v>0.95000238095238121</v>
      </c>
      <c r="AR68" s="195">
        <f t="shared" si="12"/>
        <v>0.95000238095238121</v>
      </c>
      <c r="AS68" s="195">
        <f t="shared" si="12"/>
        <v>0.95000238095238121</v>
      </c>
      <c r="AT68" s="195">
        <f t="shared" si="12"/>
        <v>1.0000023809523813</v>
      </c>
      <c r="AU68" s="195">
        <f t="shared" si="12"/>
        <v>1.0000023809523813</v>
      </c>
      <c r="AV68" s="195">
        <f t="shared" si="12"/>
        <v>1.0000023809523813</v>
      </c>
      <c r="AW68" s="195">
        <f t="shared" si="12"/>
        <v>1.0000023809523813</v>
      </c>
      <c r="AX68" s="195">
        <f t="shared" si="12"/>
        <v>1.0000023809523813</v>
      </c>
      <c r="AY68" s="195">
        <f t="shared" si="12"/>
        <v>1.0000023809523813</v>
      </c>
      <c r="AZ68" s="195">
        <f t="shared" si="12"/>
        <v>1.0000023809523813</v>
      </c>
      <c r="BA68" s="196">
        <f t="shared" si="12"/>
        <v>1.0000023809523813</v>
      </c>
      <c r="BB68" s="194">
        <f t="shared" si="12"/>
        <v>1.0000023809523813</v>
      </c>
    </row>
    <row r="69" spans="2:89" s="197" customFormat="1" x14ac:dyDescent="0.25">
      <c r="B69" s="194" t="s">
        <v>110</v>
      </c>
      <c r="C69" s="266"/>
      <c r="D69" s="195">
        <v>0</v>
      </c>
      <c r="E69" s="195">
        <v>0</v>
      </c>
      <c r="F69" s="195">
        <v>0</v>
      </c>
      <c r="G69" s="195">
        <v>0</v>
      </c>
      <c r="H69" s="195">
        <v>0</v>
      </c>
      <c r="I69" s="195">
        <v>0</v>
      </c>
      <c r="J69" s="195">
        <v>0</v>
      </c>
      <c r="K69" s="195">
        <v>0</v>
      </c>
      <c r="L69" s="195">
        <v>0</v>
      </c>
      <c r="M69" s="195">
        <v>0</v>
      </c>
      <c r="N69" s="195">
        <v>0.05</v>
      </c>
      <c r="O69" s="195">
        <v>0</v>
      </c>
      <c r="P69" s="195">
        <v>0</v>
      </c>
      <c r="Q69" s="195">
        <v>0</v>
      </c>
      <c r="R69" s="195">
        <v>0</v>
      </c>
      <c r="S69" s="195">
        <v>0</v>
      </c>
      <c r="T69" s="195">
        <v>0</v>
      </c>
      <c r="U69" s="195">
        <v>0</v>
      </c>
      <c r="V69" s="195">
        <v>0</v>
      </c>
      <c r="W69" s="195">
        <v>0</v>
      </c>
      <c r="X69" s="195">
        <f t="shared" ref="X69:AO69" si="13">+(0.34-0.05)/18</f>
        <v>1.6111111111111114E-2</v>
      </c>
      <c r="Y69" s="195">
        <f t="shared" si="13"/>
        <v>1.6111111111111114E-2</v>
      </c>
      <c r="Z69" s="82">
        <f t="shared" si="13"/>
        <v>1.6111111111111114E-2</v>
      </c>
      <c r="AA69" s="195">
        <f t="shared" si="13"/>
        <v>1.6111111111111114E-2</v>
      </c>
      <c r="AB69" s="195">
        <f t="shared" si="13"/>
        <v>1.6111111111111114E-2</v>
      </c>
      <c r="AC69" s="195">
        <f t="shared" si="13"/>
        <v>1.6111111111111114E-2</v>
      </c>
      <c r="AD69" s="195">
        <f t="shared" si="13"/>
        <v>1.6111111111111114E-2</v>
      </c>
      <c r="AE69" s="195">
        <f t="shared" si="13"/>
        <v>1.6111111111111114E-2</v>
      </c>
      <c r="AF69" s="195">
        <f t="shared" si="13"/>
        <v>1.6111111111111114E-2</v>
      </c>
      <c r="AG69" s="195">
        <f t="shared" si="13"/>
        <v>1.6111111111111114E-2</v>
      </c>
      <c r="AH69" s="195">
        <f t="shared" si="13"/>
        <v>1.6111111111111114E-2</v>
      </c>
      <c r="AI69" s="195">
        <f t="shared" si="13"/>
        <v>1.6111111111111114E-2</v>
      </c>
      <c r="AJ69" s="195">
        <f t="shared" si="13"/>
        <v>1.6111111111111114E-2</v>
      </c>
      <c r="AK69" s="195">
        <f t="shared" si="13"/>
        <v>1.6111111111111114E-2</v>
      </c>
      <c r="AL69" s="195">
        <f t="shared" si="13"/>
        <v>1.6111111111111114E-2</v>
      </c>
      <c r="AM69" s="195">
        <f t="shared" si="13"/>
        <v>1.6111111111111114E-2</v>
      </c>
      <c r="AN69" s="195">
        <f t="shared" si="13"/>
        <v>1.6111111111111114E-2</v>
      </c>
      <c r="AO69" s="195">
        <f t="shared" si="13"/>
        <v>1.6111111111111114E-2</v>
      </c>
      <c r="AP69" s="195">
        <v>0.66</v>
      </c>
      <c r="AQ69" s="195">
        <v>0</v>
      </c>
      <c r="AR69" s="195">
        <v>0</v>
      </c>
      <c r="AS69" s="195">
        <v>0</v>
      </c>
      <c r="AT69" s="195">
        <v>0</v>
      </c>
      <c r="AU69" s="195">
        <v>0</v>
      </c>
      <c r="AV69" s="195">
        <v>0</v>
      </c>
      <c r="AW69" s="195">
        <v>0</v>
      </c>
      <c r="AX69" s="195">
        <v>0</v>
      </c>
      <c r="AY69" s="195">
        <v>0</v>
      </c>
      <c r="AZ69" s="195">
        <v>0</v>
      </c>
      <c r="BA69" s="196">
        <v>0</v>
      </c>
      <c r="BB69" s="194">
        <v>0</v>
      </c>
      <c r="BC69" s="197">
        <f>SUM(N69:BB69)</f>
        <v>1</v>
      </c>
    </row>
    <row r="70" spans="2:89" s="197" customFormat="1" x14ac:dyDescent="0.25">
      <c r="B70" s="194" t="s">
        <v>111</v>
      </c>
      <c r="C70" s="266"/>
      <c r="D70" s="195">
        <f>+D69</f>
        <v>0</v>
      </c>
      <c r="E70" s="195">
        <f t="shared" ref="E70:AJ70" si="14">+D70+E69</f>
        <v>0</v>
      </c>
      <c r="F70" s="195">
        <f t="shared" si="14"/>
        <v>0</v>
      </c>
      <c r="G70" s="195">
        <f t="shared" si="14"/>
        <v>0</v>
      </c>
      <c r="H70" s="195">
        <f t="shared" si="14"/>
        <v>0</v>
      </c>
      <c r="I70" s="195">
        <f t="shared" si="14"/>
        <v>0</v>
      </c>
      <c r="J70" s="195">
        <f t="shared" si="14"/>
        <v>0</v>
      </c>
      <c r="K70" s="195">
        <f t="shared" si="14"/>
        <v>0</v>
      </c>
      <c r="L70" s="195">
        <f t="shared" si="14"/>
        <v>0</v>
      </c>
      <c r="M70" s="195">
        <f t="shared" si="14"/>
        <v>0</v>
      </c>
      <c r="N70" s="195">
        <f t="shared" si="14"/>
        <v>0.05</v>
      </c>
      <c r="O70" s="195">
        <f t="shared" si="14"/>
        <v>0.05</v>
      </c>
      <c r="P70" s="195">
        <f t="shared" si="14"/>
        <v>0.05</v>
      </c>
      <c r="Q70" s="195">
        <f t="shared" si="14"/>
        <v>0.05</v>
      </c>
      <c r="R70" s="195">
        <f t="shared" si="14"/>
        <v>0.05</v>
      </c>
      <c r="S70" s="195">
        <f t="shared" si="14"/>
        <v>0.05</v>
      </c>
      <c r="T70" s="195">
        <f t="shared" si="14"/>
        <v>0.05</v>
      </c>
      <c r="U70" s="195">
        <f t="shared" si="14"/>
        <v>0.05</v>
      </c>
      <c r="V70" s="195">
        <f t="shared" si="14"/>
        <v>0.05</v>
      </c>
      <c r="W70" s="195">
        <f t="shared" si="14"/>
        <v>0.05</v>
      </c>
      <c r="X70" s="195">
        <f t="shared" si="14"/>
        <v>6.611111111111112E-2</v>
      </c>
      <c r="Y70" s="195">
        <f t="shared" si="14"/>
        <v>8.2222222222222238E-2</v>
      </c>
      <c r="Z70" s="82">
        <f t="shared" si="14"/>
        <v>9.8333333333333356E-2</v>
      </c>
      <c r="AA70" s="195">
        <f t="shared" si="14"/>
        <v>0.11444444444444447</v>
      </c>
      <c r="AB70" s="195">
        <f t="shared" si="14"/>
        <v>0.13055555555555559</v>
      </c>
      <c r="AC70" s="195">
        <f t="shared" si="14"/>
        <v>0.1466666666666667</v>
      </c>
      <c r="AD70" s="195">
        <f t="shared" si="14"/>
        <v>0.1627777777777778</v>
      </c>
      <c r="AE70" s="195">
        <f t="shared" si="14"/>
        <v>0.1788888888888889</v>
      </c>
      <c r="AF70" s="195">
        <f t="shared" si="14"/>
        <v>0.19500000000000001</v>
      </c>
      <c r="AG70" s="195">
        <f t="shared" si="14"/>
        <v>0.21111111111111111</v>
      </c>
      <c r="AH70" s="195">
        <f t="shared" si="14"/>
        <v>0.22722222222222221</v>
      </c>
      <c r="AI70" s="195">
        <f t="shared" si="14"/>
        <v>0.24333333333333332</v>
      </c>
      <c r="AJ70" s="195">
        <f t="shared" si="14"/>
        <v>0.25944444444444442</v>
      </c>
      <c r="AK70" s="195">
        <f t="shared" ref="AK70:BB70" si="15">+AJ70+AK69</f>
        <v>0.27555555555555555</v>
      </c>
      <c r="AL70" s="195">
        <f t="shared" si="15"/>
        <v>0.29166666666666669</v>
      </c>
      <c r="AM70" s="195">
        <f t="shared" si="15"/>
        <v>0.30777777777777782</v>
      </c>
      <c r="AN70" s="195">
        <f t="shared" si="15"/>
        <v>0.32388888888888895</v>
      </c>
      <c r="AO70" s="195">
        <f t="shared" si="15"/>
        <v>0.34000000000000008</v>
      </c>
      <c r="AP70" s="195">
        <f t="shared" si="15"/>
        <v>1</v>
      </c>
      <c r="AQ70" s="195">
        <f t="shared" si="15"/>
        <v>1</v>
      </c>
      <c r="AR70" s="195">
        <f t="shared" si="15"/>
        <v>1</v>
      </c>
      <c r="AS70" s="195">
        <f t="shared" si="15"/>
        <v>1</v>
      </c>
      <c r="AT70" s="195">
        <f t="shared" si="15"/>
        <v>1</v>
      </c>
      <c r="AU70" s="195">
        <f t="shared" si="15"/>
        <v>1</v>
      </c>
      <c r="AV70" s="195">
        <f t="shared" si="15"/>
        <v>1</v>
      </c>
      <c r="AW70" s="195">
        <f t="shared" si="15"/>
        <v>1</v>
      </c>
      <c r="AX70" s="195">
        <f t="shared" si="15"/>
        <v>1</v>
      </c>
      <c r="AY70" s="195">
        <f t="shared" si="15"/>
        <v>1</v>
      </c>
      <c r="AZ70" s="195">
        <f t="shared" si="15"/>
        <v>1</v>
      </c>
      <c r="BA70" s="196">
        <f t="shared" si="15"/>
        <v>1</v>
      </c>
      <c r="BB70" s="194">
        <f t="shared" si="15"/>
        <v>1</v>
      </c>
    </row>
    <row r="71" spans="2:89" s="212" customFormat="1" x14ac:dyDescent="0.25">
      <c r="B71" s="209"/>
      <c r="C71" s="266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83"/>
      <c r="AA71" s="210"/>
      <c r="AB71" s="210"/>
      <c r="AC71" s="210"/>
      <c r="AD71" s="210"/>
      <c r="AE71" s="210"/>
      <c r="AF71" s="210"/>
      <c r="AG71" s="210"/>
      <c r="AH71" s="210"/>
      <c r="AI71" s="210"/>
      <c r="AJ71" s="210"/>
      <c r="AK71" s="210"/>
      <c r="AL71" s="210"/>
      <c r="AM71" s="210"/>
      <c r="AN71" s="210"/>
      <c r="AO71" s="210"/>
      <c r="AP71" s="210"/>
      <c r="AQ71" s="210"/>
      <c r="AR71" s="210"/>
      <c r="AS71" s="210"/>
      <c r="AT71" s="210"/>
      <c r="AU71" s="210"/>
      <c r="AV71" s="210"/>
      <c r="AW71" s="210"/>
      <c r="AX71" s="210"/>
      <c r="AY71" s="210"/>
      <c r="AZ71" s="210"/>
      <c r="BA71" s="211"/>
      <c r="BB71" s="209"/>
    </row>
    <row r="72" spans="2:89" s="198" customFormat="1" x14ac:dyDescent="0.25">
      <c r="B72" s="198" t="s">
        <v>112</v>
      </c>
      <c r="C72" s="199">
        <v>14</v>
      </c>
      <c r="D72" s="200">
        <f t="shared" ref="D72:AI72" si="16">+D68*$C72</f>
        <v>0</v>
      </c>
      <c r="E72" s="200">
        <f t="shared" si="16"/>
        <v>0</v>
      </c>
      <c r="F72" s="200">
        <f t="shared" si="16"/>
        <v>0</v>
      </c>
      <c r="G72" s="200">
        <f t="shared" si="16"/>
        <v>0</v>
      </c>
      <c r="H72" s="200">
        <f t="shared" si="16"/>
        <v>0</v>
      </c>
      <c r="I72" s="200">
        <f t="shared" si="16"/>
        <v>0</v>
      </c>
      <c r="J72" s="200">
        <f t="shared" si="16"/>
        <v>0</v>
      </c>
      <c r="K72" s="200">
        <f t="shared" si="16"/>
        <v>0</v>
      </c>
      <c r="L72" s="200">
        <f t="shared" si="16"/>
        <v>0</v>
      </c>
      <c r="M72" s="200">
        <f t="shared" si="16"/>
        <v>0</v>
      </c>
      <c r="N72" s="200">
        <f t="shared" si="16"/>
        <v>0.6958333333333333</v>
      </c>
      <c r="O72" s="200">
        <f t="shared" si="16"/>
        <v>0.6958333333333333</v>
      </c>
      <c r="P72" s="200">
        <f t="shared" si="16"/>
        <v>0.6958333333333333</v>
      </c>
      <c r="Q72" s="200">
        <f t="shared" si="16"/>
        <v>0.6958333333333333</v>
      </c>
      <c r="R72" s="200">
        <f t="shared" si="16"/>
        <v>0.6958333333333333</v>
      </c>
      <c r="S72" s="200">
        <f t="shared" si="16"/>
        <v>0.6958333333333333</v>
      </c>
      <c r="T72" s="200">
        <f t="shared" si="16"/>
        <v>0.6958333333333333</v>
      </c>
      <c r="U72" s="200">
        <f t="shared" si="16"/>
        <v>0.6958333333333333</v>
      </c>
      <c r="V72" s="200">
        <f t="shared" si="16"/>
        <v>0.6958333333333333</v>
      </c>
      <c r="W72" s="200">
        <f t="shared" si="16"/>
        <v>0.6958333333333333</v>
      </c>
      <c r="X72" s="200">
        <f t="shared" si="16"/>
        <v>1.3960666666666668</v>
      </c>
      <c r="Y72" s="200">
        <f t="shared" si="16"/>
        <v>2.0963000000000003</v>
      </c>
      <c r="Z72" s="90">
        <f t="shared" si="16"/>
        <v>2.7965333333333335</v>
      </c>
      <c r="AA72" s="200">
        <f t="shared" si="16"/>
        <v>3.4967666666666668</v>
      </c>
      <c r="AB72" s="200">
        <f t="shared" si="16"/>
        <v>4.1970000000000001</v>
      </c>
      <c r="AC72" s="200">
        <f t="shared" si="16"/>
        <v>4.8972333333333324</v>
      </c>
      <c r="AD72" s="200">
        <f t="shared" si="16"/>
        <v>5.5974666666666657</v>
      </c>
      <c r="AE72" s="200">
        <f t="shared" si="16"/>
        <v>6.297699999999999</v>
      </c>
      <c r="AF72" s="200">
        <f t="shared" si="16"/>
        <v>6.9979333333333322</v>
      </c>
      <c r="AG72" s="200">
        <f t="shared" si="16"/>
        <v>7.6981666666666655</v>
      </c>
      <c r="AH72" s="200">
        <f t="shared" si="16"/>
        <v>8.3983999999999988</v>
      </c>
      <c r="AI72" s="200">
        <f t="shared" si="16"/>
        <v>9.0986333333333338</v>
      </c>
      <c r="AJ72" s="200">
        <f t="shared" ref="AJ72:BB72" si="17">+AJ68*$C72</f>
        <v>9.7988666666666671</v>
      </c>
      <c r="AK72" s="200">
        <f t="shared" si="17"/>
        <v>10.499100000000002</v>
      </c>
      <c r="AL72" s="200">
        <f t="shared" si="17"/>
        <v>11.199333333333335</v>
      </c>
      <c r="AM72" s="200">
        <f t="shared" si="17"/>
        <v>11.899566666666669</v>
      </c>
      <c r="AN72" s="200">
        <f t="shared" si="17"/>
        <v>12.599800000000004</v>
      </c>
      <c r="AO72" s="200">
        <f t="shared" si="17"/>
        <v>13.300033333333337</v>
      </c>
      <c r="AP72" s="200">
        <f t="shared" si="17"/>
        <v>13.300033333333337</v>
      </c>
      <c r="AQ72" s="200">
        <f t="shared" si="17"/>
        <v>13.300033333333337</v>
      </c>
      <c r="AR72" s="200">
        <f t="shared" si="17"/>
        <v>13.300033333333337</v>
      </c>
      <c r="AS72" s="200">
        <f t="shared" si="17"/>
        <v>13.300033333333337</v>
      </c>
      <c r="AT72" s="200">
        <f t="shared" si="17"/>
        <v>14.000033333333338</v>
      </c>
      <c r="AU72" s="200">
        <f t="shared" si="17"/>
        <v>14.000033333333338</v>
      </c>
      <c r="AV72" s="200">
        <f t="shared" si="17"/>
        <v>14.000033333333338</v>
      </c>
      <c r="AW72" s="200">
        <f t="shared" si="17"/>
        <v>14.000033333333338</v>
      </c>
      <c r="AX72" s="200">
        <f t="shared" si="17"/>
        <v>14.000033333333338</v>
      </c>
      <c r="AY72" s="200">
        <f t="shared" si="17"/>
        <v>14.000033333333338</v>
      </c>
      <c r="AZ72" s="200">
        <f t="shared" si="17"/>
        <v>14.000033333333338</v>
      </c>
      <c r="BA72" s="201">
        <f t="shared" si="17"/>
        <v>14.000033333333338</v>
      </c>
      <c r="BB72" s="202">
        <f t="shared" si="17"/>
        <v>14.000033333333338</v>
      </c>
      <c r="BC72" s="202"/>
      <c r="BF72" s="202"/>
      <c r="BG72" s="202"/>
      <c r="BH72" s="202"/>
      <c r="BI72" s="202"/>
      <c r="BJ72" s="202"/>
      <c r="BK72" s="202"/>
      <c r="BL72" s="202"/>
      <c r="BM72" s="202"/>
      <c r="BN72" s="202"/>
      <c r="BO72" s="202"/>
      <c r="BP72" s="202"/>
      <c r="BQ72" s="202"/>
      <c r="BR72" s="202"/>
      <c r="BS72" s="202"/>
      <c r="BT72" s="202"/>
      <c r="BU72" s="202"/>
      <c r="BV72" s="202"/>
      <c r="BW72" s="202"/>
      <c r="BX72" s="202"/>
      <c r="BY72" s="202"/>
      <c r="BZ72" s="202"/>
      <c r="CA72" s="202"/>
      <c r="CB72" s="202"/>
      <c r="CC72" s="202"/>
      <c r="CD72" s="202"/>
      <c r="CE72" s="202"/>
      <c r="CF72" s="202"/>
      <c r="CG72" s="202"/>
      <c r="CH72" s="202"/>
      <c r="CI72" s="202"/>
      <c r="CJ72" s="202"/>
      <c r="CK72" s="202"/>
    </row>
    <row r="73" spans="2:89" s="203" customFormat="1" ht="13.8" thickBot="1" x14ac:dyDescent="0.3">
      <c r="B73" s="203" t="s">
        <v>113</v>
      </c>
      <c r="C73" s="204" t="str">
        <f>+'NTP or Sold'!C5</f>
        <v>NTP</v>
      </c>
      <c r="D73" s="205">
        <f t="shared" ref="D73:AI73" si="18">+D70*$C72</f>
        <v>0</v>
      </c>
      <c r="E73" s="205">
        <f t="shared" si="18"/>
        <v>0</v>
      </c>
      <c r="F73" s="205">
        <f t="shared" si="18"/>
        <v>0</v>
      </c>
      <c r="G73" s="205">
        <f t="shared" si="18"/>
        <v>0</v>
      </c>
      <c r="H73" s="205">
        <f t="shared" si="18"/>
        <v>0</v>
      </c>
      <c r="I73" s="205">
        <f t="shared" si="18"/>
        <v>0</v>
      </c>
      <c r="J73" s="205">
        <f t="shared" si="18"/>
        <v>0</v>
      </c>
      <c r="K73" s="205">
        <f t="shared" si="18"/>
        <v>0</v>
      </c>
      <c r="L73" s="205">
        <f t="shared" si="18"/>
        <v>0</v>
      </c>
      <c r="M73" s="205">
        <f t="shared" si="18"/>
        <v>0</v>
      </c>
      <c r="N73" s="205">
        <f t="shared" si="18"/>
        <v>0.70000000000000007</v>
      </c>
      <c r="O73" s="205">
        <f t="shared" si="18"/>
        <v>0.70000000000000007</v>
      </c>
      <c r="P73" s="205">
        <f t="shared" si="18"/>
        <v>0.70000000000000007</v>
      </c>
      <c r="Q73" s="205">
        <f t="shared" si="18"/>
        <v>0.70000000000000007</v>
      </c>
      <c r="R73" s="205">
        <f t="shared" si="18"/>
        <v>0.70000000000000007</v>
      </c>
      <c r="S73" s="205">
        <f t="shared" si="18"/>
        <v>0.70000000000000007</v>
      </c>
      <c r="T73" s="205">
        <f t="shared" si="18"/>
        <v>0.70000000000000007</v>
      </c>
      <c r="U73" s="205">
        <f t="shared" si="18"/>
        <v>0.70000000000000007</v>
      </c>
      <c r="V73" s="205">
        <f t="shared" si="18"/>
        <v>0.70000000000000007</v>
      </c>
      <c r="W73" s="205">
        <f t="shared" si="18"/>
        <v>0.70000000000000007</v>
      </c>
      <c r="X73" s="205">
        <f t="shared" si="18"/>
        <v>0.92555555555555569</v>
      </c>
      <c r="Y73" s="205">
        <f t="shared" si="18"/>
        <v>1.1511111111111114</v>
      </c>
      <c r="Z73" s="136">
        <f t="shared" si="18"/>
        <v>1.3766666666666669</v>
      </c>
      <c r="AA73" s="205">
        <f t="shared" si="18"/>
        <v>1.6022222222222227</v>
      </c>
      <c r="AB73" s="205">
        <f t="shared" si="18"/>
        <v>1.8277777777777784</v>
      </c>
      <c r="AC73" s="205">
        <f t="shared" si="18"/>
        <v>2.0533333333333337</v>
      </c>
      <c r="AD73" s="205">
        <f t="shared" si="18"/>
        <v>2.278888888888889</v>
      </c>
      <c r="AE73" s="205">
        <f t="shared" si="18"/>
        <v>2.5044444444444447</v>
      </c>
      <c r="AF73" s="205">
        <f t="shared" si="18"/>
        <v>2.73</v>
      </c>
      <c r="AG73" s="205">
        <f t="shared" si="18"/>
        <v>2.9555555555555557</v>
      </c>
      <c r="AH73" s="205">
        <f t="shared" si="18"/>
        <v>3.181111111111111</v>
      </c>
      <c r="AI73" s="205">
        <f t="shared" si="18"/>
        <v>3.4066666666666663</v>
      </c>
      <c r="AJ73" s="205">
        <f t="shared" ref="AJ73:BB73" si="19">+AJ70*$C72</f>
        <v>3.632222222222222</v>
      </c>
      <c r="AK73" s="205">
        <f t="shared" si="19"/>
        <v>3.8577777777777778</v>
      </c>
      <c r="AL73" s="205">
        <f t="shared" si="19"/>
        <v>4.0833333333333339</v>
      </c>
      <c r="AM73" s="205">
        <f t="shared" si="19"/>
        <v>4.3088888888888892</v>
      </c>
      <c r="AN73" s="205">
        <f t="shared" si="19"/>
        <v>4.5344444444444454</v>
      </c>
      <c r="AO73" s="205">
        <f t="shared" si="19"/>
        <v>4.7600000000000016</v>
      </c>
      <c r="AP73" s="205">
        <f t="shared" si="19"/>
        <v>14</v>
      </c>
      <c r="AQ73" s="205">
        <f t="shared" si="19"/>
        <v>14</v>
      </c>
      <c r="AR73" s="205">
        <f t="shared" si="19"/>
        <v>14</v>
      </c>
      <c r="AS73" s="205">
        <f t="shared" si="19"/>
        <v>14</v>
      </c>
      <c r="AT73" s="205">
        <f t="shared" si="19"/>
        <v>14</v>
      </c>
      <c r="AU73" s="205">
        <f t="shared" si="19"/>
        <v>14</v>
      </c>
      <c r="AV73" s="205">
        <f t="shared" si="19"/>
        <v>14</v>
      </c>
      <c r="AW73" s="205">
        <f t="shared" si="19"/>
        <v>14</v>
      </c>
      <c r="AX73" s="205">
        <f t="shared" si="19"/>
        <v>14</v>
      </c>
      <c r="AY73" s="205">
        <f t="shared" si="19"/>
        <v>14</v>
      </c>
      <c r="AZ73" s="205">
        <f t="shared" si="19"/>
        <v>14</v>
      </c>
      <c r="BA73" s="206">
        <f t="shared" si="19"/>
        <v>14</v>
      </c>
      <c r="BB73" s="207">
        <f t="shared" si="19"/>
        <v>14</v>
      </c>
      <c r="BC73" s="207"/>
      <c r="BF73" s="207"/>
      <c r="BG73" s="207"/>
      <c r="BH73" s="207"/>
      <c r="BI73" s="207"/>
      <c r="BJ73" s="207"/>
      <c r="BK73" s="207"/>
      <c r="BL73" s="207"/>
      <c r="BM73" s="207"/>
      <c r="BN73" s="207"/>
      <c r="BO73" s="207"/>
      <c r="BP73" s="207"/>
      <c r="BQ73" s="207"/>
      <c r="BR73" s="207"/>
      <c r="BS73" s="207"/>
      <c r="BT73" s="207"/>
      <c r="BU73" s="207"/>
      <c r="BV73" s="207"/>
      <c r="BW73" s="207"/>
      <c r="BX73" s="207"/>
      <c r="BY73" s="207"/>
      <c r="BZ73" s="207"/>
      <c r="CA73" s="207"/>
      <c r="CB73" s="207"/>
      <c r="CC73" s="207"/>
      <c r="CD73" s="207"/>
      <c r="CE73" s="207"/>
      <c r="CF73" s="207"/>
      <c r="CG73" s="207"/>
      <c r="CH73" s="207"/>
      <c r="CI73" s="207"/>
      <c r="CJ73" s="207"/>
      <c r="CK73" s="207"/>
    </row>
    <row r="74" spans="2:89" s="193" customFormat="1" ht="15" customHeight="1" thickTop="1" x14ac:dyDescent="0.25">
      <c r="B74" s="190" t="str">
        <f>+'NTP or Sold'!H6</f>
        <v>LM6000</v>
      </c>
      <c r="C74" s="265" t="str">
        <f>+'NTP or Sold'!T6</f>
        <v>Sandhill Power / Austin (ENA)</v>
      </c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84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2"/>
    </row>
    <row r="75" spans="2:89" s="197" customFormat="1" x14ac:dyDescent="0.25">
      <c r="B75" s="194" t="s">
        <v>108</v>
      </c>
      <c r="C75" s="266"/>
      <c r="D75" s="195">
        <v>0</v>
      </c>
      <c r="E75" s="195">
        <v>0</v>
      </c>
      <c r="F75" s="195">
        <v>0</v>
      </c>
      <c r="G75" s="195">
        <v>0</v>
      </c>
      <c r="H75" s="195">
        <v>0</v>
      </c>
      <c r="I75" s="195">
        <v>0</v>
      </c>
      <c r="J75" s="195">
        <v>0</v>
      </c>
      <c r="K75" s="195">
        <v>0</v>
      </c>
      <c r="L75" s="195">
        <v>0</v>
      </c>
      <c r="M75" s="195">
        <v>0</v>
      </c>
      <c r="N75" s="195">
        <f>16.7/336</f>
        <v>4.9702380952380949E-2</v>
      </c>
      <c r="O75" s="195">
        <v>0</v>
      </c>
      <c r="P75" s="195">
        <v>0</v>
      </c>
      <c r="Q75" s="195">
        <v>0</v>
      </c>
      <c r="R75" s="195">
        <v>0</v>
      </c>
      <c r="S75" s="195">
        <v>0</v>
      </c>
      <c r="T75" s="195">
        <v>0</v>
      </c>
      <c r="U75" s="195">
        <v>0</v>
      </c>
      <c r="V75" s="195">
        <v>0</v>
      </c>
      <c r="W75" s="195">
        <v>0</v>
      </c>
      <c r="X75" s="195">
        <f t="shared" ref="X75:AO75" si="20">+(0.95-0.0497)/18</f>
        <v>5.0016666666666668E-2</v>
      </c>
      <c r="Y75" s="195">
        <f t="shared" si="20"/>
        <v>5.0016666666666668E-2</v>
      </c>
      <c r="Z75" s="82">
        <f t="shared" si="20"/>
        <v>5.0016666666666668E-2</v>
      </c>
      <c r="AA75" s="195">
        <f t="shared" si="20"/>
        <v>5.0016666666666668E-2</v>
      </c>
      <c r="AB75" s="195">
        <f t="shared" si="20"/>
        <v>5.0016666666666668E-2</v>
      </c>
      <c r="AC75" s="195">
        <f t="shared" si="20"/>
        <v>5.0016666666666668E-2</v>
      </c>
      <c r="AD75" s="195">
        <f t="shared" si="20"/>
        <v>5.0016666666666668E-2</v>
      </c>
      <c r="AE75" s="195">
        <f t="shared" si="20"/>
        <v>5.0016666666666668E-2</v>
      </c>
      <c r="AF75" s="195">
        <f t="shared" si="20"/>
        <v>5.0016666666666668E-2</v>
      </c>
      <c r="AG75" s="195">
        <f t="shared" si="20"/>
        <v>5.0016666666666668E-2</v>
      </c>
      <c r="AH75" s="195">
        <f t="shared" si="20"/>
        <v>5.0016666666666668E-2</v>
      </c>
      <c r="AI75" s="195">
        <f t="shared" si="20"/>
        <v>5.0016666666666668E-2</v>
      </c>
      <c r="AJ75" s="195">
        <f t="shared" si="20"/>
        <v>5.0016666666666668E-2</v>
      </c>
      <c r="AK75" s="195">
        <f t="shared" si="20"/>
        <v>5.0016666666666668E-2</v>
      </c>
      <c r="AL75" s="195">
        <f t="shared" si="20"/>
        <v>5.0016666666666668E-2</v>
      </c>
      <c r="AM75" s="195">
        <f t="shared" si="20"/>
        <v>5.0016666666666668E-2</v>
      </c>
      <c r="AN75" s="195">
        <f t="shared" si="20"/>
        <v>5.0016666666666668E-2</v>
      </c>
      <c r="AO75" s="195">
        <f t="shared" si="20"/>
        <v>5.0016666666666668E-2</v>
      </c>
      <c r="AP75" s="195">
        <v>0</v>
      </c>
      <c r="AQ75" s="195">
        <v>0</v>
      </c>
      <c r="AR75" s="195">
        <v>0</v>
      </c>
      <c r="AS75" s="195">
        <v>0</v>
      </c>
      <c r="AT75" s="195">
        <v>0.05</v>
      </c>
      <c r="AU75" s="195">
        <v>0</v>
      </c>
      <c r="AV75" s="195">
        <v>0</v>
      </c>
      <c r="AW75" s="195">
        <v>0</v>
      </c>
      <c r="AX75" s="195">
        <v>0</v>
      </c>
      <c r="AY75" s="195">
        <v>0</v>
      </c>
      <c r="AZ75" s="195">
        <v>0</v>
      </c>
      <c r="BA75" s="196">
        <v>0</v>
      </c>
      <c r="BB75" s="194">
        <v>0</v>
      </c>
      <c r="BC75" s="197">
        <f>SUM(N75:BB75)</f>
        <v>1.0000023809523813</v>
      </c>
    </row>
    <row r="76" spans="2:89" s="197" customFormat="1" x14ac:dyDescent="0.25">
      <c r="B76" s="194" t="s">
        <v>109</v>
      </c>
      <c r="C76" s="266"/>
      <c r="D76" s="195">
        <f>+D75</f>
        <v>0</v>
      </c>
      <c r="E76" s="195">
        <f t="shared" ref="E76:AJ76" si="21">+D76+E75</f>
        <v>0</v>
      </c>
      <c r="F76" s="195">
        <f t="shared" si="21"/>
        <v>0</v>
      </c>
      <c r="G76" s="195">
        <f t="shared" si="21"/>
        <v>0</v>
      </c>
      <c r="H76" s="195">
        <f t="shared" si="21"/>
        <v>0</v>
      </c>
      <c r="I76" s="195">
        <f t="shared" si="21"/>
        <v>0</v>
      </c>
      <c r="J76" s="195">
        <f t="shared" si="21"/>
        <v>0</v>
      </c>
      <c r="K76" s="195">
        <f t="shared" si="21"/>
        <v>0</v>
      </c>
      <c r="L76" s="195">
        <f t="shared" si="21"/>
        <v>0</v>
      </c>
      <c r="M76" s="195">
        <f t="shared" si="21"/>
        <v>0</v>
      </c>
      <c r="N76" s="195">
        <f t="shared" si="21"/>
        <v>4.9702380952380949E-2</v>
      </c>
      <c r="O76" s="195">
        <f t="shared" si="21"/>
        <v>4.9702380952380949E-2</v>
      </c>
      <c r="P76" s="195">
        <f t="shared" si="21"/>
        <v>4.9702380952380949E-2</v>
      </c>
      <c r="Q76" s="195">
        <f t="shared" si="21"/>
        <v>4.9702380952380949E-2</v>
      </c>
      <c r="R76" s="195">
        <f t="shared" si="21"/>
        <v>4.9702380952380949E-2</v>
      </c>
      <c r="S76" s="195">
        <f t="shared" si="21"/>
        <v>4.9702380952380949E-2</v>
      </c>
      <c r="T76" s="195">
        <f t="shared" si="21"/>
        <v>4.9702380952380949E-2</v>
      </c>
      <c r="U76" s="195">
        <f t="shared" si="21"/>
        <v>4.9702380952380949E-2</v>
      </c>
      <c r="V76" s="195">
        <f t="shared" si="21"/>
        <v>4.9702380952380949E-2</v>
      </c>
      <c r="W76" s="195">
        <f t="shared" si="21"/>
        <v>4.9702380952380949E-2</v>
      </c>
      <c r="X76" s="195">
        <f t="shared" si="21"/>
        <v>9.9719047619047624E-2</v>
      </c>
      <c r="Y76" s="195">
        <f t="shared" si="21"/>
        <v>0.14973571428571431</v>
      </c>
      <c r="Z76" s="82">
        <f t="shared" si="21"/>
        <v>0.19975238095238096</v>
      </c>
      <c r="AA76" s="195">
        <f t="shared" si="21"/>
        <v>0.24976904761904761</v>
      </c>
      <c r="AB76" s="195">
        <f t="shared" si="21"/>
        <v>0.29978571428571427</v>
      </c>
      <c r="AC76" s="195">
        <f t="shared" si="21"/>
        <v>0.34980238095238092</v>
      </c>
      <c r="AD76" s="195">
        <f t="shared" si="21"/>
        <v>0.39981904761904757</v>
      </c>
      <c r="AE76" s="195">
        <f t="shared" si="21"/>
        <v>0.44983571428571423</v>
      </c>
      <c r="AF76" s="195">
        <f t="shared" si="21"/>
        <v>0.49985238095238088</v>
      </c>
      <c r="AG76" s="195">
        <f t="shared" si="21"/>
        <v>0.54986904761904754</v>
      </c>
      <c r="AH76" s="195">
        <f t="shared" si="21"/>
        <v>0.59988571428571424</v>
      </c>
      <c r="AI76" s="195">
        <f t="shared" si="21"/>
        <v>0.64990238095238095</v>
      </c>
      <c r="AJ76" s="195">
        <f t="shared" si="21"/>
        <v>0.69991904761904766</v>
      </c>
      <c r="AK76" s="195">
        <f t="shared" ref="AK76:BB76" si="22">+AJ76+AK75</f>
        <v>0.74993571428571437</v>
      </c>
      <c r="AL76" s="195">
        <f t="shared" si="22"/>
        <v>0.79995238095238108</v>
      </c>
      <c r="AM76" s="195">
        <f t="shared" si="22"/>
        <v>0.84996904761904779</v>
      </c>
      <c r="AN76" s="195">
        <f t="shared" si="22"/>
        <v>0.8999857142857145</v>
      </c>
      <c r="AO76" s="195">
        <f t="shared" si="22"/>
        <v>0.95000238095238121</v>
      </c>
      <c r="AP76" s="195">
        <f t="shared" si="22"/>
        <v>0.95000238095238121</v>
      </c>
      <c r="AQ76" s="195">
        <f t="shared" si="22"/>
        <v>0.95000238095238121</v>
      </c>
      <c r="AR76" s="195">
        <f t="shared" si="22"/>
        <v>0.95000238095238121</v>
      </c>
      <c r="AS76" s="195">
        <f t="shared" si="22"/>
        <v>0.95000238095238121</v>
      </c>
      <c r="AT76" s="195">
        <f t="shared" si="22"/>
        <v>1.0000023809523813</v>
      </c>
      <c r="AU76" s="195">
        <f t="shared" si="22"/>
        <v>1.0000023809523813</v>
      </c>
      <c r="AV76" s="195">
        <f t="shared" si="22"/>
        <v>1.0000023809523813</v>
      </c>
      <c r="AW76" s="195">
        <f t="shared" si="22"/>
        <v>1.0000023809523813</v>
      </c>
      <c r="AX76" s="195">
        <f t="shared" si="22"/>
        <v>1.0000023809523813</v>
      </c>
      <c r="AY76" s="195">
        <f t="shared" si="22"/>
        <v>1.0000023809523813</v>
      </c>
      <c r="AZ76" s="195">
        <f t="shared" si="22"/>
        <v>1.0000023809523813</v>
      </c>
      <c r="BA76" s="196">
        <f t="shared" si="22"/>
        <v>1.0000023809523813</v>
      </c>
      <c r="BB76" s="194">
        <f t="shared" si="22"/>
        <v>1.0000023809523813</v>
      </c>
    </row>
    <row r="77" spans="2:89" s="197" customFormat="1" x14ac:dyDescent="0.25">
      <c r="B77" s="194" t="s">
        <v>110</v>
      </c>
      <c r="C77" s="266"/>
      <c r="D77" s="195">
        <v>0</v>
      </c>
      <c r="E77" s="195">
        <v>0</v>
      </c>
      <c r="F77" s="195">
        <v>0</v>
      </c>
      <c r="G77" s="195">
        <v>0</v>
      </c>
      <c r="H77" s="195">
        <v>0</v>
      </c>
      <c r="I77" s="195">
        <v>0</v>
      </c>
      <c r="J77" s="195">
        <v>0</v>
      </c>
      <c r="K77" s="195">
        <v>0</v>
      </c>
      <c r="L77" s="195">
        <v>0</v>
      </c>
      <c r="M77" s="195">
        <v>0</v>
      </c>
      <c r="N77" s="195">
        <v>0.05</v>
      </c>
      <c r="O77" s="195">
        <v>0</v>
      </c>
      <c r="P77" s="195">
        <v>0</v>
      </c>
      <c r="Q77" s="195">
        <v>0</v>
      </c>
      <c r="R77" s="195">
        <v>0</v>
      </c>
      <c r="S77" s="195">
        <v>0</v>
      </c>
      <c r="T77" s="195">
        <v>0</v>
      </c>
      <c r="U77" s="195">
        <v>0</v>
      </c>
      <c r="V77" s="195">
        <v>0</v>
      </c>
      <c r="W77" s="195">
        <v>0</v>
      </c>
      <c r="X77" s="195">
        <f t="shared" ref="X77:AO77" si="23">+(0.34-0.05)/18</f>
        <v>1.6111111111111114E-2</v>
      </c>
      <c r="Y77" s="195">
        <f t="shared" si="23"/>
        <v>1.6111111111111114E-2</v>
      </c>
      <c r="Z77" s="82">
        <f t="shared" si="23"/>
        <v>1.6111111111111114E-2</v>
      </c>
      <c r="AA77" s="195">
        <f t="shared" si="23"/>
        <v>1.6111111111111114E-2</v>
      </c>
      <c r="AB77" s="195">
        <f t="shared" si="23"/>
        <v>1.6111111111111114E-2</v>
      </c>
      <c r="AC77" s="195">
        <f t="shared" si="23"/>
        <v>1.6111111111111114E-2</v>
      </c>
      <c r="AD77" s="195">
        <f t="shared" si="23"/>
        <v>1.6111111111111114E-2</v>
      </c>
      <c r="AE77" s="195">
        <f t="shared" si="23"/>
        <v>1.6111111111111114E-2</v>
      </c>
      <c r="AF77" s="195">
        <f t="shared" si="23"/>
        <v>1.6111111111111114E-2</v>
      </c>
      <c r="AG77" s="195">
        <f t="shared" si="23"/>
        <v>1.6111111111111114E-2</v>
      </c>
      <c r="AH77" s="195">
        <f t="shared" si="23"/>
        <v>1.6111111111111114E-2</v>
      </c>
      <c r="AI77" s="195">
        <f t="shared" si="23"/>
        <v>1.6111111111111114E-2</v>
      </c>
      <c r="AJ77" s="195">
        <f t="shared" si="23"/>
        <v>1.6111111111111114E-2</v>
      </c>
      <c r="AK77" s="195">
        <f t="shared" si="23"/>
        <v>1.6111111111111114E-2</v>
      </c>
      <c r="AL77" s="195">
        <f t="shared" si="23"/>
        <v>1.6111111111111114E-2</v>
      </c>
      <c r="AM77" s="195">
        <f t="shared" si="23"/>
        <v>1.6111111111111114E-2</v>
      </c>
      <c r="AN77" s="195">
        <f t="shared" si="23"/>
        <v>1.6111111111111114E-2</v>
      </c>
      <c r="AO77" s="195">
        <f t="shared" si="23"/>
        <v>1.6111111111111114E-2</v>
      </c>
      <c r="AP77" s="195">
        <v>0.66</v>
      </c>
      <c r="AQ77" s="195">
        <v>0</v>
      </c>
      <c r="AR77" s="195">
        <v>0</v>
      </c>
      <c r="AS77" s="195">
        <v>0</v>
      </c>
      <c r="AT77" s="195">
        <v>0</v>
      </c>
      <c r="AU77" s="195">
        <v>0</v>
      </c>
      <c r="AV77" s="195">
        <v>0</v>
      </c>
      <c r="AW77" s="195">
        <v>0</v>
      </c>
      <c r="AX77" s="195">
        <v>0</v>
      </c>
      <c r="AY77" s="195">
        <v>0</v>
      </c>
      <c r="AZ77" s="195">
        <v>0</v>
      </c>
      <c r="BA77" s="196">
        <v>0</v>
      </c>
      <c r="BB77" s="194">
        <v>0</v>
      </c>
      <c r="BC77" s="197">
        <f>SUM(N77:BB77)</f>
        <v>1</v>
      </c>
    </row>
    <row r="78" spans="2:89" s="197" customFormat="1" x14ac:dyDescent="0.25">
      <c r="B78" s="194" t="s">
        <v>111</v>
      </c>
      <c r="C78" s="266"/>
      <c r="D78" s="195">
        <f>+D77</f>
        <v>0</v>
      </c>
      <c r="E78" s="195">
        <f t="shared" ref="E78:AJ78" si="24">+D78+E77</f>
        <v>0</v>
      </c>
      <c r="F78" s="195">
        <f t="shared" si="24"/>
        <v>0</v>
      </c>
      <c r="G78" s="195">
        <f t="shared" si="24"/>
        <v>0</v>
      </c>
      <c r="H78" s="195">
        <f t="shared" si="24"/>
        <v>0</v>
      </c>
      <c r="I78" s="195">
        <f t="shared" si="24"/>
        <v>0</v>
      </c>
      <c r="J78" s="195">
        <f t="shared" si="24"/>
        <v>0</v>
      </c>
      <c r="K78" s="195">
        <f t="shared" si="24"/>
        <v>0</v>
      </c>
      <c r="L78" s="195">
        <f t="shared" si="24"/>
        <v>0</v>
      </c>
      <c r="M78" s="195">
        <f t="shared" si="24"/>
        <v>0</v>
      </c>
      <c r="N78" s="195">
        <f t="shared" si="24"/>
        <v>0.05</v>
      </c>
      <c r="O78" s="195">
        <f t="shared" si="24"/>
        <v>0.05</v>
      </c>
      <c r="P78" s="195">
        <f t="shared" si="24"/>
        <v>0.05</v>
      </c>
      <c r="Q78" s="195">
        <f t="shared" si="24"/>
        <v>0.05</v>
      </c>
      <c r="R78" s="195">
        <f t="shared" si="24"/>
        <v>0.05</v>
      </c>
      <c r="S78" s="195">
        <f t="shared" si="24"/>
        <v>0.05</v>
      </c>
      <c r="T78" s="195">
        <f t="shared" si="24"/>
        <v>0.05</v>
      </c>
      <c r="U78" s="195">
        <f t="shared" si="24"/>
        <v>0.05</v>
      </c>
      <c r="V78" s="195">
        <f t="shared" si="24"/>
        <v>0.05</v>
      </c>
      <c r="W78" s="195">
        <f t="shared" si="24"/>
        <v>0.05</v>
      </c>
      <c r="X78" s="195">
        <f t="shared" si="24"/>
        <v>6.611111111111112E-2</v>
      </c>
      <c r="Y78" s="195">
        <f t="shared" si="24"/>
        <v>8.2222222222222238E-2</v>
      </c>
      <c r="Z78" s="82">
        <f t="shared" si="24"/>
        <v>9.8333333333333356E-2</v>
      </c>
      <c r="AA78" s="195">
        <f t="shared" si="24"/>
        <v>0.11444444444444447</v>
      </c>
      <c r="AB78" s="195">
        <f t="shared" si="24"/>
        <v>0.13055555555555559</v>
      </c>
      <c r="AC78" s="195">
        <f t="shared" si="24"/>
        <v>0.1466666666666667</v>
      </c>
      <c r="AD78" s="195">
        <f t="shared" si="24"/>
        <v>0.1627777777777778</v>
      </c>
      <c r="AE78" s="195">
        <f t="shared" si="24"/>
        <v>0.1788888888888889</v>
      </c>
      <c r="AF78" s="195">
        <f t="shared" si="24"/>
        <v>0.19500000000000001</v>
      </c>
      <c r="AG78" s="195">
        <f t="shared" si="24"/>
        <v>0.21111111111111111</v>
      </c>
      <c r="AH78" s="195">
        <f t="shared" si="24"/>
        <v>0.22722222222222221</v>
      </c>
      <c r="AI78" s="195">
        <f t="shared" si="24"/>
        <v>0.24333333333333332</v>
      </c>
      <c r="AJ78" s="195">
        <f t="shared" si="24"/>
        <v>0.25944444444444442</v>
      </c>
      <c r="AK78" s="195">
        <f t="shared" ref="AK78:BB78" si="25">+AJ78+AK77</f>
        <v>0.27555555555555555</v>
      </c>
      <c r="AL78" s="195">
        <f t="shared" si="25"/>
        <v>0.29166666666666669</v>
      </c>
      <c r="AM78" s="195">
        <f t="shared" si="25"/>
        <v>0.30777777777777782</v>
      </c>
      <c r="AN78" s="195">
        <f t="shared" si="25"/>
        <v>0.32388888888888895</v>
      </c>
      <c r="AO78" s="195">
        <f t="shared" si="25"/>
        <v>0.34000000000000008</v>
      </c>
      <c r="AP78" s="195">
        <f t="shared" si="25"/>
        <v>1</v>
      </c>
      <c r="AQ78" s="195">
        <f t="shared" si="25"/>
        <v>1</v>
      </c>
      <c r="AR78" s="195">
        <f t="shared" si="25"/>
        <v>1</v>
      </c>
      <c r="AS78" s="195">
        <f t="shared" si="25"/>
        <v>1</v>
      </c>
      <c r="AT78" s="195">
        <f t="shared" si="25"/>
        <v>1</v>
      </c>
      <c r="AU78" s="195">
        <f t="shared" si="25"/>
        <v>1</v>
      </c>
      <c r="AV78" s="195">
        <f t="shared" si="25"/>
        <v>1</v>
      </c>
      <c r="AW78" s="195">
        <f t="shared" si="25"/>
        <v>1</v>
      </c>
      <c r="AX78" s="195">
        <f t="shared" si="25"/>
        <v>1</v>
      </c>
      <c r="AY78" s="195">
        <f t="shared" si="25"/>
        <v>1</v>
      </c>
      <c r="AZ78" s="195">
        <f t="shared" si="25"/>
        <v>1</v>
      </c>
      <c r="BA78" s="196">
        <f t="shared" si="25"/>
        <v>1</v>
      </c>
      <c r="BB78" s="194">
        <f t="shared" si="25"/>
        <v>1</v>
      </c>
    </row>
    <row r="79" spans="2:89" s="212" customFormat="1" x14ac:dyDescent="0.25">
      <c r="B79" s="209"/>
      <c r="C79" s="266"/>
      <c r="D79" s="210"/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83"/>
      <c r="AA79" s="210"/>
      <c r="AB79" s="210"/>
      <c r="AC79" s="210"/>
      <c r="AD79" s="210"/>
      <c r="AE79" s="210"/>
      <c r="AF79" s="210"/>
      <c r="AG79" s="210"/>
      <c r="AH79" s="210"/>
      <c r="AI79" s="210"/>
      <c r="AJ79" s="210"/>
      <c r="AK79" s="210"/>
      <c r="AL79" s="210"/>
      <c r="AM79" s="210"/>
      <c r="AN79" s="210"/>
      <c r="AO79" s="210"/>
      <c r="AP79" s="210"/>
      <c r="AQ79" s="210"/>
      <c r="AR79" s="210"/>
      <c r="AS79" s="210"/>
      <c r="AT79" s="210"/>
      <c r="AU79" s="210"/>
      <c r="AV79" s="210"/>
      <c r="AW79" s="210"/>
      <c r="AX79" s="210"/>
      <c r="AY79" s="210"/>
      <c r="AZ79" s="210"/>
      <c r="BA79" s="211"/>
      <c r="BB79" s="209"/>
    </row>
    <row r="80" spans="2:89" s="198" customFormat="1" x14ac:dyDescent="0.25">
      <c r="B80" s="198" t="s">
        <v>112</v>
      </c>
      <c r="C80" s="199">
        <v>14</v>
      </c>
      <c r="D80" s="200">
        <f t="shared" ref="D80:AI80" si="26">+D76*$C80</f>
        <v>0</v>
      </c>
      <c r="E80" s="200">
        <f t="shared" si="26"/>
        <v>0</v>
      </c>
      <c r="F80" s="200">
        <f t="shared" si="26"/>
        <v>0</v>
      </c>
      <c r="G80" s="200">
        <f t="shared" si="26"/>
        <v>0</v>
      </c>
      <c r="H80" s="200">
        <f t="shared" si="26"/>
        <v>0</v>
      </c>
      <c r="I80" s="200">
        <f t="shared" si="26"/>
        <v>0</v>
      </c>
      <c r="J80" s="200">
        <f t="shared" si="26"/>
        <v>0</v>
      </c>
      <c r="K80" s="200">
        <f t="shared" si="26"/>
        <v>0</v>
      </c>
      <c r="L80" s="200">
        <f t="shared" si="26"/>
        <v>0</v>
      </c>
      <c r="M80" s="200">
        <f t="shared" si="26"/>
        <v>0</v>
      </c>
      <c r="N80" s="200">
        <f t="shared" si="26"/>
        <v>0.6958333333333333</v>
      </c>
      <c r="O80" s="200">
        <f t="shared" si="26"/>
        <v>0.6958333333333333</v>
      </c>
      <c r="P80" s="200">
        <f t="shared" si="26"/>
        <v>0.6958333333333333</v>
      </c>
      <c r="Q80" s="200">
        <f t="shared" si="26"/>
        <v>0.6958333333333333</v>
      </c>
      <c r="R80" s="200">
        <f t="shared" si="26"/>
        <v>0.6958333333333333</v>
      </c>
      <c r="S80" s="200">
        <f t="shared" si="26"/>
        <v>0.6958333333333333</v>
      </c>
      <c r="T80" s="200">
        <f t="shared" si="26"/>
        <v>0.6958333333333333</v>
      </c>
      <c r="U80" s="200">
        <f t="shared" si="26"/>
        <v>0.6958333333333333</v>
      </c>
      <c r="V80" s="200">
        <f t="shared" si="26"/>
        <v>0.6958333333333333</v>
      </c>
      <c r="W80" s="200">
        <f t="shared" si="26"/>
        <v>0.6958333333333333</v>
      </c>
      <c r="X80" s="200">
        <f t="shared" si="26"/>
        <v>1.3960666666666668</v>
      </c>
      <c r="Y80" s="200">
        <f t="shared" si="26"/>
        <v>2.0963000000000003</v>
      </c>
      <c r="Z80" s="90">
        <f t="shared" si="26"/>
        <v>2.7965333333333335</v>
      </c>
      <c r="AA80" s="200">
        <f t="shared" si="26"/>
        <v>3.4967666666666668</v>
      </c>
      <c r="AB80" s="200">
        <f t="shared" si="26"/>
        <v>4.1970000000000001</v>
      </c>
      <c r="AC80" s="200">
        <f t="shared" si="26"/>
        <v>4.8972333333333324</v>
      </c>
      <c r="AD80" s="200">
        <f t="shared" si="26"/>
        <v>5.5974666666666657</v>
      </c>
      <c r="AE80" s="200">
        <f t="shared" si="26"/>
        <v>6.297699999999999</v>
      </c>
      <c r="AF80" s="200">
        <f t="shared" si="26"/>
        <v>6.9979333333333322</v>
      </c>
      <c r="AG80" s="200">
        <f t="shared" si="26"/>
        <v>7.6981666666666655</v>
      </c>
      <c r="AH80" s="200">
        <f t="shared" si="26"/>
        <v>8.3983999999999988</v>
      </c>
      <c r="AI80" s="200">
        <f t="shared" si="26"/>
        <v>9.0986333333333338</v>
      </c>
      <c r="AJ80" s="200">
        <f t="shared" ref="AJ80:BB80" si="27">+AJ76*$C80</f>
        <v>9.7988666666666671</v>
      </c>
      <c r="AK80" s="200">
        <f t="shared" si="27"/>
        <v>10.499100000000002</v>
      </c>
      <c r="AL80" s="200">
        <f t="shared" si="27"/>
        <v>11.199333333333335</v>
      </c>
      <c r="AM80" s="200">
        <f t="shared" si="27"/>
        <v>11.899566666666669</v>
      </c>
      <c r="AN80" s="200">
        <f t="shared" si="27"/>
        <v>12.599800000000004</v>
      </c>
      <c r="AO80" s="200">
        <f t="shared" si="27"/>
        <v>13.300033333333337</v>
      </c>
      <c r="AP80" s="200">
        <f t="shared" si="27"/>
        <v>13.300033333333337</v>
      </c>
      <c r="AQ80" s="200">
        <f t="shared" si="27"/>
        <v>13.300033333333337</v>
      </c>
      <c r="AR80" s="200">
        <f t="shared" si="27"/>
        <v>13.300033333333337</v>
      </c>
      <c r="AS80" s="200">
        <f t="shared" si="27"/>
        <v>13.300033333333337</v>
      </c>
      <c r="AT80" s="200">
        <f t="shared" si="27"/>
        <v>14.000033333333338</v>
      </c>
      <c r="AU80" s="200">
        <f t="shared" si="27"/>
        <v>14.000033333333338</v>
      </c>
      <c r="AV80" s="200">
        <f t="shared" si="27"/>
        <v>14.000033333333338</v>
      </c>
      <c r="AW80" s="200">
        <f t="shared" si="27"/>
        <v>14.000033333333338</v>
      </c>
      <c r="AX80" s="200">
        <f t="shared" si="27"/>
        <v>14.000033333333338</v>
      </c>
      <c r="AY80" s="200">
        <f t="shared" si="27"/>
        <v>14.000033333333338</v>
      </c>
      <c r="AZ80" s="200">
        <f t="shared" si="27"/>
        <v>14.000033333333338</v>
      </c>
      <c r="BA80" s="201">
        <f t="shared" si="27"/>
        <v>14.000033333333338</v>
      </c>
      <c r="BB80" s="202">
        <f t="shared" si="27"/>
        <v>14.000033333333338</v>
      </c>
      <c r="BC80" s="202"/>
      <c r="BF80" s="202"/>
      <c r="BG80" s="202"/>
      <c r="BH80" s="202"/>
      <c r="BI80" s="202"/>
      <c r="BJ80" s="202"/>
      <c r="BK80" s="202"/>
      <c r="BL80" s="202"/>
      <c r="BM80" s="202"/>
      <c r="BN80" s="202"/>
      <c r="BO80" s="202"/>
      <c r="BP80" s="202"/>
      <c r="BQ80" s="202"/>
      <c r="BR80" s="202"/>
      <c r="BS80" s="202"/>
      <c r="BT80" s="202"/>
      <c r="BU80" s="202"/>
      <c r="BV80" s="202"/>
      <c r="BW80" s="202"/>
      <c r="BX80" s="202"/>
      <c r="BY80" s="202"/>
      <c r="BZ80" s="202"/>
      <c r="CA80" s="202"/>
      <c r="CB80" s="202"/>
      <c r="CC80" s="202"/>
      <c r="CD80" s="202"/>
      <c r="CE80" s="202"/>
      <c r="CF80" s="202"/>
      <c r="CG80" s="202"/>
      <c r="CH80" s="202"/>
      <c r="CI80" s="202"/>
      <c r="CJ80" s="202"/>
      <c r="CK80" s="202"/>
    </row>
    <row r="81" spans="2:89" s="203" customFormat="1" ht="13.8" thickBot="1" x14ac:dyDescent="0.3">
      <c r="B81" s="203" t="s">
        <v>113</v>
      </c>
      <c r="C81" s="204" t="str">
        <f>+'NTP or Sold'!C6</f>
        <v>NTP</v>
      </c>
      <c r="D81" s="205">
        <f t="shared" ref="D81:AI81" si="28">+D78*$C80</f>
        <v>0</v>
      </c>
      <c r="E81" s="205">
        <f t="shared" si="28"/>
        <v>0</v>
      </c>
      <c r="F81" s="205">
        <f t="shared" si="28"/>
        <v>0</v>
      </c>
      <c r="G81" s="205">
        <f t="shared" si="28"/>
        <v>0</v>
      </c>
      <c r="H81" s="205">
        <f t="shared" si="28"/>
        <v>0</v>
      </c>
      <c r="I81" s="205">
        <f t="shared" si="28"/>
        <v>0</v>
      </c>
      <c r="J81" s="205">
        <f t="shared" si="28"/>
        <v>0</v>
      </c>
      <c r="K81" s="205">
        <f t="shared" si="28"/>
        <v>0</v>
      </c>
      <c r="L81" s="205">
        <f t="shared" si="28"/>
        <v>0</v>
      </c>
      <c r="M81" s="205">
        <f t="shared" si="28"/>
        <v>0</v>
      </c>
      <c r="N81" s="205">
        <f t="shared" si="28"/>
        <v>0.70000000000000007</v>
      </c>
      <c r="O81" s="205">
        <f t="shared" si="28"/>
        <v>0.70000000000000007</v>
      </c>
      <c r="P81" s="205">
        <f t="shared" si="28"/>
        <v>0.70000000000000007</v>
      </c>
      <c r="Q81" s="205">
        <f t="shared" si="28"/>
        <v>0.70000000000000007</v>
      </c>
      <c r="R81" s="205">
        <f t="shared" si="28"/>
        <v>0.70000000000000007</v>
      </c>
      <c r="S81" s="205">
        <f t="shared" si="28"/>
        <v>0.70000000000000007</v>
      </c>
      <c r="T81" s="205">
        <f t="shared" si="28"/>
        <v>0.70000000000000007</v>
      </c>
      <c r="U81" s="205">
        <f t="shared" si="28"/>
        <v>0.70000000000000007</v>
      </c>
      <c r="V81" s="205">
        <f t="shared" si="28"/>
        <v>0.70000000000000007</v>
      </c>
      <c r="W81" s="205">
        <f t="shared" si="28"/>
        <v>0.70000000000000007</v>
      </c>
      <c r="X81" s="205">
        <f t="shared" si="28"/>
        <v>0.92555555555555569</v>
      </c>
      <c r="Y81" s="205">
        <f t="shared" si="28"/>
        <v>1.1511111111111114</v>
      </c>
      <c r="Z81" s="136">
        <f t="shared" si="28"/>
        <v>1.3766666666666669</v>
      </c>
      <c r="AA81" s="205">
        <f t="shared" si="28"/>
        <v>1.6022222222222227</v>
      </c>
      <c r="AB81" s="205">
        <f t="shared" si="28"/>
        <v>1.8277777777777784</v>
      </c>
      <c r="AC81" s="205">
        <f t="shared" si="28"/>
        <v>2.0533333333333337</v>
      </c>
      <c r="AD81" s="205">
        <f t="shared" si="28"/>
        <v>2.278888888888889</v>
      </c>
      <c r="AE81" s="205">
        <f t="shared" si="28"/>
        <v>2.5044444444444447</v>
      </c>
      <c r="AF81" s="205">
        <f t="shared" si="28"/>
        <v>2.73</v>
      </c>
      <c r="AG81" s="205">
        <f t="shared" si="28"/>
        <v>2.9555555555555557</v>
      </c>
      <c r="AH81" s="205">
        <f t="shared" si="28"/>
        <v>3.181111111111111</v>
      </c>
      <c r="AI81" s="205">
        <f t="shared" si="28"/>
        <v>3.4066666666666663</v>
      </c>
      <c r="AJ81" s="205">
        <f t="shared" ref="AJ81:BB81" si="29">+AJ78*$C80</f>
        <v>3.632222222222222</v>
      </c>
      <c r="AK81" s="205">
        <f t="shared" si="29"/>
        <v>3.8577777777777778</v>
      </c>
      <c r="AL81" s="205">
        <f t="shared" si="29"/>
        <v>4.0833333333333339</v>
      </c>
      <c r="AM81" s="205">
        <f t="shared" si="29"/>
        <v>4.3088888888888892</v>
      </c>
      <c r="AN81" s="205">
        <f t="shared" si="29"/>
        <v>4.5344444444444454</v>
      </c>
      <c r="AO81" s="205">
        <f t="shared" si="29"/>
        <v>4.7600000000000016</v>
      </c>
      <c r="AP81" s="205">
        <f t="shared" si="29"/>
        <v>14</v>
      </c>
      <c r="AQ81" s="205">
        <f t="shared" si="29"/>
        <v>14</v>
      </c>
      <c r="AR81" s="205">
        <f t="shared" si="29"/>
        <v>14</v>
      </c>
      <c r="AS81" s="205">
        <f t="shared" si="29"/>
        <v>14</v>
      </c>
      <c r="AT81" s="205">
        <f t="shared" si="29"/>
        <v>14</v>
      </c>
      <c r="AU81" s="205">
        <f t="shared" si="29"/>
        <v>14</v>
      </c>
      <c r="AV81" s="205">
        <f t="shared" si="29"/>
        <v>14</v>
      </c>
      <c r="AW81" s="205">
        <f t="shared" si="29"/>
        <v>14</v>
      </c>
      <c r="AX81" s="205">
        <f t="shared" si="29"/>
        <v>14</v>
      </c>
      <c r="AY81" s="205">
        <f t="shared" si="29"/>
        <v>14</v>
      </c>
      <c r="AZ81" s="205">
        <f t="shared" si="29"/>
        <v>14</v>
      </c>
      <c r="BA81" s="206">
        <f t="shared" si="29"/>
        <v>14</v>
      </c>
      <c r="BB81" s="207">
        <f t="shared" si="29"/>
        <v>14</v>
      </c>
      <c r="BC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7"/>
      <c r="BW81" s="207"/>
      <c r="BX81" s="207"/>
      <c r="BY81" s="207"/>
      <c r="BZ81" s="207"/>
      <c r="CA81" s="207"/>
      <c r="CB81" s="207"/>
      <c r="CC81" s="207"/>
      <c r="CD81" s="207"/>
      <c r="CE81" s="207"/>
      <c r="CF81" s="207"/>
      <c r="CG81" s="207"/>
      <c r="CH81" s="207"/>
      <c r="CI81" s="207"/>
      <c r="CJ81" s="207"/>
      <c r="CK81" s="207"/>
    </row>
    <row r="82" spans="2:89" s="193" customFormat="1" ht="15" customHeight="1" thickTop="1" x14ac:dyDescent="0.25">
      <c r="B82" s="190" t="str">
        <f>+'NTP or Sold'!H7</f>
        <v>LM6000</v>
      </c>
      <c r="C82" s="265" t="str">
        <f>+'NTP or Sold'!T7</f>
        <v>Sandhill Power / Austin (ENA)</v>
      </c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84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2"/>
    </row>
    <row r="83" spans="2:89" s="197" customFormat="1" x14ac:dyDescent="0.25">
      <c r="B83" s="194" t="s">
        <v>108</v>
      </c>
      <c r="C83" s="266"/>
      <c r="D83" s="195">
        <v>0</v>
      </c>
      <c r="E83" s="195">
        <v>0</v>
      </c>
      <c r="F83" s="195">
        <v>0</v>
      </c>
      <c r="G83" s="195">
        <v>0</v>
      </c>
      <c r="H83" s="195">
        <v>0</v>
      </c>
      <c r="I83" s="195">
        <v>0</v>
      </c>
      <c r="J83" s="195">
        <v>0</v>
      </c>
      <c r="K83" s="195">
        <v>0</v>
      </c>
      <c r="L83" s="195">
        <v>0</v>
      </c>
      <c r="M83" s="195">
        <v>0</v>
      </c>
      <c r="N83" s="195">
        <f>16.7/336</f>
        <v>4.9702380952380949E-2</v>
      </c>
      <c r="O83" s="195">
        <v>0</v>
      </c>
      <c r="P83" s="195">
        <v>0</v>
      </c>
      <c r="Q83" s="195">
        <v>0</v>
      </c>
      <c r="R83" s="195">
        <v>0</v>
      </c>
      <c r="S83" s="195">
        <v>0</v>
      </c>
      <c r="T83" s="195">
        <v>0</v>
      </c>
      <c r="U83" s="195">
        <v>0</v>
      </c>
      <c r="V83" s="195">
        <v>0</v>
      </c>
      <c r="W83" s="195">
        <v>0</v>
      </c>
      <c r="X83" s="195">
        <f t="shared" ref="X83:AO83" si="30">+(0.95-0.0497)/18</f>
        <v>5.0016666666666668E-2</v>
      </c>
      <c r="Y83" s="195">
        <f t="shared" si="30"/>
        <v>5.0016666666666668E-2</v>
      </c>
      <c r="Z83" s="82">
        <f t="shared" si="30"/>
        <v>5.0016666666666668E-2</v>
      </c>
      <c r="AA83" s="195">
        <f t="shared" si="30"/>
        <v>5.0016666666666668E-2</v>
      </c>
      <c r="AB83" s="195">
        <f t="shared" si="30"/>
        <v>5.0016666666666668E-2</v>
      </c>
      <c r="AC83" s="195">
        <f t="shared" si="30"/>
        <v>5.0016666666666668E-2</v>
      </c>
      <c r="AD83" s="195">
        <f t="shared" si="30"/>
        <v>5.0016666666666668E-2</v>
      </c>
      <c r="AE83" s="195">
        <f t="shared" si="30"/>
        <v>5.0016666666666668E-2</v>
      </c>
      <c r="AF83" s="195">
        <f t="shared" si="30"/>
        <v>5.0016666666666668E-2</v>
      </c>
      <c r="AG83" s="195">
        <f t="shared" si="30"/>
        <v>5.0016666666666668E-2</v>
      </c>
      <c r="AH83" s="195">
        <f t="shared" si="30"/>
        <v>5.0016666666666668E-2</v>
      </c>
      <c r="AI83" s="195">
        <f t="shared" si="30"/>
        <v>5.0016666666666668E-2</v>
      </c>
      <c r="AJ83" s="195">
        <f t="shared" si="30"/>
        <v>5.0016666666666668E-2</v>
      </c>
      <c r="AK83" s="195">
        <f t="shared" si="30"/>
        <v>5.0016666666666668E-2</v>
      </c>
      <c r="AL83" s="195">
        <f t="shared" si="30"/>
        <v>5.0016666666666668E-2</v>
      </c>
      <c r="AM83" s="195">
        <f t="shared" si="30"/>
        <v>5.0016666666666668E-2</v>
      </c>
      <c r="AN83" s="195">
        <f t="shared" si="30"/>
        <v>5.0016666666666668E-2</v>
      </c>
      <c r="AO83" s="195">
        <f t="shared" si="30"/>
        <v>5.0016666666666668E-2</v>
      </c>
      <c r="AP83" s="195">
        <v>0</v>
      </c>
      <c r="AQ83" s="195">
        <v>0</v>
      </c>
      <c r="AR83" s="195">
        <v>0</v>
      </c>
      <c r="AS83" s="195">
        <v>0</v>
      </c>
      <c r="AT83" s="195">
        <v>0.05</v>
      </c>
      <c r="AU83" s="195">
        <v>0</v>
      </c>
      <c r="AV83" s="195">
        <v>0</v>
      </c>
      <c r="AW83" s="195">
        <v>0</v>
      </c>
      <c r="AX83" s="195">
        <v>0</v>
      </c>
      <c r="AY83" s="195">
        <v>0</v>
      </c>
      <c r="AZ83" s="195">
        <v>0</v>
      </c>
      <c r="BA83" s="196">
        <v>0</v>
      </c>
      <c r="BB83" s="194">
        <v>0</v>
      </c>
      <c r="BC83" s="197">
        <f>SUM(N83:BB83)</f>
        <v>1.0000023809523813</v>
      </c>
    </row>
    <row r="84" spans="2:89" s="197" customFormat="1" x14ac:dyDescent="0.25">
      <c r="B84" s="194" t="s">
        <v>109</v>
      </c>
      <c r="C84" s="266"/>
      <c r="D84" s="195">
        <f>+D83</f>
        <v>0</v>
      </c>
      <c r="E84" s="195">
        <f t="shared" ref="E84:AJ84" si="31">+D84+E83</f>
        <v>0</v>
      </c>
      <c r="F84" s="195">
        <f t="shared" si="31"/>
        <v>0</v>
      </c>
      <c r="G84" s="195">
        <f t="shared" si="31"/>
        <v>0</v>
      </c>
      <c r="H84" s="195">
        <f t="shared" si="31"/>
        <v>0</v>
      </c>
      <c r="I84" s="195">
        <f t="shared" si="31"/>
        <v>0</v>
      </c>
      <c r="J84" s="195">
        <f t="shared" si="31"/>
        <v>0</v>
      </c>
      <c r="K84" s="195">
        <f t="shared" si="31"/>
        <v>0</v>
      </c>
      <c r="L84" s="195">
        <f t="shared" si="31"/>
        <v>0</v>
      </c>
      <c r="M84" s="195">
        <f t="shared" si="31"/>
        <v>0</v>
      </c>
      <c r="N84" s="195">
        <f t="shared" si="31"/>
        <v>4.9702380952380949E-2</v>
      </c>
      <c r="O84" s="195">
        <f t="shared" si="31"/>
        <v>4.9702380952380949E-2</v>
      </c>
      <c r="P84" s="195">
        <f t="shared" si="31"/>
        <v>4.9702380952380949E-2</v>
      </c>
      <c r="Q84" s="195">
        <f t="shared" si="31"/>
        <v>4.9702380952380949E-2</v>
      </c>
      <c r="R84" s="195">
        <f t="shared" si="31"/>
        <v>4.9702380952380949E-2</v>
      </c>
      <c r="S84" s="195">
        <f t="shared" si="31"/>
        <v>4.9702380952380949E-2</v>
      </c>
      <c r="T84" s="195">
        <f t="shared" si="31"/>
        <v>4.9702380952380949E-2</v>
      </c>
      <c r="U84" s="195">
        <f t="shared" si="31"/>
        <v>4.9702380952380949E-2</v>
      </c>
      <c r="V84" s="195">
        <f t="shared" si="31"/>
        <v>4.9702380952380949E-2</v>
      </c>
      <c r="W84" s="195">
        <f t="shared" si="31"/>
        <v>4.9702380952380949E-2</v>
      </c>
      <c r="X84" s="195">
        <f t="shared" si="31"/>
        <v>9.9719047619047624E-2</v>
      </c>
      <c r="Y84" s="195">
        <f t="shared" si="31"/>
        <v>0.14973571428571431</v>
      </c>
      <c r="Z84" s="82">
        <f t="shared" si="31"/>
        <v>0.19975238095238096</v>
      </c>
      <c r="AA84" s="195">
        <f t="shared" si="31"/>
        <v>0.24976904761904761</v>
      </c>
      <c r="AB84" s="195">
        <f t="shared" si="31"/>
        <v>0.29978571428571427</v>
      </c>
      <c r="AC84" s="195">
        <f t="shared" si="31"/>
        <v>0.34980238095238092</v>
      </c>
      <c r="AD84" s="195">
        <f t="shared" si="31"/>
        <v>0.39981904761904757</v>
      </c>
      <c r="AE84" s="195">
        <f t="shared" si="31"/>
        <v>0.44983571428571423</v>
      </c>
      <c r="AF84" s="195">
        <f t="shared" si="31"/>
        <v>0.49985238095238088</v>
      </c>
      <c r="AG84" s="195">
        <f t="shared" si="31"/>
        <v>0.54986904761904754</v>
      </c>
      <c r="AH84" s="195">
        <f t="shared" si="31"/>
        <v>0.59988571428571424</v>
      </c>
      <c r="AI84" s="195">
        <f t="shared" si="31"/>
        <v>0.64990238095238095</v>
      </c>
      <c r="AJ84" s="195">
        <f t="shared" si="31"/>
        <v>0.69991904761904766</v>
      </c>
      <c r="AK84" s="195">
        <f t="shared" ref="AK84:BB84" si="32">+AJ84+AK83</f>
        <v>0.74993571428571437</v>
      </c>
      <c r="AL84" s="195">
        <f t="shared" si="32"/>
        <v>0.79995238095238108</v>
      </c>
      <c r="AM84" s="195">
        <f t="shared" si="32"/>
        <v>0.84996904761904779</v>
      </c>
      <c r="AN84" s="195">
        <f t="shared" si="32"/>
        <v>0.8999857142857145</v>
      </c>
      <c r="AO84" s="195">
        <f t="shared" si="32"/>
        <v>0.95000238095238121</v>
      </c>
      <c r="AP84" s="195">
        <f t="shared" si="32"/>
        <v>0.95000238095238121</v>
      </c>
      <c r="AQ84" s="195">
        <f t="shared" si="32"/>
        <v>0.95000238095238121</v>
      </c>
      <c r="AR84" s="195">
        <f t="shared" si="32"/>
        <v>0.95000238095238121</v>
      </c>
      <c r="AS84" s="195">
        <f t="shared" si="32"/>
        <v>0.95000238095238121</v>
      </c>
      <c r="AT84" s="195">
        <f t="shared" si="32"/>
        <v>1.0000023809523813</v>
      </c>
      <c r="AU84" s="195">
        <f t="shared" si="32"/>
        <v>1.0000023809523813</v>
      </c>
      <c r="AV84" s="195">
        <f t="shared" si="32"/>
        <v>1.0000023809523813</v>
      </c>
      <c r="AW84" s="195">
        <f t="shared" si="32"/>
        <v>1.0000023809523813</v>
      </c>
      <c r="AX84" s="195">
        <f t="shared" si="32"/>
        <v>1.0000023809523813</v>
      </c>
      <c r="AY84" s="195">
        <f t="shared" si="32"/>
        <v>1.0000023809523813</v>
      </c>
      <c r="AZ84" s="195">
        <f t="shared" si="32"/>
        <v>1.0000023809523813</v>
      </c>
      <c r="BA84" s="196">
        <f t="shared" si="32"/>
        <v>1.0000023809523813</v>
      </c>
      <c r="BB84" s="194">
        <f t="shared" si="32"/>
        <v>1.0000023809523813</v>
      </c>
    </row>
    <row r="85" spans="2:89" s="197" customFormat="1" x14ac:dyDescent="0.25">
      <c r="B85" s="194" t="s">
        <v>110</v>
      </c>
      <c r="C85" s="266"/>
      <c r="D85" s="195">
        <v>0</v>
      </c>
      <c r="E85" s="195">
        <v>0</v>
      </c>
      <c r="F85" s="195">
        <v>0</v>
      </c>
      <c r="G85" s="195">
        <v>0</v>
      </c>
      <c r="H85" s="195">
        <v>0</v>
      </c>
      <c r="I85" s="195">
        <v>0</v>
      </c>
      <c r="J85" s="195">
        <v>0</v>
      </c>
      <c r="K85" s="195">
        <v>0</v>
      </c>
      <c r="L85" s="195">
        <v>0</v>
      </c>
      <c r="M85" s="195">
        <v>0</v>
      </c>
      <c r="N85" s="195">
        <v>0.05</v>
      </c>
      <c r="O85" s="195">
        <v>0</v>
      </c>
      <c r="P85" s="195">
        <v>0</v>
      </c>
      <c r="Q85" s="195">
        <v>0</v>
      </c>
      <c r="R85" s="195">
        <v>0</v>
      </c>
      <c r="S85" s="195">
        <v>0</v>
      </c>
      <c r="T85" s="195">
        <v>0</v>
      </c>
      <c r="U85" s="195">
        <v>0</v>
      </c>
      <c r="V85" s="195">
        <v>0</v>
      </c>
      <c r="W85" s="195">
        <v>0</v>
      </c>
      <c r="X85" s="195">
        <f t="shared" ref="X85:AO85" si="33">+(0.34-0.05)/18</f>
        <v>1.6111111111111114E-2</v>
      </c>
      <c r="Y85" s="195">
        <f t="shared" si="33"/>
        <v>1.6111111111111114E-2</v>
      </c>
      <c r="Z85" s="82">
        <f t="shared" si="33"/>
        <v>1.6111111111111114E-2</v>
      </c>
      <c r="AA85" s="195">
        <f t="shared" si="33"/>
        <v>1.6111111111111114E-2</v>
      </c>
      <c r="AB85" s="195">
        <f t="shared" si="33"/>
        <v>1.6111111111111114E-2</v>
      </c>
      <c r="AC85" s="195">
        <f t="shared" si="33"/>
        <v>1.6111111111111114E-2</v>
      </c>
      <c r="AD85" s="195">
        <f t="shared" si="33"/>
        <v>1.6111111111111114E-2</v>
      </c>
      <c r="AE85" s="195">
        <f t="shared" si="33"/>
        <v>1.6111111111111114E-2</v>
      </c>
      <c r="AF85" s="195">
        <f t="shared" si="33"/>
        <v>1.6111111111111114E-2</v>
      </c>
      <c r="AG85" s="195">
        <f t="shared" si="33"/>
        <v>1.6111111111111114E-2</v>
      </c>
      <c r="AH85" s="195">
        <f t="shared" si="33"/>
        <v>1.6111111111111114E-2</v>
      </c>
      <c r="AI85" s="195">
        <f t="shared" si="33"/>
        <v>1.6111111111111114E-2</v>
      </c>
      <c r="AJ85" s="195">
        <f t="shared" si="33"/>
        <v>1.6111111111111114E-2</v>
      </c>
      <c r="AK85" s="195">
        <f t="shared" si="33"/>
        <v>1.6111111111111114E-2</v>
      </c>
      <c r="AL85" s="195">
        <f t="shared" si="33"/>
        <v>1.6111111111111114E-2</v>
      </c>
      <c r="AM85" s="195">
        <f t="shared" si="33"/>
        <v>1.6111111111111114E-2</v>
      </c>
      <c r="AN85" s="195">
        <f t="shared" si="33"/>
        <v>1.6111111111111114E-2</v>
      </c>
      <c r="AO85" s="195">
        <f t="shared" si="33"/>
        <v>1.6111111111111114E-2</v>
      </c>
      <c r="AP85" s="195">
        <v>0.66</v>
      </c>
      <c r="AQ85" s="195">
        <v>0</v>
      </c>
      <c r="AR85" s="195">
        <v>0</v>
      </c>
      <c r="AS85" s="195">
        <v>0</v>
      </c>
      <c r="AT85" s="195">
        <v>0</v>
      </c>
      <c r="AU85" s="195">
        <v>0</v>
      </c>
      <c r="AV85" s="195">
        <v>0</v>
      </c>
      <c r="AW85" s="195">
        <v>0</v>
      </c>
      <c r="AX85" s="195">
        <v>0</v>
      </c>
      <c r="AY85" s="195">
        <v>0</v>
      </c>
      <c r="AZ85" s="195">
        <v>0</v>
      </c>
      <c r="BA85" s="196">
        <v>0</v>
      </c>
      <c r="BB85" s="194">
        <v>0</v>
      </c>
      <c r="BC85" s="197">
        <f>SUM(N85:BB85)</f>
        <v>1</v>
      </c>
    </row>
    <row r="86" spans="2:89" s="197" customFormat="1" x14ac:dyDescent="0.25">
      <c r="B86" s="194" t="s">
        <v>111</v>
      </c>
      <c r="C86" s="266"/>
      <c r="D86" s="195">
        <f>+D85</f>
        <v>0</v>
      </c>
      <c r="E86" s="195">
        <f t="shared" ref="E86:AJ86" si="34">+D86+E85</f>
        <v>0</v>
      </c>
      <c r="F86" s="195">
        <f t="shared" si="34"/>
        <v>0</v>
      </c>
      <c r="G86" s="195">
        <f t="shared" si="34"/>
        <v>0</v>
      </c>
      <c r="H86" s="195">
        <f t="shared" si="34"/>
        <v>0</v>
      </c>
      <c r="I86" s="195">
        <f t="shared" si="34"/>
        <v>0</v>
      </c>
      <c r="J86" s="195">
        <f t="shared" si="34"/>
        <v>0</v>
      </c>
      <c r="K86" s="195">
        <f t="shared" si="34"/>
        <v>0</v>
      </c>
      <c r="L86" s="195">
        <f t="shared" si="34"/>
        <v>0</v>
      </c>
      <c r="M86" s="195">
        <f t="shared" si="34"/>
        <v>0</v>
      </c>
      <c r="N86" s="195">
        <f t="shared" si="34"/>
        <v>0.05</v>
      </c>
      <c r="O86" s="195">
        <f t="shared" si="34"/>
        <v>0.05</v>
      </c>
      <c r="P86" s="195">
        <f t="shared" si="34"/>
        <v>0.05</v>
      </c>
      <c r="Q86" s="195">
        <f t="shared" si="34"/>
        <v>0.05</v>
      </c>
      <c r="R86" s="195">
        <f t="shared" si="34"/>
        <v>0.05</v>
      </c>
      <c r="S86" s="195">
        <f t="shared" si="34"/>
        <v>0.05</v>
      </c>
      <c r="T86" s="195">
        <f t="shared" si="34"/>
        <v>0.05</v>
      </c>
      <c r="U86" s="195">
        <f t="shared" si="34"/>
        <v>0.05</v>
      </c>
      <c r="V86" s="195">
        <f t="shared" si="34"/>
        <v>0.05</v>
      </c>
      <c r="W86" s="195">
        <f t="shared" si="34"/>
        <v>0.05</v>
      </c>
      <c r="X86" s="195">
        <f t="shared" si="34"/>
        <v>6.611111111111112E-2</v>
      </c>
      <c r="Y86" s="195">
        <f t="shared" si="34"/>
        <v>8.2222222222222238E-2</v>
      </c>
      <c r="Z86" s="82">
        <f t="shared" si="34"/>
        <v>9.8333333333333356E-2</v>
      </c>
      <c r="AA86" s="195">
        <f t="shared" si="34"/>
        <v>0.11444444444444447</v>
      </c>
      <c r="AB86" s="195">
        <f t="shared" si="34"/>
        <v>0.13055555555555559</v>
      </c>
      <c r="AC86" s="195">
        <f t="shared" si="34"/>
        <v>0.1466666666666667</v>
      </c>
      <c r="AD86" s="195">
        <f t="shared" si="34"/>
        <v>0.1627777777777778</v>
      </c>
      <c r="AE86" s="195">
        <f t="shared" si="34"/>
        <v>0.1788888888888889</v>
      </c>
      <c r="AF86" s="195">
        <f t="shared" si="34"/>
        <v>0.19500000000000001</v>
      </c>
      <c r="AG86" s="195">
        <f t="shared" si="34"/>
        <v>0.21111111111111111</v>
      </c>
      <c r="AH86" s="195">
        <f t="shared" si="34"/>
        <v>0.22722222222222221</v>
      </c>
      <c r="AI86" s="195">
        <f t="shared" si="34"/>
        <v>0.24333333333333332</v>
      </c>
      <c r="AJ86" s="195">
        <f t="shared" si="34"/>
        <v>0.25944444444444442</v>
      </c>
      <c r="AK86" s="195">
        <f t="shared" ref="AK86:BB86" si="35">+AJ86+AK85</f>
        <v>0.27555555555555555</v>
      </c>
      <c r="AL86" s="195">
        <f t="shared" si="35"/>
        <v>0.29166666666666669</v>
      </c>
      <c r="AM86" s="195">
        <f t="shared" si="35"/>
        <v>0.30777777777777782</v>
      </c>
      <c r="AN86" s="195">
        <f t="shared" si="35"/>
        <v>0.32388888888888895</v>
      </c>
      <c r="AO86" s="195">
        <f t="shared" si="35"/>
        <v>0.34000000000000008</v>
      </c>
      <c r="AP86" s="195">
        <f t="shared" si="35"/>
        <v>1</v>
      </c>
      <c r="AQ86" s="195">
        <f t="shared" si="35"/>
        <v>1</v>
      </c>
      <c r="AR86" s="195">
        <f t="shared" si="35"/>
        <v>1</v>
      </c>
      <c r="AS86" s="195">
        <f t="shared" si="35"/>
        <v>1</v>
      </c>
      <c r="AT86" s="195">
        <f t="shared" si="35"/>
        <v>1</v>
      </c>
      <c r="AU86" s="195">
        <f t="shared" si="35"/>
        <v>1</v>
      </c>
      <c r="AV86" s="195">
        <f t="shared" si="35"/>
        <v>1</v>
      </c>
      <c r="AW86" s="195">
        <f t="shared" si="35"/>
        <v>1</v>
      </c>
      <c r="AX86" s="195">
        <f t="shared" si="35"/>
        <v>1</v>
      </c>
      <c r="AY86" s="195">
        <f t="shared" si="35"/>
        <v>1</v>
      </c>
      <c r="AZ86" s="195">
        <f t="shared" si="35"/>
        <v>1</v>
      </c>
      <c r="BA86" s="196">
        <f t="shared" si="35"/>
        <v>1</v>
      </c>
      <c r="BB86" s="194">
        <f t="shared" si="35"/>
        <v>1</v>
      </c>
    </row>
    <row r="87" spans="2:89" s="212" customFormat="1" x14ac:dyDescent="0.25">
      <c r="B87" s="209"/>
      <c r="C87" s="266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83"/>
      <c r="AA87" s="210"/>
      <c r="AB87" s="210"/>
      <c r="AC87" s="210"/>
      <c r="AD87" s="210"/>
      <c r="AE87" s="210"/>
      <c r="AF87" s="210"/>
      <c r="AG87" s="210"/>
      <c r="AH87" s="210"/>
      <c r="AI87" s="210"/>
      <c r="AJ87" s="210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0"/>
      <c r="AX87" s="210"/>
      <c r="AY87" s="210"/>
      <c r="AZ87" s="210"/>
      <c r="BA87" s="211"/>
      <c r="BB87" s="209"/>
    </row>
    <row r="88" spans="2:89" s="198" customFormat="1" x14ac:dyDescent="0.25">
      <c r="B88" s="198" t="s">
        <v>112</v>
      </c>
      <c r="C88" s="199">
        <v>14</v>
      </c>
      <c r="D88" s="200">
        <f t="shared" ref="D88:AI88" si="36">+D84*$C88</f>
        <v>0</v>
      </c>
      <c r="E88" s="200">
        <f t="shared" si="36"/>
        <v>0</v>
      </c>
      <c r="F88" s="200">
        <f t="shared" si="36"/>
        <v>0</v>
      </c>
      <c r="G88" s="200">
        <f t="shared" si="36"/>
        <v>0</v>
      </c>
      <c r="H88" s="200">
        <f t="shared" si="36"/>
        <v>0</v>
      </c>
      <c r="I88" s="200">
        <f t="shared" si="36"/>
        <v>0</v>
      </c>
      <c r="J88" s="200">
        <f t="shared" si="36"/>
        <v>0</v>
      </c>
      <c r="K88" s="200">
        <f t="shared" si="36"/>
        <v>0</v>
      </c>
      <c r="L88" s="200">
        <f t="shared" si="36"/>
        <v>0</v>
      </c>
      <c r="M88" s="200">
        <f t="shared" si="36"/>
        <v>0</v>
      </c>
      <c r="N88" s="200">
        <f t="shared" si="36"/>
        <v>0.6958333333333333</v>
      </c>
      <c r="O88" s="200">
        <f t="shared" si="36"/>
        <v>0.6958333333333333</v>
      </c>
      <c r="P88" s="200">
        <f t="shared" si="36"/>
        <v>0.6958333333333333</v>
      </c>
      <c r="Q88" s="200">
        <f t="shared" si="36"/>
        <v>0.6958333333333333</v>
      </c>
      <c r="R88" s="200">
        <f t="shared" si="36"/>
        <v>0.6958333333333333</v>
      </c>
      <c r="S88" s="200">
        <f t="shared" si="36"/>
        <v>0.6958333333333333</v>
      </c>
      <c r="T88" s="200">
        <f t="shared" si="36"/>
        <v>0.6958333333333333</v>
      </c>
      <c r="U88" s="200">
        <f t="shared" si="36"/>
        <v>0.6958333333333333</v>
      </c>
      <c r="V88" s="200">
        <f t="shared" si="36"/>
        <v>0.6958333333333333</v>
      </c>
      <c r="W88" s="200">
        <f t="shared" si="36"/>
        <v>0.6958333333333333</v>
      </c>
      <c r="X88" s="200">
        <f t="shared" si="36"/>
        <v>1.3960666666666668</v>
      </c>
      <c r="Y88" s="200">
        <f t="shared" si="36"/>
        <v>2.0963000000000003</v>
      </c>
      <c r="Z88" s="90">
        <f t="shared" si="36"/>
        <v>2.7965333333333335</v>
      </c>
      <c r="AA88" s="200">
        <f t="shared" si="36"/>
        <v>3.4967666666666668</v>
      </c>
      <c r="AB88" s="200">
        <f t="shared" si="36"/>
        <v>4.1970000000000001</v>
      </c>
      <c r="AC88" s="200">
        <f t="shared" si="36"/>
        <v>4.8972333333333324</v>
      </c>
      <c r="AD88" s="200">
        <f t="shared" si="36"/>
        <v>5.5974666666666657</v>
      </c>
      <c r="AE88" s="200">
        <f t="shared" si="36"/>
        <v>6.297699999999999</v>
      </c>
      <c r="AF88" s="200">
        <f t="shared" si="36"/>
        <v>6.9979333333333322</v>
      </c>
      <c r="AG88" s="200">
        <f t="shared" si="36"/>
        <v>7.6981666666666655</v>
      </c>
      <c r="AH88" s="200">
        <f t="shared" si="36"/>
        <v>8.3983999999999988</v>
      </c>
      <c r="AI88" s="200">
        <f t="shared" si="36"/>
        <v>9.0986333333333338</v>
      </c>
      <c r="AJ88" s="200">
        <f t="shared" ref="AJ88:BB88" si="37">+AJ84*$C88</f>
        <v>9.7988666666666671</v>
      </c>
      <c r="AK88" s="200">
        <f t="shared" si="37"/>
        <v>10.499100000000002</v>
      </c>
      <c r="AL88" s="200">
        <f t="shared" si="37"/>
        <v>11.199333333333335</v>
      </c>
      <c r="AM88" s="200">
        <f t="shared" si="37"/>
        <v>11.899566666666669</v>
      </c>
      <c r="AN88" s="200">
        <f t="shared" si="37"/>
        <v>12.599800000000004</v>
      </c>
      <c r="AO88" s="200">
        <f t="shared" si="37"/>
        <v>13.300033333333337</v>
      </c>
      <c r="AP88" s="200">
        <f t="shared" si="37"/>
        <v>13.300033333333337</v>
      </c>
      <c r="AQ88" s="200">
        <f t="shared" si="37"/>
        <v>13.300033333333337</v>
      </c>
      <c r="AR88" s="200">
        <f t="shared" si="37"/>
        <v>13.300033333333337</v>
      </c>
      <c r="AS88" s="200">
        <f t="shared" si="37"/>
        <v>13.300033333333337</v>
      </c>
      <c r="AT88" s="200">
        <f t="shared" si="37"/>
        <v>14.000033333333338</v>
      </c>
      <c r="AU88" s="200">
        <f t="shared" si="37"/>
        <v>14.000033333333338</v>
      </c>
      <c r="AV88" s="200">
        <f t="shared" si="37"/>
        <v>14.000033333333338</v>
      </c>
      <c r="AW88" s="200">
        <f t="shared" si="37"/>
        <v>14.000033333333338</v>
      </c>
      <c r="AX88" s="200">
        <f t="shared" si="37"/>
        <v>14.000033333333338</v>
      </c>
      <c r="AY88" s="200">
        <f t="shared" si="37"/>
        <v>14.000033333333338</v>
      </c>
      <c r="AZ88" s="200">
        <f t="shared" si="37"/>
        <v>14.000033333333338</v>
      </c>
      <c r="BA88" s="201">
        <f t="shared" si="37"/>
        <v>14.000033333333338</v>
      </c>
      <c r="BB88" s="202">
        <f t="shared" si="37"/>
        <v>14.000033333333338</v>
      </c>
      <c r="BC88" s="202"/>
      <c r="BF88" s="202"/>
      <c r="BG88" s="202"/>
      <c r="BH88" s="202"/>
      <c r="BI88" s="202"/>
      <c r="BJ88" s="202"/>
      <c r="BK88" s="202"/>
      <c r="BL88" s="202"/>
      <c r="BM88" s="202"/>
      <c r="BN88" s="202"/>
      <c r="BO88" s="202"/>
      <c r="BP88" s="202"/>
      <c r="BQ88" s="202"/>
      <c r="BR88" s="202"/>
      <c r="BS88" s="202"/>
      <c r="BT88" s="202"/>
      <c r="BU88" s="202"/>
      <c r="BV88" s="202"/>
      <c r="BW88" s="202"/>
      <c r="BX88" s="202"/>
      <c r="BY88" s="202"/>
      <c r="BZ88" s="202"/>
      <c r="CA88" s="202"/>
      <c r="CB88" s="202"/>
      <c r="CC88" s="202"/>
      <c r="CD88" s="202"/>
      <c r="CE88" s="202"/>
      <c r="CF88" s="202"/>
      <c r="CG88" s="202"/>
      <c r="CH88" s="202"/>
      <c r="CI88" s="202"/>
      <c r="CJ88" s="202"/>
      <c r="CK88" s="202"/>
    </row>
    <row r="89" spans="2:89" s="203" customFormat="1" ht="13.8" thickBot="1" x14ac:dyDescent="0.3">
      <c r="B89" s="203" t="s">
        <v>113</v>
      </c>
      <c r="C89" s="204" t="str">
        <f>+'NTP or Sold'!C7</f>
        <v>NTP</v>
      </c>
      <c r="D89" s="205">
        <f t="shared" ref="D89:AI89" si="38">+D86*$C88</f>
        <v>0</v>
      </c>
      <c r="E89" s="205">
        <f t="shared" si="38"/>
        <v>0</v>
      </c>
      <c r="F89" s="205">
        <f t="shared" si="38"/>
        <v>0</v>
      </c>
      <c r="G89" s="205">
        <f t="shared" si="38"/>
        <v>0</v>
      </c>
      <c r="H89" s="205">
        <f t="shared" si="38"/>
        <v>0</v>
      </c>
      <c r="I89" s="205">
        <f t="shared" si="38"/>
        <v>0</v>
      </c>
      <c r="J89" s="205">
        <f t="shared" si="38"/>
        <v>0</v>
      </c>
      <c r="K89" s="205">
        <f t="shared" si="38"/>
        <v>0</v>
      </c>
      <c r="L89" s="205">
        <f t="shared" si="38"/>
        <v>0</v>
      </c>
      <c r="M89" s="205">
        <f t="shared" si="38"/>
        <v>0</v>
      </c>
      <c r="N89" s="205">
        <f t="shared" si="38"/>
        <v>0.70000000000000007</v>
      </c>
      <c r="O89" s="205">
        <f t="shared" si="38"/>
        <v>0.70000000000000007</v>
      </c>
      <c r="P89" s="205">
        <f t="shared" si="38"/>
        <v>0.70000000000000007</v>
      </c>
      <c r="Q89" s="205">
        <f t="shared" si="38"/>
        <v>0.70000000000000007</v>
      </c>
      <c r="R89" s="205">
        <f t="shared" si="38"/>
        <v>0.70000000000000007</v>
      </c>
      <c r="S89" s="205">
        <f t="shared" si="38"/>
        <v>0.70000000000000007</v>
      </c>
      <c r="T89" s="205">
        <f t="shared" si="38"/>
        <v>0.70000000000000007</v>
      </c>
      <c r="U89" s="205">
        <f t="shared" si="38"/>
        <v>0.70000000000000007</v>
      </c>
      <c r="V89" s="205">
        <f t="shared" si="38"/>
        <v>0.70000000000000007</v>
      </c>
      <c r="W89" s="205">
        <f t="shared" si="38"/>
        <v>0.70000000000000007</v>
      </c>
      <c r="X89" s="205">
        <f t="shared" si="38"/>
        <v>0.92555555555555569</v>
      </c>
      <c r="Y89" s="205">
        <f t="shared" si="38"/>
        <v>1.1511111111111114</v>
      </c>
      <c r="Z89" s="136">
        <f t="shared" si="38"/>
        <v>1.3766666666666669</v>
      </c>
      <c r="AA89" s="205">
        <f t="shared" si="38"/>
        <v>1.6022222222222227</v>
      </c>
      <c r="AB89" s="205">
        <f t="shared" si="38"/>
        <v>1.8277777777777784</v>
      </c>
      <c r="AC89" s="205">
        <f t="shared" si="38"/>
        <v>2.0533333333333337</v>
      </c>
      <c r="AD89" s="205">
        <f t="shared" si="38"/>
        <v>2.278888888888889</v>
      </c>
      <c r="AE89" s="205">
        <f t="shared" si="38"/>
        <v>2.5044444444444447</v>
      </c>
      <c r="AF89" s="205">
        <f t="shared" si="38"/>
        <v>2.73</v>
      </c>
      <c r="AG89" s="205">
        <f t="shared" si="38"/>
        <v>2.9555555555555557</v>
      </c>
      <c r="AH89" s="205">
        <f t="shared" si="38"/>
        <v>3.181111111111111</v>
      </c>
      <c r="AI89" s="205">
        <f t="shared" si="38"/>
        <v>3.4066666666666663</v>
      </c>
      <c r="AJ89" s="205">
        <f t="shared" ref="AJ89:BB89" si="39">+AJ86*$C88</f>
        <v>3.632222222222222</v>
      </c>
      <c r="AK89" s="205">
        <f t="shared" si="39"/>
        <v>3.8577777777777778</v>
      </c>
      <c r="AL89" s="205">
        <f t="shared" si="39"/>
        <v>4.0833333333333339</v>
      </c>
      <c r="AM89" s="205">
        <f t="shared" si="39"/>
        <v>4.3088888888888892</v>
      </c>
      <c r="AN89" s="205">
        <f t="shared" si="39"/>
        <v>4.5344444444444454</v>
      </c>
      <c r="AO89" s="205">
        <f t="shared" si="39"/>
        <v>4.7600000000000016</v>
      </c>
      <c r="AP89" s="205">
        <f t="shared" si="39"/>
        <v>14</v>
      </c>
      <c r="AQ89" s="205">
        <f t="shared" si="39"/>
        <v>14</v>
      </c>
      <c r="AR89" s="205">
        <f t="shared" si="39"/>
        <v>14</v>
      </c>
      <c r="AS89" s="205">
        <f t="shared" si="39"/>
        <v>14</v>
      </c>
      <c r="AT89" s="205">
        <f t="shared" si="39"/>
        <v>14</v>
      </c>
      <c r="AU89" s="205">
        <f t="shared" si="39"/>
        <v>14</v>
      </c>
      <c r="AV89" s="205">
        <f t="shared" si="39"/>
        <v>14</v>
      </c>
      <c r="AW89" s="205">
        <f t="shared" si="39"/>
        <v>14</v>
      </c>
      <c r="AX89" s="205">
        <f t="shared" si="39"/>
        <v>14</v>
      </c>
      <c r="AY89" s="205">
        <f t="shared" si="39"/>
        <v>14</v>
      </c>
      <c r="AZ89" s="205">
        <f t="shared" si="39"/>
        <v>14</v>
      </c>
      <c r="BA89" s="206">
        <f t="shared" si="39"/>
        <v>14</v>
      </c>
      <c r="BB89" s="207">
        <f t="shared" si="39"/>
        <v>14</v>
      </c>
      <c r="BC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7"/>
      <c r="BW89" s="207"/>
      <c r="BX89" s="207"/>
      <c r="BY89" s="207"/>
      <c r="BZ89" s="207"/>
      <c r="CA89" s="207"/>
      <c r="CB89" s="207"/>
      <c r="CC89" s="207"/>
      <c r="CD89" s="207"/>
      <c r="CE89" s="207"/>
      <c r="CF89" s="207"/>
      <c r="CG89" s="207"/>
      <c r="CH89" s="207"/>
      <c r="CI89" s="207"/>
      <c r="CJ89" s="207"/>
      <c r="CK89" s="207"/>
    </row>
    <row r="90" spans="2:89" s="193" customFormat="1" ht="15" customHeight="1" thickTop="1" x14ac:dyDescent="0.25">
      <c r="B90" s="190" t="str">
        <f>+'NTP or Sold'!H8</f>
        <v>LM6000</v>
      </c>
      <c r="C90" s="265" t="str">
        <f>+'NTP or Sold'!T8</f>
        <v>Sandhill Power / Austin (ENA)</v>
      </c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84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2"/>
    </row>
    <row r="91" spans="2:89" s="197" customFormat="1" x14ac:dyDescent="0.25">
      <c r="B91" s="194" t="s">
        <v>108</v>
      </c>
      <c r="C91" s="266"/>
      <c r="D91" s="195">
        <v>0</v>
      </c>
      <c r="E91" s="195">
        <v>0</v>
      </c>
      <c r="F91" s="195">
        <v>0</v>
      </c>
      <c r="G91" s="195">
        <v>0</v>
      </c>
      <c r="H91" s="195">
        <v>0</v>
      </c>
      <c r="I91" s="195">
        <v>0</v>
      </c>
      <c r="J91" s="195">
        <v>0</v>
      </c>
      <c r="K91" s="195">
        <v>0</v>
      </c>
      <c r="L91" s="195">
        <v>0</v>
      </c>
      <c r="M91" s="195">
        <v>0</v>
      </c>
      <c r="N91" s="195">
        <f>16.7/336</f>
        <v>4.9702380952380949E-2</v>
      </c>
      <c r="O91" s="195">
        <v>0</v>
      </c>
      <c r="P91" s="195">
        <v>0</v>
      </c>
      <c r="Q91" s="195">
        <v>0</v>
      </c>
      <c r="R91" s="195">
        <v>0</v>
      </c>
      <c r="S91" s="195">
        <v>0</v>
      </c>
      <c r="T91" s="195">
        <v>0</v>
      </c>
      <c r="U91" s="195">
        <v>0</v>
      </c>
      <c r="V91" s="195">
        <v>0</v>
      </c>
      <c r="W91" s="195">
        <v>0</v>
      </c>
      <c r="X91" s="195">
        <f t="shared" ref="X91:AO91" si="40">+(0.95-0.0497)/18</f>
        <v>5.0016666666666668E-2</v>
      </c>
      <c r="Y91" s="195">
        <f t="shared" si="40"/>
        <v>5.0016666666666668E-2</v>
      </c>
      <c r="Z91" s="82">
        <f t="shared" si="40"/>
        <v>5.0016666666666668E-2</v>
      </c>
      <c r="AA91" s="195">
        <f t="shared" si="40"/>
        <v>5.0016666666666668E-2</v>
      </c>
      <c r="AB91" s="195">
        <f t="shared" si="40"/>
        <v>5.0016666666666668E-2</v>
      </c>
      <c r="AC91" s="195">
        <f t="shared" si="40"/>
        <v>5.0016666666666668E-2</v>
      </c>
      <c r="AD91" s="195">
        <f t="shared" si="40"/>
        <v>5.0016666666666668E-2</v>
      </c>
      <c r="AE91" s="195">
        <f t="shared" si="40"/>
        <v>5.0016666666666668E-2</v>
      </c>
      <c r="AF91" s="195">
        <f t="shared" si="40"/>
        <v>5.0016666666666668E-2</v>
      </c>
      <c r="AG91" s="195">
        <f t="shared" si="40"/>
        <v>5.0016666666666668E-2</v>
      </c>
      <c r="AH91" s="195">
        <f t="shared" si="40"/>
        <v>5.0016666666666668E-2</v>
      </c>
      <c r="AI91" s="195">
        <f t="shared" si="40"/>
        <v>5.0016666666666668E-2</v>
      </c>
      <c r="AJ91" s="195">
        <f t="shared" si="40"/>
        <v>5.0016666666666668E-2</v>
      </c>
      <c r="AK91" s="195">
        <f t="shared" si="40"/>
        <v>5.0016666666666668E-2</v>
      </c>
      <c r="AL91" s="195">
        <f t="shared" si="40"/>
        <v>5.0016666666666668E-2</v>
      </c>
      <c r="AM91" s="195">
        <f t="shared" si="40"/>
        <v>5.0016666666666668E-2</v>
      </c>
      <c r="AN91" s="195">
        <f t="shared" si="40"/>
        <v>5.0016666666666668E-2</v>
      </c>
      <c r="AO91" s="195">
        <f t="shared" si="40"/>
        <v>5.0016666666666668E-2</v>
      </c>
      <c r="AP91" s="195">
        <v>0</v>
      </c>
      <c r="AQ91" s="195">
        <v>0</v>
      </c>
      <c r="AR91" s="195">
        <v>0</v>
      </c>
      <c r="AS91" s="195">
        <v>0</v>
      </c>
      <c r="AT91" s="195">
        <v>0.05</v>
      </c>
      <c r="AU91" s="195">
        <v>0</v>
      </c>
      <c r="AV91" s="195">
        <v>0</v>
      </c>
      <c r="AW91" s="195">
        <v>0</v>
      </c>
      <c r="AX91" s="195">
        <v>0</v>
      </c>
      <c r="AY91" s="195">
        <v>0</v>
      </c>
      <c r="AZ91" s="195">
        <v>0</v>
      </c>
      <c r="BA91" s="196">
        <v>0</v>
      </c>
      <c r="BB91" s="194">
        <v>0</v>
      </c>
      <c r="BC91" s="197">
        <f>SUM(N91:BB91)</f>
        <v>1.0000023809523813</v>
      </c>
    </row>
    <row r="92" spans="2:89" s="197" customFormat="1" x14ac:dyDescent="0.25">
      <c r="B92" s="194" t="s">
        <v>109</v>
      </c>
      <c r="C92" s="266"/>
      <c r="D92" s="195">
        <f>+D91</f>
        <v>0</v>
      </c>
      <c r="E92" s="195">
        <f t="shared" ref="E92:AJ92" si="41">+D92+E91</f>
        <v>0</v>
      </c>
      <c r="F92" s="195">
        <f t="shared" si="41"/>
        <v>0</v>
      </c>
      <c r="G92" s="195">
        <f t="shared" si="41"/>
        <v>0</v>
      </c>
      <c r="H92" s="195">
        <f t="shared" si="41"/>
        <v>0</v>
      </c>
      <c r="I92" s="195">
        <f t="shared" si="41"/>
        <v>0</v>
      </c>
      <c r="J92" s="195">
        <f t="shared" si="41"/>
        <v>0</v>
      </c>
      <c r="K92" s="195">
        <f t="shared" si="41"/>
        <v>0</v>
      </c>
      <c r="L92" s="195">
        <f t="shared" si="41"/>
        <v>0</v>
      </c>
      <c r="M92" s="195">
        <f t="shared" si="41"/>
        <v>0</v>
      </c>
      <c r="N92" s="195">
        <f t="shared" si="41"/>
        <v>4.9702380952380949E-2</v>
      </c>
      <c r="O92" s="195">
        <f t="shared" si="41"/>
        <v>4.9702380952380949E-2</v>
      </c>
      <c r="P92" s="195">
        <f t="shared" si="41"/>
        <v>4.9702380952380949E-2</v>
      </c>
      <c r="Q92" s="195">
        <f t="shared" si="41"/>
        <v>4.9702380952380949E-2</v>
      </c>
      <c r="R92" s="195">
        <f t="shared" si="41"/>
        <v>4.9702380952380949E-2</v>
      </c>
      <c r="S92" s="195">
        <f t="shared" si="41"/>
        <v>4.9702380952380949E-2</v>
      </c>
      <c r="T92" s="195">
        <f t="shared" si="41"/>
        <v>4.9702380952380949E-2</v>
      </c>
      <c r="U92" s="195">
        <f t="shared" si="41"/>
        <v>4.9702380952380949E-2</v>
      </c>
      <c r="V92" s="195">
        <f t="shared" si="41"/>
        <v>4.9702380952380949E-2</v>
      </c>
      <c r="W92" s="195">
        <f t="shared" si="41"/>
        <v>4.9702380952380949E-2</v>
      </c>
      <c r="X92" s="195">
        <f t="shared" si="41"/>
        <v>9.9719047619047624E-2</v>
      </c>
      <c r="Y92" s="195">
        <f t="shared" si="41"/>
        <v>0.14973571428571431</v>
      </c>
      <c r="Z92" s="82">
        <f t="shared" si="41"/>
        <v>0.19975238095238096</v>
      </c>
      <c r="AA92" s="195">
        <f t="shared" si="41"/>
        <v>0.24976904761904761</v>
      </c>
      <c r="AB92" s="195">
        <f t="shared" si="41"/>
        <v>0.29978571428571427</v>
      </c>
      <c r="AC92" s="195">
        <f t="shared" si="41"/>
        <v>0.34980238095238092</v>
      </c>
      <c r="AD92" s="195">
        <f t="shared" si="41"/>
        <v>0.39981904761904757</v>
      </c>
      <c r="AE92" s="195">
        <f t="shared" si="41"/>
        <v>0.44983571428571423</v>
      </c>
      <c r="AF92" s="195">
        <f t="shared" si="41"/>
        <v>0.49985238095238088</v>
      </c>
      <c r="AG92" s="195">
        <f t="shared" si="41"/>
        <v>0.54986904761904754</v>
      </c>
      <c r="AH92" s="195">
        <f t="shared" si="41"/>
        <v>0.59988571428571424</v>
      </c>
      <c r="AI92" s="195">
        <f t="shared" si="41"/>
        <v>0.64990238095238095</v>
      </c>
      <c r="AJ92" s="195">
        <f t="shared" si="41"/>
        <v>0.69991904761904766</v>
      </c>
      <c r="AK92" s="195">
        <f t="shared" ref="AK92:BB92" si="42">+AJ92+AK91</f>
        <v>0.74993571428571437</v>
      </c>
      <c r="AL92" s="195">
        <f t="shared" si="42"/>
        <v>0.79995238095238108</v>
      </c>
      <c r="AM92" s="195">
        <f t="shared" si="42"/>
        <v>0.84996904761904779</v>
      </c>
      <c r="AN92" s="195">
        <f t="shared" si="42"/>
        <v>0.8999857142857145</v>
      </c>
      <c r="AO92" s="195">
        <f t="shared" si="42"/>
        <v>0.95000238095238121</v>
      </c>
      <c r="AP92" s="195">
        <f t="shared" si="42"/>
        <v>0.95000238095238121</v>
      </c>
      <c r="AQ92" s="195">
        <f t="shared" si="42"/>
        <v>0.95000238095238121</v>
      </c>
      <c r="AR92" s="195">
        <f t="shared" si="42"/>
        <v>0.95000238095238121</v>
      </c>
      <c r="AS92" s="195">
        <f t="shared" si="42"/>
        <v>0.95000238095238121</v>
      </c>
      <c r="AT92" s="195">
        <f t="shared" si="42"/>
        <v>1.0000023809523813</v>
      </c>
      <c r="AU92" s="195">
        <f t="shared" si="42"/>
        <v>1.0000023809523813</v>
      </c>
      <c r="AV92" s="195">
        <f t="shared" si="42"/>
        <v>1.0000023809523813</v>
      </c>
      <c r="AW92" s="195">
        <f t="shared" si="42"/>
        <v>1.0000023809523813</v>
      </c>
      <c r="AX92" s="195">
        <f t="shared" si="42"/>
        <v>1.0000023809523813</v>
      </c>
      <c r="AY92" s="195">
        <f t="shared" si="42"/>
        <v>1.0000023809523813</v>
      </c>
      <c r="AZ92" s="195">
        <f t="shared" si="42"/>
        <v>1.0000023809523813</v>
      </c>
      <c r="BA92" s="196">
        <f t="shared" si="42"/>
        <v>1.0000023809523813</v>
      </c>
      <c r="BB92" s="194">
        <f t="shared" si="42"/>
        <v>1.0000023809523813</v>
      </c>
    </row>
    <row r="93" spans="2:89" s="197" customFormat="1" x14ac:dyDescent="0.25">
      <c r="B93" s="194" t="s">
        <v>110</v>
      </c>
      <c r="C93" s="266"/>
      <c r="D93" s="195">
        <v>0</v>
      </c>
      <c r="E93" s="195">
        <v>0</v>
      </c>
      <c r="F93" s="195">
        <v>0</v>
      </c>
      <c r="G93" s="195">
        <v>0</v>
      </c>
      <c r="H93" s="195">
        <v>0</v>
      </c>
      <c r="I93" s="195">
        <v>0</v>
      </c>
      <c r="J93" s="195">
        <v>0</v>
      </c>
      <c r="K93" s="195">
        <v>0</v>
      </c>
      <c r="L93" s="195">
        <v>0</v>
      </c>
      <c r="M93" s="195">
        <v>0</v>
      </c>
      <c r="N93" s="195">
        <v>0.05</v>
      </c>
      <c r="O93" s="195">
        <v>0</v>
      </c>
      <c r="P93" s="195">
        <v>0</v>
      </c>
      <c r="Q93" s="195">
        <v>0</v>
      </c>
      <c r="R93" s="195">
        <v>0</v>
      </c>
      <c r="S93" s="195">
        <v>0</v>
      </c>
      <c r="T93" s="195">
        <v>0</v>
      </c>
      <c r="U93" s="195">
        <v>0</v>
      </c>
      <c r="V93" s="195">
        <v>0</v>
      </c>
      <c r="W93" s="195">
        <v>0</v>
      </c>
      <c r="X93" s="195">
        <f t="shared" ref="X93:AO93" si="43">+(0.34-0.05)/18</f>
        <v>1.6111111111111114E-2</v>
      </c>
      <c r="Y93" s="195">
        <f t="shared" si="43"/>
        <v>1.6111111111111114E-2</v>
      </c>
      <c r="Z93" s="82">
        <f t="shared" si="43"/>
        <v>1.6111111111111114E-2</v>
      </c>
      <c r="AA93" s="195">
        <f t="shared" si="43"/>
        <v>1.6111111111111114E-2</v>
      </c>
      <c r="AB93" s="195">
        <f t="shared" si="43"/>
        <v>1.6111111111111114E-2</v>
      </c>
      <c r="AC93" s="195">
        <f t="shared" si="43"/>
        <v>1.6111111111111114E-2</v>
      </c>
      <c r="AD93" s="195">
        <f t="shared" si="43"/>
        <v>1.6111111111111114E-2</v>
      </c>
      <c r="AE93" s="195">
        <f t="shared" si="43"/>
        <v>1.6111111111111114E-2</v>
      </c>
      <c r="AF93" s="195">
        <f t="shared" si="43"/>
        <v>1.6111111111111114E-2</v>
      </c>
      <c r="AG93" s="195">
        <f t="shared" si="43"/>
        <v>1.6111111111111114E-2</v>
      </c>
      <c r="AH93" s="195">
        <f t="shared" si="43"/>
        <v>1.6111111111111114E-2</v>
      </c>
      <c r="AI93" s="195">
        <f t="shared" si="43"/>
        <v>1.6111111111111114E-2</v>
      </c>
      <c r="AJ93" s="195">
        <f t="shared" si="43"/>
        <v>1.6111111111111114E-2</v>
      </c>
      <c r="AK93" s="195">
        <f t="shared" si="43"/>
        <v>1.6111111111111114E-2</v>
      </c>
      <c r="AL93" s="195">
        <f t="shared" si="43"/>
        <v>1.6111111111111114E-2</v>
      </c>
      <c r="AM93" s="195">
        <f t="shared" si="43"/>
        <v>1.6111111111111114E-2</v>
      </c>
      <c r="AN93" s="195">
        <f t="shared" si="43"/>
        <v>1.6111111111111114E-2</v>
      </c>
      <c r="AO93" s="195">
        <f t="shared" si="43"/>
        <v>1.6111111111111114E-2</v>
      </c>
      <c r="AP93" s="195">
        <v>0.66</v>
      </c>
      <c r="AQ93" s="195">
        <v>0</v>
      </c>
      <c r="AR93" s="195">
        <v>0</v>
      </c>
      <c r="AS93" s="195">
        <v>0</v>
      </c>
      <c r="AT93" s="195">
        <v>0</v>
      </c>
      <c r="AU93" s="195">
        <v>0</v>
      </c>
      <c r="AV93" s="195">
        <v>0</v>
      </c>
      <c r="AW93" s="195">
        <v>0</v>
      </c>
      <c r="AX93" s="195">
        <v>0</v>
      </c>
      <c r="AY93" s="195">
        <v>0</v>
      </c>
      <c r="AZ93" s="195">
        <v>0</v>
      </c>
      <c r="BA93" s="196">
        <v>0</v>
      </c>
      <c r="BB93" s="194">
        <v>0</v>
      </c>
      <c r="BC93" s="197">
        <f>SUM(N93:BB93)</f>
        <v>1</v>
      </c>
    </row>
    <row r="94" spans="2:89" s="197" customFormat="1" x14ac:dyDescent="0.25">
      <c r="B94" s="194" t="s">
        <v>111</v>
      </c>
      <c r="C94" s="266"/>
      <c r="D94" s="195">
        <f>+D93</f>
        <v>0</v>
      </c>
      <c r="E94" s="195">
        <f t="shared" ref="E94:AJ94" si="44">+D94+E93</f>
        <v>0</v>
      </c>
      <c r="F94" s="195">
        <f t="shared" si="44"/>
        <v>0</v>
      </c>
      <c r="G94" s="195">
        <f t="shared" si="44"/>
        <v>0</v>
      </c>
      <c r="H94" s="195">
        <f t="shared" si="44"/>
        <v>0</v>
      </c>
      <c r="I94" s="195">
        <f t="shared" si="44"/>
        <v>0</v>
      </c>
      <c r="J94" s="195">
        <f t="shared" si="44"/>
        <v>0</v>
      </c>
      <c r="K94" s="195">
        <f t="shared" si="44"/>
        <v>0</v>
      </c>
      <c r="L94" s="195">
        <f t="shared" si="44"/>
        <v>0</v>
      </c>
      <c r="M94" s="195">
        <f t="shared" si="44"/>
        <v>0</v>
      </c>
      <c r="N94" s="195">
        <f t="shared" si="44"/>
        <v>0.05</v>
      </c>
      <c r="O94" s="195">
        <f t="shared" si="44"/>
        <v>0.05</v>
      </c>
      <c r="P94" s="195">
        <f t="shared" si="44"/>
        <v>0.05</v>
      </c>
      <c r="Q94" s="195">
        <f t="shared" si="44"/>
        <v>0.05</v>
      </c>
      <c r="R94" s="195">
        <f t="shared" si="44"/>
        <v>0.05</v>
      </c>
      <c r="S94" s="195">
        <f t="shared" si="44"/>
        <v>0.05</v>
      </c>
      <c r="T94" s="195">
        <f t="shared" si="44"/>
        <v>0.05</v>
      </c>
      <c r="U94" s="195">
        <f t="shared" si="44"/>
        <v>0.05</v>
      </c>
      <c r="V94" s="195">
        <f t="shared" si="44"/>
        <v>0.05</v>
      </c>
      <c r="W94" s="195">
        <f t="shared" si="44"/>
        <v>0.05</v>
      </c>
      <c r="X94" s="195">
        <f t="shared" si="44"/>
        <v>6.611111111111112E-2</v>
      </c>
      <c r="Y94" s="195">
        <f t="shared" si="44"/>
        <v>8.2222222222222238E-2</v>
      </c>
      <c r="Z94" s="82">
        <f t="shared" si="44"/>
        <v>9.8333333333333356E-2</v>
      </c>
      <c r="AA94" s="195">
        <f t="shared" si="44"/>
        <v>0.11444444444444447</v>
      </c>
      <c r="AB94" s="195">
        <f t="shared" si="44"/>
        <v>0.13055555555555559</v>
      </c>
      <c r="AC94" s="195">
        <f t="shared" si="44"/>
        <v>0.1466666666666667</v>
      </c>
      <c r="AD94" s="195">
        <f t="shared" si="44"/>
        <v>0.1627777777777778</v>
      </c>
      <c r="AE94" s="195">
        <f t="shared" si="44"/>
        <v>0.1788888888888889</v>
      </c>
      <c r="AF94" s="195">
        <f t="shared" si="44"/>
        <v>0.19500000000000001</v>
      </c>
      <c r="AG94" s="195">
        <f t="shared" si="44"/>
        <v>0.21111111111111111</v>
      </c>
      <c r="AH94" s="195">
        <f t="shared" si="44"/>
        <v>0.22722222222222221</v>
      </c>
      <c r="AI94" s="195">
        <f t="shared" si="44"/>
        <v>0.24333333333333332</v>
      </c>
      <c r="AJ94" s="195">
        <f t="shared" si="44"/>
        <v>0.25944444444444442</v>
      </c>
      <c r="AK94" s="195">
        <f t="shared" ref="AK94:BB94" si="45">+AJ94+AK93</f>
        <v>0.27555555555555555</v>
      </c>
      <c r="AL94" s="195">
        <f t="shared" si="45"/>
        <v>0.29166666666666669</v>
      </c>
      <c r="AM94" s="195">
        <f t="shared" si="45"/>
        <v>0.30777777777777782</v>
      </c>
      <c r="AN94" s="195">
        <f t="shared" si="45"/>
        <v>0.32388888888888895</v>
      </c>
      <c r="AO94" s="195">
        <f t="shared" si="45"/>
        <v>0.34000000000000008</v>
      </c>
      <c r="AP94" s="195">
        <f t="shared" si="45"/>
        <v>1</v>
      </c>
      <c r="AQ94" s="195">
        <f t="shared" si="45"/>
        <v>1</v>
      </c>
      <c r="AR94" s="195">
        <f t="shared" si="45"/>
        <v>1</v>
      </c>
      <c r="AS94" s="195">
        <f t="shared" si="45"/>
        <v>1</v>
      </c>
      <c r="AT94" s="195">
        <f t="shared" si="45"/>
        <v>1</v>
      </c>
      <c r="AU94" s="195">
        <f t="shared" si="45"/>
        <v>1</v>
      </c>
      <c r="AV94" s="195">
        <f t="shared" si="45"/>
        <v>1</v>
      </c>
      <c r="AW94" s="195">
        <f t="shared" si="45"/>
        <v>1</v>
      </c>
      <c r="AX94" s="195">
        <f t="shared" si="45"/>
        <v>1</v>
      </c>
      <c r="AY94" s="195">
        <f t="shared" si="45"/>
        <v>1</v>
      </c>
      <c r="AZ94" s="195">
        <f t="shared" si="45"/>
        <v>1</v>
      </c>
      <c r="BA94" s="196">
        <f t="shared" si="45"/>
        <v>1</v>
      </c>
      <c r="BB94" s="194">
        <f t="shared" si="45"/>
        <v>1</v>
      </c>
    </row>
    <row r="95" spans="2:89" s="212" customFormat="1" x14ac:dyDescent="0.25">
      <c r="B95" s="209"/>
      <c r="C95" s="266"/>
      <c r="D95" s="210"/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10"/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83"/>
      <c r="AA95" s="210"/>
      <c r="AB95" s="210"/>
      <c r="AC95" s="210"/>
      <c r="AD95" s="210"/>
      <c r="AE95" s="210"/>
      <c r="AF95" s="210"/>
      <c r="AG95" s="210"/>
      <c r="AH95" s="210"/>
      <c r="AI95" s="210"/>
      <c r="AJ95" s="210"/>
      <c r="AK95" s="210"/>
      <c r="AL95" s="210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0"/>
      <c r="AX95" s="210"/>
      <c r="AY95" s="210"/>
      <c r="AZ95" s="210"/>
      <c r="BA95" s="211"/>
      <c r="BB95" s="209"/>
    </row>
    <row r="96" spans="2:89" s="198" customFormat="1" x14ac:dyDescent="0.25">
      <c r="B96" s="198" t="s">
        <v>112</v>
      </c>
      <c r="C96" s="199">
        <v>14</v>
      </c>
      <c r="D96" s="200">
        <f t="shared" ref="D96:AI96" si="46">+D92*$C96</f>
        <v>0</v>
      </c>
      <c r="E96" s="200">
        <f t="shared" si="46"/>
        <v>0</v>
      </c>
      <c r="F96" s="200">
        <f t="shared" si="46"/>
        <v>0</v>
      </c>
      <c r="G96" s="200">
        <f t="shared" si="46"/>
        <v>0</v>
      </c>
      <c r="H96" s="200">
        <f t="shared" si="46"/>
        <v>0</v>
      </c>
      <c r="I96" s="200">
        <f t="shared" si="46"/>
        <v>0</v>
      </c>
      <c r="J96" s="200">
        <f t="shared" si="46"/>
        <v>0</v>
      </c>
      <c r="K96" s="200">
        <f t="shared" si="46"/>
        <v>0</v>
      </c>
      <c r="L96" s="200">
        <f t="shared" si="46"/>
        <v>0</v>
      </c>
      <c r="M96" s="200">
        <f t="shared" si="46"/>
        <v>0</v>
      </c>
      <c r="N96" s="200">
        <f t="shared" si="46"/>
        <v>0.6958333333333333</v>
      </c>
      <c r="O96" s="200">
        <f t="shared" si="46"/>
        <v>0.6958333333333333</v>
      </c>
      <c r="P96" s="200">
        <f t="shared" si="46"/>
        <v>0.6958333333333333</v>
      </c>
      <c r="Q96" s="200">
        <f t="shared" si="46"/>
        <v>0.6958333333333333</v>
      </c>
      <c r="R96" s="200">
        <f t="shared" si="46"/>
        <v>0.6958333333333333</v>
      </c>
      <c r="S96" s="200">
        <f t="shared" si="46"/>
        <v>0.6958333333333333</v>
      </c>
      <c r="T96" s="200">
        <f t="shared" si="46"/>
        <v>0.6958333333333333</v>
      </c>
      <c r="U96" s="200">
        <f t="shared" si="46"/>
        <v>0.6958333333333333</v>
      </c>
      <c r="V96" s="200">
        <f t="shared" si="46"/>
        <v>0.6958333333333333</v>
      </c>
      <c r="W96" s="200">
        <f t="shared" si="46"/>
        <v>0.6958333333333333</v>
      </c>
      <c r="X96" s="200">
        <f t="shared" si="46"/>
        <v>1.3960666666666668</v>
      </c>
      <c r="Y96" s="200">
        <f t="shared" si="46"/>
        <v>2.0963000000000003</v>
      </c>
      <c r="Z96" s="90">
        <f t="shared" si="46"/>
        <v>2.7965333333333335</v>
      </c>
      <c r="AA96" s="200">
        <f t="shared" si="46"/>
        <v>3.4967666666666668</v>
      </c>
      <c r="AB96" s="200">
        <f t="shared" si="46"/>
        <v>4.1970000000000001</v>
      </c>
      <c r="AC96" s="200">
        <f t="shared" si="46"/>
        <v>4.8972333333333324</v>
      </c>
      <c r="AD96" s="200">
        <f t="shared" si="46"/>
        <v>5.5974666666666657</v>
      </c>
      <c r="AE96" s="200">
        <f t="shared" si="46"/>
        <v>6.297699999999999</v>
      </c>
      <c r="AF96" s="200">
        <f t="shared" si="46"/>
        <v>6.9979333333333322</v>
      </c>
      <c r="AG96" s="200">
        <f t="shared" si="46"/>
        <v>7.6981666666666655</v>
      </c>
      <c r="AH96" s="200">
        <f t="shared" si="46"/>
        <v>8.3983999999999988</v>
      </c>
      <c r="AI96" s="200">
        <f t="shared" si="46"/>
        <v>9.0986333333333338</v>
      </c>
      <c r="AJ96" s="200">
        <f t="shared" ref="AJ96:BB96" si="47">+AJ92*$C96</f>
        <v>9.7988666666666671</v>
      </c>
      <c r="AK96" s="200">
        <f t="shared" si="47"/>
        <v>10.499100000000002</v>
      </c>
      <c r="AL96" s="200">
        <f t="shared" si="47"/>
        <v>11.199333333333335</v>
      </c>
      <c r="AM96" s="200">
        <f t="shared" si="47"/>
        <v>11.899566666666669</v>
      </c>
      <c r="AN96" s="200">
        <f t="shared" si="47"/>
        <v>12.599800000000004</v>
      </c>
      <c r="AO96" s="200">
        <f t="shared" si="47"/>
        <v>13.300033333333337</v>
      </c>
      <c r="AP96" s="200">
        <f t="shared" si="47"/>
        <v>13.300033333333337</v>
      </c>
      <c r="AQ96" s="200">
        <f t="shared" si="47"/>
        <v>13.300033333333337</v>
      </c>
      <c r="AR96" s="200">
        <f t="shared" si="47"/>
        <v>13.300033333333337</v>
      </c>
      <c r="AS96" s="200">
        <f t="shared" si="47"/>
        <v>13.300033333333337</v>
      </c>
      <c r="AT96" s="200">
        <f t="shared" si="47"/>
        <v>14.000033333333338</v>
      </c>
      <c r="AU96" s="200">
        <f t="shared" si="47"/>
        <v>14.000033333333338</v>
      </c>
      <c r="AV96" s="200">
        <f t="shared" si="47"/>
        <v>14.000033333333338</v>
      </c>
      <c r="AW96" s="200">
        <f t="shared" si="47"/>
        <v>14.000033333333338</v>
      </c>
      <c r="AX96" s="200">
        <f t="shared" si="47"/>
        <v>14.000033333333338</v>
      </c>
      <c r="AY96" s="200">
        <f t="shared" si="47"/>
        <v>14.000033333333338</v>
      </c>
      <c r="AZ96" s="200">
        <f t="shared" si="47"/>
        <v>14.000033333333338</v>
      </c>
      <c r="BA96" s="201">
        <f t="shared" si="47"/>
        <v>14.000033333333338</v>
      </c>
      <c r="BB96" s="202">
        <f t="shared" si="47"/>
        <v>14.000033333333338</v>
      </c>
      <c r="BC96" s="202"/>
      <c r="BF96" s="202"/>
      <c r="BG96" s="202"/>
      <c r="BH96" s="202"/>
      <c r="BI96" s="202"/>
      <c r="BJ96" s="202"/>
      <c r="BK96" s="202"/>
      <c r="BL96" s="202"/>
      <c r="BM96" s="202"/>
      <c r="BN96" s="202"/>
      <c r="BO96" s="202"/>
      <c r="BP96" s="202"/>
      <c r="BQ96" s="202"/>
      <c r="BR96" s="202"/>
      <c r="BS96" s="202"/>
      <c r="BT96" s="202"/>
      <c r="BU96" s="202"/>
      <c r="BV96" s="202"/>
      <c r="BW96" s="202"/>
      <c r="BX96" s="202"/>
      <c r="BY96" s="202"/>
      <c r="BZ96" s="202"/>
      <c r="CA96" s="202"/>
      <c r="CB96" s="202"/>
      <c r="CC96" s="202"/>
      <c r="CD96" s="202"/>
      <c r="CE96" s="202"/>
      <c r="CF96" s="202"/>
      <c r="CG96" s="202"/>
      <c r="CH96" s="202"/>
      <c r="CI96" s="202"/>
      <c r="CJ96" s="202"/>
      <c r="CK96" s="202"/>
    </row>
    <row r="97" spans="2:89" s="203" customFormat="1" ht="13.8" thickBot="1" x14ac:dyDescent="0.3">
      <c r="B97" s="203" t="s">
        <v>113</v>
      </c>
      <c r="C97" s="204" t="str">
        <f>+'NTP or Sold'!C8</f>
        <v>NTP</v>
      </c>
      <c r="D97" s="205">
        <f t="shared" ref="D97:AI97" si="48">+D94*$C96</f>
        <v>0</v>
      </c>
      <c r="E97" s="205">
        <f t="shared" si="48"/>
        <v>0</v>
      </c>
      <c r="F97" s="205">
        <f t="shared" si="48"/>
        <v>0</v>
      </c>
      <c r="G97" s="205">
        <f t="shared" si="48"/>
        <v>0</v>
      </c>
      <c r="H97" s="205">
        <f t="shared" si="48"/>
        <v>0</v>
      </c>
      <c r="I97" s="205">
        <f t="shared" si="48"/>
        <v>0</v>
      </c>
      <c r="J97" s="205">
        <f t="shared" si="48"/>
        <v>0</v>
      </c>
      <c r="K97" s="205">
        <f t="shared" si="48"/>
        <v>0</v>
      </c>
      <c r="L97" s="205">
        <f t="shared" si="48"/>
        <v>0</v>
      </c>
      <c r="M97" s="205">
        <f t="shared" si="48"/>
        <v>0</v>
      </c>
      <c r="N97" s="205">
        <f t="shared" si="48"/>
        <v>0.70000000000000007</v>
      </c>
      <c r="O97" s="205">
        <f t="shared" si="48"/>
        <v>0.70000000000000007</v>
      </c>
      <c r="P97" s="205">
        <f t="shared" si="48"/>
        <v>0.70000000000000007</v>
      </c>
      <c r="Q97" s="205">
        <f t="shared" si="48"/>
        <v>0.70000000000000007</v>
      </c>
      <c r="R97" s="205">
        <f t="shared" si="48"/>
        <v>0.70000000000000007</v>
      </c>
      <c r="S97" s="205">
        <f t="shared" si="48"/>
        <v>0.70000000000000007</v>
      </c>
      <c r="T97" s="205">
        <f t="shared" si="48"/>
        <v>0.70000000000000007</v>
      </c>
      <c r="U97" s="205">
        <f t="shared" si="48"/>
        <v>0.70000000000000007</v>
      </c>
      <c r="V97" s="205">
        <f t="shared" si="48"/>
        <v>0.70000000000000007</v>
      </c>
      <c r="W97" s="205">
        <f t="shared" si="48"/>
        <v>0.70000000000000007</v>
      </c>
      <c r="X97" s="205">
        <f t="shared" si="48"/>
        <v>0.92555555555555569</v>
      </c>
      <c r="Y97" s="205">
        <f t="shared" si="48"/>
        <v>1.1511111111111114</v>
      </c>
      <c r="Z97" s="136">
        <f t="shared" si="48"/>
        <v>1.3766666666666669</v>
      </c>
      <c r="AA97" s="205">
        <f t="shared" si="48"/>
        <v>1.6022222222222227</v>
      </c>
      <c r="AB97" s="205">
        <f t="shared" si="48"/>
        <v>1.8277777777777784</v>
      </c>
      <c r="AC97" s="205">
        <f t="shared" si="48"/>
        <v>2.0533333333333337</v>
      </c>
      <c r="AD97" s="205">
        <f t="shared" si="48"/>
        <v>2.278888888888889</v>
      </c>
      <c r="AE97" s="205">
        <f t="shared" si="48"/>
        <v>2.5044444444444447</v>
      </c>
      <c r="AF97" s="205">
        <f t="shared" si="48"/>
        <v>2.73</v>
      </c>
      <c r="AG97" s="205">
        <f t="shared" si="48"/>
        <v>2.9555555555555557</v>
      </c>
      <c r="AH97" s="205">
        <f t="shared" si="48"/>
        <v>3.181111111111111</v>
      </c>
      <c r="AI97" s="205">
        <f t="shared" si="48"/>
        <v>3.4066666666666663</v>
      </c>
      <c r="AJ97" s="205">
        <f t="shared" ref="AJ97:BB97" si="49">+AJ94*$C96</f>
        <v>3.632222222222222</v>
      </c>
      <c r="AK97" s="205">
        <f t="shared" si="49"/>
        <v>3.8577777777777778</v>
      </c>
      <c r="AL97" s="205">
        <f t="shared" si="49"/>
        <v>4.0833333333333339</v>
      </c>
      <c r="AM97" s="205">
        <f t="shared" si="49"/>
        <v>4.3088888888888892</v>
      </c>
      <c r="AN97" s="205">
        <f t="shared" si="49"/>
        <v>4.5344444444444454</v>
      </c>
      <c r="AO97" s="205">
        <f t="shared" si="49"/>
        <v>4.7600000000000016</v>
      </c>
      <c r="AP97" s="205">
        <f t="shared" si="49"/>
        <v>14</v>
      </c>
      <c r="AQ97" s="205">
        <f t="shared" si="49"/>
        <v>14</v>
      </c>
      <c r="AR97" s="205">
        <f t="shared" si="49"/>
        <v>14</v>
      </c>
      <c r="AS97" s="205">
        <f t="shared" si="49"/>
        <v>14</v>
      </c>
      <c r="AT97" s="205">
        <f t="shared" si="49"/>
        <v>14</v>
      </c>
      <c r="AU97" s="205">
        <f t="shared" si="49"/>
        <v>14</v>
      </c>
      <c r="AV97" s="205">
        <f t="shared" si="49"/>
        <v>14</v>
      </c>
      <c r="AW97" s="205">
        <f t="shared" si="49"/>
        <v>14</v>
      </c>
      <c r="AX97" s="205">
        <f t="shared" si="49"/>
        <v>14</v>
      </c>
      <c r="AY97" s="205">
        <f t="shared" si="49"/>
        <v>14</v>
      </c>
      <c r="AZ97" s="205">
        <f t="shared" si="49"/>
        <v>14</v>
      </c>
      <c r="BA97" s="206">
        <f t="shared" si="49"/>
        <v>14</v>
      </c>
      <c r="BB97" s="207">
        <f t="shared" si="49"/>
        <v>14</v>
      </c>
      <c r="BC97" s="207"/>
      <c r="BF97" s="207"/>
      <c r="BG97" s="207"/>
      <c r="BH97" s="207"/>
      <c r="BI97" s="207"/>
      <c r="BJ97" s="207"/>
      <c r="BK97" s="207"/>
      <c r="BL97" s="207"/>
      <c r="BM97" s="207"/>
      <c r="BN97" s="207"/>
      <c r="BO97" s="207"/>
      <c r="BP97" s="207"/>
      <c r="BQ97" s="207"/>
      <c r="BR97" s="207"/>
      <c r="BS97" s="207"/>
      <c r="BT97" s="207"/>
      <c r="BU97" s="207"/>
      <c r="BV97" s="207"/>
      <c r="BW97" s="207"/>
      <c r="BX97" s="207"/>
      <c r="BY97" s="207"/>
      <c r="BZ97" s="207"/>
      <c r="CA97" s="207"/>
      <c r="CB97" s="207"/>
      <c r="CC97" s="207"/>
      <c r="CD97" s="207"/>
      <c r="CE97" s="207"/>
      <c r="CF97" s="207"/>
      <c r="CG97" s="207"/>
      <c r="CH97" s="207"/>
      <c r="CI97" s="207"/>
      <c r="CJ97" s="207"/>
      <c r="CK97" s="207"/>
    </row>
    <row r="98" spans="2:89" s="193" customFormat="1" ht="15" customHeight="1" thickTop="1" x14ac:dyDescent="0.25">
      <c r="B98" s="198" t="str">
        <f>+'NTP or Sold'!H9</f>
        <v>Fr 6B 60 hz power barges</v>
      </c>
      <c r="C98" s="265" t="str">
        <f>+'NTP or Sold'!T9</f>
        <v>Nigeria Barge II (APACHI)</v>
      </c>
      <c r="D98" s="208"/>
      <c r="E98" s="208"/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08"/>
      <c r="T98" s="208"/>
      <c r="U98" s="208"/>
      <c r="V98" s="208"/>
      <c r="W98" s="208"/>
      <c r="X98" s="208"/>
      <c r="Y98" s="208"/>
      <c r="Z98" s="208"/>
      <c r="AA98" s="81"/>
      <c r="AB98" s="208"/>
      <c r="AC98" s="208"/>
      <c r="AD98" s="208"/>
      <c r="AE98" s="208"/>
      <c r="AF98" s="208"/>
      <c r="AG98" s="208"/>
      <c r="AH98" s="208"/>
      <c r="AI98" s="208"/>
      <c r="AJ98" s="208"/>
      <c r="AK98" s="208"/>
      <c r="AL98" s="208"/>
      <c r="AM98" s="208"/>
      <c r="AN98" s="208"/>
      <c r="AO98" s="208"/>
      <c r="AP98" s="208"/>
      <c r="AQ98" s="208"/>
      <c r="AR98" s="208"/>
      <c r="AS98" s="208"/>
      <c r="AT98" s="208"/>
      <c r="AU98" s="208"/>
      <c r="AV98" s="208"/>
      <c r="AW98" s="208"/>
      <c r="AX98" s="208"/>
      <c r="AY98" s="208"/>
      <c r="AZ98" s="208"/>
      <c r="BA98" s="208"/>
      <c r="BB98" s="208"/>
      <c r="BC98" s="192"/>
    </row>
    <row r="99" spans="2:89" s="197" customFormat="1" x14ac:dyDescent="0.25">
      <c r="B99" s="194" t="s">
        <v>108</v>
      </c>
      <c r="C99" s="266"/>
      <c r="D99" s="195">
        <v>0</v>
      </c>
      <c r="E99" s="195">
        <v>0</v>
      </c>
      <c r="F99" s="195">
        <v>0</v>
      </c>
      <c r="G99" s="195">
        <v>0</v>
      </c>
      <c r="H99" s="195">
        <v>0</v>
      </c>
      <c r="I99" s="195">
        <v>0</v>
      </c>
      <c r="J99" s="195">
        <v>0</v>
      </c>
      <c r="K99" s="195">
        <v>0</v>
      </c>
      <c r="L99" s="195">
        <v>0</v>
      </c>
      <c r="M99" s="195">
        <v>0</v>
      </c>
      <c r="N99" s="195">
        <v>0</v>
      </c>
      <c r="O99" s="195">
        <v>0</v>
      </c>
      <c r="P99" s="195">
        <v>0</v>
      </c>
      <c r="Q99" s="195">
        <v>0</v>
      </c>
      <c r="R99" s="195">
        <v>0</v>
      </c>
      <c r="S99" s="195">
        <v>0</v>
      </c>
      <c r="T99" s="195">
        <v>0</v>
      </c>
      <c r="U99" s="195">
        <v>0</v>
      </c>
      <c r="V99" s="195">
        <v>0</v>
      </c>
      <c r="W99" s="195">
        <v>1</v>
      </c>
      <c r="X99" s="195">
        <v>0</v>
      </c>
      <c r="Y99" s="195">
        <v>0</v>
      </c>
      <c r="Z99" s="195">
        <v>0</v>
      </c>
      <c r="AA99" s="82">
        <v>0</v>
      </c>
      <c r="AB99" s="195">
        <v>0</v>
      </c>
      <c r="AC99" s="195">
        <v>0</v>
      </c>
      <c r="AD99" s="195">
        <v>0</v>
      </c>
      <c r="AE99" s="195">
        <v>0</v>
      </c>
      <c r="AF99" s="195">
        <v>0</v>
      </c>
      <c r="AG99" s="195">
        <v>0</v>
      </c>
      <c r="AH99" s="195">
        <v>0</v>
      </c>
      <c r="AI99" s="195">
        <v>0</v>
      </c>
      <c r="AJ99" s="195">
        <v>0</v>
      </c>
      <c r="AK99" s="195">
        <v>0</v>
      </c>
      <c r="AL99" s="195">
        <v>0</v>
      </c>
      <c r="AM99" s="195">
        <v>0</v>
      </c>
      <c r="AN99" s="195">
        <v>0</v>
      </c>
      <c r="AO99" s="195">
        <v>0</v>
      </c>
      <c r="AP99" s="195">
        <v>0</v>
      </c>
      <c r="AQ99" s="195">
        <v>0</v>
      </c>
      <c r="AR99" s="195">
        <v>0</v>
      </c>
      <c r="AS99" s="195">
        <v>0</v>
      </c>
      <c r="AT99" s="195">
        <v>0</v>
      </c>
      <c r="AU99" s="195">
        <v>0</v>
      </c>
      <c r="AV99" s="195">
        <v>0</v>
      </c>
      <c r="AW99" s="195">
        <v>0</v>
      </c>
      <c r="AX99" s="195">
        <v>0</v>
      </c>
      <c r="AY99" s="195">
        <v>0</v>
      </c>
      <c r="AZ99" s="195">
        <v>0</v>
      </c>
      <c r="BA99" s="196">
        <v>0</v>
      </c>
      <c r="BB99" s="194">
        <v>0</v>
      </c>
      <c r="BC99" s="197">
        <f>SUM(N99:BB99)</f>
        <v>1</v>
      </c>
    </row>
    <row r="100" spans="2:89" s="197" customFormat="1" x14ac:dyDescent="0.25">
      <c r="B100" s="194" t="s">
        <v>109</v>
      </c>
      <c r="C100" s="266"/>
      <c r="D100" s="195">
        <f>+D99</f>
        <v>0</v>
      </c>
      <c r="E100" s="195">
        <f t="shared" ref="E100:AJ100" si="50">+D100+E99</f>
        <v>0</v>
      </c>
      <c r="F100" s="195">
        <f t="shared" si="50"/>
        <v>0</v>
      </c>
      <c r="G100" s="195">
        <f t="shared" si="50"/>
        <v>0</v>
      </c>
      <c r="H100" s="195">
        <f t="shared" si="50"/>
        <v>0</v>
      </c>
      <c r="I100" s="195">
        <f t="shared" si="50"/>
        <v>0</v>
      </c>
      <c r="J100" s="195">
        <f t="shared" si="50"/>
        <v>0</v>
      </c>
      <c r="K100" s="195">
        <f t="shared" si="50"/>
        <v>0</v>
      </c>
      <c r="L100" s="195">
        <f t="shared" si="50"/>
        <v>0</v>
      </c>
      <c r="M100" s="195">
        <f t="shared" si="50"/>
        <v>0</v>
      </c>
      <c r="N100" s="195">
        <f t="shared" si="50"/>
        <v>0</v>
      </c>
      <c r="O100" s="195">
        <f t="shared" si="50"/>
        <v>0</v>
      </c>
      <c r="P100" s="195">
        <f t="shared" si="50"/>
        <v>0</v>
      </c>
      <c r="Q100" s="195">
        <f t="shared" si="50"/>
        <v>0</v>
      </c>
      <c r="R100" s="195">
        <f t="shared" si="50"/>
        <v>0</v>
      </c>
      <c r="S100" s="195">
        <f t="shared" si="50"/>
        <v>0</v>
      </c>
      <c r="T100" s="195">
        <f t="shared" si="50"/>
        <v>0</v>
      </c>
      <c r="U100" s="195">
        <f t="shared" si="50"/>
        <v>0</v>
      </c>
      <c r="V100" s="195">
        <f t="shared" si="50"/>
        <v>0</v>
      </c>
      <c r="W100" s="195">
        <f t="shared" si="50"/>
        <v>1</v>
      </c>
      <c r="X100" s="195">
        <f t="shared" si="50"/>
        <v>1</v>
      </c>
      <c r="Y100" s="195">
        <f t="shared" si="50"/>
        <v>1</v>
      </c>
      <c r="Z100" s="195">
        <f t="shared" si="50"/>
        <v>1</v>
      </c>
      <c r="AA100" s="82">
        <f t="shared" si="50"/>
        <v>1</v>
      </c>
      <c r="AB100" s="195">
        <f t="shared" si="50"/>
        <v>1</v>
      </c>
      <c r="AC100" s="195">
        <f t="shared" si="50"/>
        <v>1</v>
      </c>
      <c r="AD100" s="195">
        <f t="shared" si="50"/>
        <v>1</v>
      </c>
      <c r="AE100" s="195">
        <f t="shared" si="50"/>
        <v>1</v>
      </c>
      <c r="AF100" s="195">
        <f t="shared" si="50"/>
        <v>1</v>
      </c>
      <c r="AG100" s="195">
        <f t="shared" si="50"/>
        <v>1</v>
      </c>
      <c r="AH100" s="195">
        <f t="shared" si="50"/>
        <v>1</v>
      </c>
      <c r="AI100" s="195">
        <f t="shared" si="50"/>
        <v>1</v>
      </c>
      <c r="AJ100" s="195">
        <f t="shared" si="50"/>
        <v>1</v>
      </c>
      <c r="AK100" s="195">
        <f t="shared" ref="AK100:BB100" si="51">+AJ100+AK99</f>
        <v>1</v>
      </c>
      <c r="AL100" s="195">
        <f t="shared" si="51"/>
        <v>1</v>
      </c>
      <c r="AM100" s="195">
        <f t="shared" si="51"/>
        <v>1</v>
      </c>
      <c r="AN100" s="195">
        <f t="shared" si="51"/>
        <v>1</v>
      </c>
      <c r="AO100" s="195">
        <f t="shared" si="51"/>
        <v>1</v>
      </c>
      <c r="AP100" s="195">
        <f t="shared" si="51"/>
        <v>1</v>
      </c>
      <c r="AQ100" s="195">
        <f t="shared" si="51"/>
        <v>1</v>
      </c>
      <c r="AR100" s="195">
        <f t="shared" si="51"/>
        <v>1</v>
      </c>
      <c r="AS100" s="195">
        <f t="shared" si="51"/>
        <v>1</v>
      </c>
      <c r="AT100" s="195">
        <f t="shared" si="51"/>
        <v>1</v>
      </c>
      <c r="AU100" s="195">
        <f t="shared" si="51"/>
        <v>1</v>
      </c>
      <c r="AV100" s="195">
        <f t="shared" si="51"/>
        <v>1</v>
      </c>
      <c r="AW100" s="195">
        <f t="shared" si="51"/>
        <v>1</v>
      </c>
      <c r="AX100" s="195">
        <f t="shared" si="51"/>
        <v>1</v>
      </c>
      <c r="AY100" s="195">
        <f t="shared" si="51"/>
        <v>1</v>
      </c>
      <c r="AZ100" s="195">
        <f t="shared" si="51"/>
        <v>1</v>
      </c>
      <c r="BA100" s="196">
        <f t="shared" si="51"/>
        <v>1</v>
      </c>
      <c r="BB100" s="194">
        <f t="shared" si="51"/>
        <v>1</v>
      </c>
    </row>
    <row r="101" spans="2:89" s="197" customFormat="1" x14ac:dyDescent="0.25">
      <c r="B101" s="194" t="s">
        <v>110</v>
      </c>
      <c r="C101" s="266"/>
      <c r="D101" s="195">
        <v>0</v>
      </c>
      <c r="E101" s="195">
        <v>0</v>
      </c>
      <c r="F101" s="195">
        <v>0</v>
      </c>
      <c r="G101" s="195">
        <v>0</v>
      </c>
      <c r="H101" s="195">
        <v>0</v>
      </c>
      <c r="I101" s="195">
        <v>0</v>
      </c>
      <c r="J101" s="195">
        <v>0</v>
      </c>
      <c r="K101" s="195">
        <v>0</v>
      </c>
      <c r="L101" s="195">
        <v>0</v>
      </c>
      <c r="M101" s="195">
        <v>0</v>
      </c>
      <c r="N101" s="195">
        <v>0</v>
      </c>
      <c r="O101" s="195">
        <v>0</v>
      </c>
      <c r="P101" s="195">
        <v>0</v>
      </c>
      <c r="Q101" s="195">
        <v>0</v>
      </c>
      <c r="R101" s="195">
        <v>0</v>
      </c>
      <c r="S101" s="195">
        <v>0</v>
      </c>
      <c r="T101" s="195">
        <v>0</v>
      </c>
      <c r="U101" s="195">
        <v>0</v>
      </c>
      <c r="V101" s="195">
        <v>0</v>
      </c>
      <c r="W101" s="195">
        <v>1</v>
      </c>
      <c r="X101" s="195">
        <v>0</v>
      </c>
      <c r="Y101" s="195">
        <v>0</v>
      </c>
      <c r="Z101" s="195">
        <v>0</v>
      </c>
      <c r="AA101" s="82">
        <v>0</v>
      </c>
      <c r="AB101" s="195">
        <v>0</v>
      </c>
      <c r="AC101" s="195">
        <v>0</v>
      </c>
      <c r="AD101" s="195">
        <v>0</v>
      </c>
      <c r="AE101" s="195">
        <v>0</v>
      </c>
      <c r="AF101" s="195">
        <v>0</v>
      </c>
      <c r="AG101" s="195">
        <v>0</v>
      </c>
      <c r="AH101" s="195">
        <v>0</v>
      </c>
      <c r="AI101" s="195">
        <v>0</v>
      </c>
      <c r="AJ101" s="195">
        <v>0</v>
      </c>
      <c r="AK101" s="195">
        <v>0</v>
      </c>
      <c r="AL101" s="195">
        <v>0</v>
      </c>
      <c r="AM101" s="195">
        <v>0</v>
      </c>
      <c r="AN101" s="195">
        <v>0</v>
      </c>
      <c r="AO101" s="195">
        <v>0</v>
      </c>
      <c r="AP101" s="195">
        <v>0</v>
      </c>
      <c r="AQ101" s="195">
        <v>0</v>
      </c>
      <c r="AR101" s="195">
        <v>0</v>
      </c>
      <c r="AS101" s="195">
        <v>0</v>
      </c>
      <c r="AT101" s="195">
        <v>0</v>
      </c>
      <c r="AU101" s="195">
        <v>0</v>
      </c>
      <c r="AV101" s="195">
        <v>0</v>
      </c>
      <c r="AW101" s="195">
        <v>0</v>
      </c>
      <c r="AX101" s="195">
        <v>0</v>
      </c>
      <c r="AY101" s="195">
        <v>0</v>
      </c>
      <c r="AZ101" s="195">
        <v>0</v>
      </c>
      <c r="BA101" s="196">
        <v>0</v>
      </c>
      <c r="BB101" s="194">
        <v>0</v>
      </c>
      <c r="BC101" s="197">
        <f>SUM(N101:BB101)</f>
        <v>1</v>
      </c>
    </row>
    <row r="102" spans="2:89" s="197" customFormat="1" x14ac:dyDescent="0.25">
      <c r="B102" s="194" t="s">
        <v>111</v>
      </c>
      <c r="C102" s="266"/>
      <c r="D102" s="195">
        <f>+D101</f>
        <v>0</v>
      </c>
      <c r="E102" s="195">
        <f t="shared" ref="E102:AJ102" si="52">+D102+E101</f>
        <v>0</v>
      </c>
      <c r="F102" s="195">
        <f t="shared" si="52"/>
        <v>0</v>
      </c>
      <c r="G102" s="195">
        <f t="shared" si="52"/>
        <v>0</v>
      </c>
      <c r="H102" s="195">
        <f t="shared" si="52"/>
        <v>0</v>
      </c>
      <c r="I102" s="195">
        <f t="shared" si="52"/>
        <v>0</v>
      </c>
      <c r="J102" s="195">
        <f t="shared" si="52"/>
        <v>0</v>
      </c>
      <c r="K102" s="195">
        <f t="shared" si="52"/>
        <v>0</v>
      </c>
      <c r="L102" s="195">
        <f t="shared" si="52"/>
        <v>0</v>
      </c>
      <c r="M102" s="195">
        <f t="shared" si="52"/>
        <v>0</v>
      </c>
      <c r="N102" s="195">
        <f t="shared" si="52"/>
        <v>0</v>
      </c>
      <c r="O102" s="195">
        <f t="shared" si="52"/>
        <v>0</v>
      </c>
      <c r="P102" s="195">
        <f t="shared" si="52"/>
        <v>0</v>
      </c>
      <c r="Q102" s="195">
        <f t="shared" si="52"/>
        <v>0</v>
      </c>
      <c r="R102" s="195">
        <f t="shared" si="52"/>
        <v>0</v>
      </c>
      <c r="S102" s="195">
        <f t="shared" si="52"/>
        <v>0</v>
      </c>
      <c r="T102" s="195">
        <f t="shared" si="52"/>
        <v>0</v>
      </c>
      <c r="U102" s="195">
        <f t="shared" si="52"/>
        <v>0</v>
      </c>
      <c r="V102" s="195">
        <f t="shared" si="52"/>
        <v>0</v>
      </c>
      <c r="W102" s="195">
        <f t="shared" si="52"/>
        <v>1</v>
      </c>
      <c r="X102" s="195">
        <f t="shared" si="52"/>
        <v>1</v>
      </c>
      <c r="Y102" s="195">
        <f t="shared" si="52"/>
        <v>1</v>
      </c>
      <c r="Z102" s="195">
        <f t="shared" si="52"/>
        <v>1</v>
      </c>
      <c r="AA102" s="82">
        <f t="shared" si="52"/>
        <v>1</v>
      </c>
      <c r="AB102" s="195">
        <f t="shared" si="52"/>
        <v>1</v>
      </c>
      <c r="AC102" s="195">
        <f t="shared" si="52"/>
        <v>1</v>
      </c>
      <c r="AD102" s="195">
        <f t="shared" si="52"/>
        <v>1</v>
      </c>
      <c r="AE102" s="195">
        <f t="shared" si="52"/>
        <v>1</v>
      </c>
      <c r="AF102" s="195">
        <f t="shared" si="52"/>
        <v>1</v>
      </c>
      <c r="AG102" s="195">
        <f t="shared" si="52"/>
        <v>1</v>
      </c>
      <c r="AH102" s="195">
        <f t="shared" si="52"/>
        <v>1</v>
      </c>
      <c r="AI102" s="195">
        <f t="shared" si="52"/>
        <v>1</v>
      </c>
      <c r="AJ102" s="195">
        <f t="shared" si="52"/>
        <v>1</v>
      </c>
      <c r="AK102" s="195">
        <f t="shared" ref="AK102:BB102" si="53">+AJ102+AK101</f>
        <v>1</v>
      </c>
      <c r="AL102" s="195">
        <f t="shared" si="53"/>
        <v>1</v>
      </c>
      <c r="AM102" s="195">
        <f t="shared" si="53"/>
        <v>1</v>
      </c>
      <c r="AN102" s="195">
        <f t="shared" si="53"/>
        <v>1</v>
      </c>
      <c r="AO102" s="195">
        <f t="shared" si="53"/>
        <v>1</v>
      </c>
      <c r="AP102" s="195">
        <f t="shared" si="53"/>
        <v>1</v>
      </c>
      <c r="AQ102" s="195">
        <f t="shared" si="53"/>
        <v>1</v>
      </c>
      <c r="AR102" s="195">
        <f t="shared" si="53"/>
        <v>1</v>
      </c>
      <c r="AS102" s="195">
        <f t="shared" si="53"/>
        <v>1</v>
      </c>
      <c r="AT102" s="195">
        <f t="shared" si="53"/>
        <v>1</v>
      </c>
      <c r="AU102" s="195">
        <f t="shared" si="53"/>
        <v>1</v>
      </c>
      <c r="AV102" s="195">
        <f t="shared" si="53"/>
        <v>1</v>
      </c>
      <c r="AW102" s="195">
        <f t="shared" si="53"/>
        <v>1</v>
      </c>
      <c r="AX102" s="195">
        <f t="shared" si="53"/>
        <v>1</v>
      </c>
      <c r="AY102" s="195">
        <f t="shared" si="53"/>
        <v>1</v>
      </c>
      <c r="AZ102" s="195">
        <f t="shared" si="53"/>
        <v>1</v>
      </c>
      <c r="BA102" s="196">
        <f t="shared" si="53"/>
        <v>1</v>
      </c>
      <c r="BB102" s="194">
        <f t="shared" si="53"/>
        <v>1</v>
      </c>
    </row>
    <row r="103" spans="2:89" s="212" customFormat="1" x14ac:dyDescent="0.25">
      <c r="B103" s="209"/>
      <c r="C103" s="266"/>
      <c r="D103" s="210"/>
      <c r="E103" s="210"/>
      <c r="F103" s="210"/>
      <c r="G103" s="210"/>
      <c r="H103" s="210"/>
      <c r="I103" s="210"/>
      <c r="J103" s="210"/>
      <c r="K103" s="210"/>
      <c r="L103" s="210"/>
      <c r="M103" s="210"/>
      <c r="N103" s="210"/>
      <c r="O103" s="210"/>
      <c r="P103" s="210"/>
      <c r="Q103" s="210"/>
      <c r="R103" s="210"/>
      <c r="S103" s="210"/>
      <c r="T103" s="210"/>
      <c r="U103" s="210"/>
      <c r="V103" s="210"/>
      <c r="W103" s="210"/>
      <c r="X103" s="210"/>
      <c r="Y103" s="210"/>
      <c r="Z103" s="210"/>
      <c r="AA103" s="83"/>
      <c r="AB103" s="210"/>
      <c r="AC103" s="210"/>
      <c r="AD103" s="210"/>
      <c r="AE103" s="210"/>
      <c r="AF103" s="210"/>
      <c r="AG103" s="210"/>
      <c r="AH103" s="210"/>
      <c r="AI103" s="210"/>
      <c r="AJ103" s="210"/>
      <c r="AK103" s="210"/>
      <c r="AL103" s="210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0"/>
      <c r="AX103" s="210"/>
      <c r="AY103" s="210"/>
      <c r="AZ103" s="210"/>
      <c r="BA103" s="211"/>
      <c r="BB103" s="209"/>
    </row>
    <row r="104" spans="2:89" s="198" customFormat="1" x14ac:dyDescent="0.25">
      <c r="B104" s="198" t="s">
        <v>112</v>
      </c>
      <c r="C104" s="199">
        <v>8</v>
      </c>
      <c r="D104" s="200">
        <f t="shared" ref="D104:AI104" si="54">+D100*$C104</f>
        <v>0</v>
      </c>
      <c r="E104" s="200">
        <f t="shared" si="54"/>
        <v>0</v>
      </c>
      <c r="F104" s="200">
        <f t="shared" si="54"/>
        <v>0</v>
      </c>
      <c r="G104" s="200">
        <f t="shared" si="54"/>
        <v>0</v>
      </c>
      <c r="H104" s="200">
        <f t="shared" si="54"/>
        <v>0</v>
      </c>
      <c r="I104" s="200">
        <f t="shared" si="54"/>
        <v>0</v>
      </c>
      <c r="J104" s="200">
        <f t="shared" si="54"/>
        <v>0</v>
      </c>
      <c r="K104" s="200">
        <f t="shared" si="54"/>
        <v>0</v>
      </c>
      <c r="L104" s="200">
        <f t="shared" si="54"/>
        <v>0</v>
      </c>
      <c r="M104" s="200">
        <f t="shared" si="54"/>
        <v>0</v>
      </c>
      <c r="N104" s="200">
        <f t="shared" si="54"/>
        <v>0</v>
      </c>
      <c r="O104" s="200">
        <f t="shared" si="54"/>
        <v>0</v>
      </c>
      <c r="P104" s="200">
        <f t="shared" si="54"/>
        <v>0</v>
      </c>
      <c r="Q104" s="200">
        <f t="shared" si="54"/>
        <v>0</v>
      </c>
      <c r="R104" s="200">
        <f t="shared" si="54"/>
        <v>0</v>
      </c>
      <c r="S104" s="200">
        <f t="shared" si="54"/>
        <v>0</v>
      </c>
      <c r="T104" s="200">
        <f t="shared" si="54"/>
        <v>0</v>
      </c>
      <c r="U104" s="200">
        <f t="shared" si="54"/>
        <v>0</v>
      </c>
      <c r="V104" s="200">
        <f t="shared" si="54"/>
        <v>0</v>
      </c>
      <c r="W104" s="200">
        <f t="shared" si="54"/>
        <v>8</v>
      </c>
      <c r="X104" s="200">
        <f t="shared" si="54"/>
        <v>8</v>
      </c>
      <c r="Y104" s="200">
        <f t="shared" si="54"/>
        <v>8</v>
      </c>
      <c r="Z104" s="200">
        <f t="shared" si="54"/>
        <v>8</v>
      </c>
      <c r="AA104" s="90">
        <f t="shared" si="54"/>
        <v>8</v>
      </c>
      <c r="AB104" s="200">
        <f t="shared" si="54"/>
        <v>8</v>
      </c>
      <c r="AC104" s="200">
        <f t="shared" si="54"/>
        <v>8</v>
      </c>
      <c r="AD104" s="200">
        <f t="shared" si="54"/>
        <v>8</v>
      </c>
      <c r="AE104" s="200">
        <f t="shared" si="54"/>
        <v>8</v>
      </c>
      <c r="AF104" s="200">
        <f t="shared" si="54"/>
        <v>8</v>
      </c>
      <c r="AG104" s="200">
        <f t="shared" si="54"/>
        <v>8</v>
      </c>
      <c r="AH104" s="200">
        <f t="shared" si="54"/>
        <v>8</v>
      </c>
      <c r="AI104" s="200">
        <f t="shared" si="54"/>
        <v>8</v>
      </c>
      <c r="AJ104" s="200">
        <f t="shared" ref="AJ104:BB104" si="55">+AJ100*$C104</f>
        <v>8</v>
      </c>
      <c r="AK104" s="200">
        <f t="shared" si="55"/>
        <v>8</v>
      </c>
      <c r="AL104" s="200">
        <f t="shared" si="55"/>
        <v>8</v>
      </c>
      <c r="AM104" s="200">
        <f t="shared" si="55"/>
        <v>8</v>
      </c>
      <c r="AN104" s="200">
        <f t="shared" si="55"/>
        <v>8</v>
      </c>
      <c r="AO104" s="200">
        <f t="shared" si="55"/>
        <v>8</v>
      </c>
      <c r="AP104" s="200">
        <f t="shared" si="55"/>
        <v>8</v>
      </c>
      <c r="AQ104" s="200">
        <f t="shared" si="55"/>
        <v>8</v>
      </c>
      <c r="AR104" s="200">
        <f t="shared" si="55"/>
        <v>8</v>
      </c>
      <c r="AS104" s="200">
        <f t="shared" si="55"/>
        <v>8</v>
      </c>
      <c r="AT104" s="200">
        <f t="shared" si="55"/>
        <v>8</v>
      </c>
      <c r="AU104" s="200">
        <f t="shared" si="55"/>
        <v>8</v>
      </c>
      <c r="AV104" s="200">
        <f t="shared" si="55"/>
        <v>8</v>
      </c>
      <c r="AW104" s="200">
        <f t="shared" si="55"/>
        <v>8</v>
      </c>
      <c r="AX104" s="200">
        <f t="shared" si="55"/>
        <v>8</v>
      </c>
      <c r="AY104" s="200">
        <f t="shared" si="55"/>
        <v>8</v>
      </c>
      <c r="AZ104" s="200">
        <f t="shared" si="55"/>
        <v>8</v>
      </c>
      <c r="BA104" s="201">
        <f t="shared" si="55"/>
        <v>8</v>
      </c>
      <c r="BB104" s="202">
        <f t="shared" si="55"/>
        <v>8</v>
      </c>
      <c r="BC104" s="202"/>
      <c r="BF104" s="202"/>
      <c r="BG104" s="202"/>
      <c r="BH104" s="202"/>
      <c r="BI104" s="202"/>
      <c r="BJ104" s="202"/>
      <c r="BK104" s="202"/>
      <c r="BL104" s="202"/>
      <c r="BM104" s="202"/>
      <c r="BN104" s="202"/>
      <c r="BO104" s="202"/>
      <c r="BP104" s="202"/>
      <c r="BQ104" s="202"/>
      <c r="BR104" s="202"/>
      <c r="BS104" s="202"/>
      <c r="BT104" s="202"/>
      <c r="BU104" s="202"/>
      <c r="BV104" s="202"/>
      <c r="BW104" s="202"/>
      <c r="BX104" s="202"/>
      <c r="BY104" s="202"/>
      <c r="BZ104" s="202"/>
      <c r="CA104" s="202"/>
      <c r="CB104" s="202"/>
      <c r="CC104" s="202"/>
      <c r="CD104" s="202"/>
      <c r="CE104" s="202"/>
      <c r="CF104" s="202"/>
      <c r="CG104" s="202"/>
      <c r="CH104" s="202"/>
      <c r="CI104" s="202"/>
      <c r="CJ104" s="202"/>
      <c r="CK104" s="202"/>
    </row>
    <row r="105" spans="2:89" s="203" customFormat="1" ht="13.8" thickBot="1" x14ac:dyDescent="0.3">
      <c r="B105" s="203" t="s">
        <v>113</v>
      </c>
      <c r="C105" s="204" t="str">
        <f>+'NTP or Sold'!C9</f>
        <v>NTP</v>
      </c>
      <c r="D105" s="205">
        <f t="shared" ref="D105:AI105" si="56">+D102*$C104</f>
        <v>0</v>
      </c>
      <c r="E105" s="205">
        <f t="shared" si="56"/>
        <v>0</v>
      </c>
      <c r="F105" s="205">
        <f t="shared" si="56"/>
        <v>0</v>
      </c>
      <c r="G105" s="205">
        <f t="shared" si="56"/>
        <v>0</v>
      </c>
      <c r="H105" s="205">
        <f t="shared" si="56"/>
        <v>0</v>
      </c>
      <c r="I105" s="205">
        <f t="shared" si="56"/>
        <v>0</v>
      </c>
      <c r="J105" s="205">
        <f t="shared" si="56"/>
        <v>0</v>
      </c>
      <c r="K105" s="205">
        <f t="shared" si="56"/>
        <v>0</v>
      </c>
      <c r="L105" s="205">
        <f t="shared" si="56"/>
        <v>0</v>
      </c>
      <c r="M105" s="205">
        <f t="shared" si="56"/>
        <v>0</v>
      </c>
      <c r="N105" s="205">
        <f t="shared" si="56"/>
        <v>0</v>
      </c>
      <c r="O105" s="205">
        <f t="shared" si="56"/>
        <v>0</v>
      </c>
      <c r="P105" s="205">
        <f t="shared" si="56"/>
        <v>0</v>
      </c>
      <c r="Q105" s="205">
        <f t="shared" si="56"/>
        <v>0</v>
      </c>
      <c r="R105" s="205">
        <f t="shared" si="56"/>
        <v>0</v>
      </c>
      <c r="S105" s="205">
        <f t="shared" si="56"/>
        <v>0</v>
      </c>
      <c r="T105" s="205">
        <f t="shared" si="56"/>
        <v>0</v>
      </c>
      <c r="U105" s="205">
        <f t="shared" si="56"/>
        <v>0</v>
      </c>
      <c r="V105" s="205">
        <f t="shared" si="56"/>
        <v>0</v>
      </c>
      <c r="W105" s="205">
        <f t="shared" si="56"/>
        <v>8</v>
      </c>
      <c r="X105" s="205">
        <f t="shared" si="56"/>
        <v>8</v>
      </c>
      <c r="Y105" s="205">
        <f t="shared" si="56"/>
        <v>8</v>
      </c>
      <c r="Z105" s="205">
        <f t="shared" si="56"/>
        <v>8</v>
      </c>
      <c r="AA105" s="136">
        <f t="shared" si="56"/>
        <v>8</v>
      </c>
      <c r="AB105" s="205">
        <f t="shared" si="56"/>
        <v>8</v>
      </c>
      <c r="AC105" s="205">
        <f t="shared" si="56"/>
        <v>8</v>
      </c>
      <c r="AD105" s="205">
        <f t="shared" si="56"/>
        <v>8</v>
      </c>
      <c r="AE105" s="205">
        <f t="shared" si="56"/>
        <v>8</v>
      </c>
      <c r="AF105" s="205">
        <f t="shared" si="56"/>
        <v>8</v>
      </c>
      <c r="AG105" s="205">
        <f t="shared" si="56"/>
        <v>8</v>
      </c>
      <c r="AH105" s="205">
        <f t="shared" si="56"/>
        <v>8</v>
      </c>
      <c r="AI105" s="205">
        <f t="shared" si="56"/>
        <v>8</v>
      </c>
      <c r="AJ105" s="205">
        <f t="shared" ref="AJ105:BB105" si="57">+AJ102*$C104</f>
        <v>8</v>
      </c>
      <c r="AK105" s="205">
        <f t="shared" si="57"/>
        <v>8</v>
      </c>
      <c r="AL105" s="205">
        <f t="shared" si="57"/>
        <v>8</v>
      </c>
      <c r="AM105" s="205">
        <f t="shared" si="57"/>
        <v>8</v>
      </c>
      <c r="AN105" s="205">
        <f t="shared" si="57"/>
        <v>8</v>
      </c>
      <c r="AO105" s="205">
        <f t="shared" si="57"/>
        <v>8</v>
      </c>
      <c r="AP105" s="205">
        <f t="shared" si="57"/>
        <v>8</v>
      </c>
      <c r="AQ105" s="205">
        <f t="shared" si="57"/>
        <v>8</v>
      </c>
      <c r="AR105" s="205">
        <f t="shared" si="57"/>
        <v>8</v>
      </c>
      <c r="AS105" s="205">
        <f t="shared" si="57"/>
        <v>8</v>
      </c>
      <c r="AT105" s="205">
        <f t="shared" si="57"/>
        <v>8</v>
      </c>
      <c r="AU105" s="205">
        <f t="shared" si="57"/>
        <v>8</v>
      </c>
      <c r="AV105" s="205">
        <f t="shared" si="57"/>
        <v>8</v>
      </c>
      <c r="AW105" s="205">
        <f t="shared" si="57"/>
        <v>8</v>
      </c>
      <c r="AX105" s="205">
        <f t="shared" si="57"/>
        <v>8</v>
      </c>
      <c r="AY105" s="205">
        <f t="shared" si="57"/>
        <v>8</v>
      </c>
      <c r="AZ105" s="205">
        <f t="shared" si="57"/>
        <v>8</v>
      </c>
      <c r="BA105" s="206">
        <f t="shared" si="57"/>
        <v>8</v>
      </c>
      <c r="BB105" s="207">
        <f t="shared" si="57"/>
        <v>8</v>
      </c>
      <c r="BC105" s="207"/>
      <c r="BF105" s="207"/>
      <c r="BG105" s="207"/>
      <c r="BH105" s="207"/>
      <c r="BI105" s="207"/>
      <c r="BJ105" s="207"/>
      <c r="BK105" s="207"/>
      <c r="BL105" s="207"/>
      <c r="BM105" s="207"/>
      <c r="BN105" s="207"/>
      <c r="BO105" s="207"/>
      <c r="BP105" s="207"/>
      <c r="BQ105" s="207"/>
      <c r="BR105" s="207"/>
      <c r="BS105" s="207"/>
      <c r="BT105" s="207"/>
      <c r="BU105" s="207"/>
      <c r="BV105" s="207"/>
      <c r="BW105" s="207"/>
      <c r="BX105" s="207"/>
      <c r="BY105" s="207"/>
      <c r="BZ105" s="207"/>
      <c r="CA105" s="207"/>
      <c r="CB105" s="207"/>
      <c r="CC105" s="207"/>
      <c r="CD105" s="207"/>
      <c r="CE105" s="207"/>
      <c r="CF105" s="207"/>
      <c r="CG105" s="207"/>
      <c r="CH105" s="207"/>
      <c r="CI105" s="207"/>
      <c r="CJ105" s="207"/>
      <c r="CK105" s="207"/>
    </row>
    <row r="106" spans="2:89" s="193" customFormat="1" ht="15" customHeight="1" thickTop="1" x14ac:dyDescent="0.25">
      <c r="B106" s="198" t="str">
        <f>+'NTP or Sold'!H10</f>
        <v>Fr 6B 60 hz power barges</v>
      </c>
      <c r="C106" s="265" t="str">
        <f>+'NTP or Sold'!T10</f>
        <v>Nigeria Barge II (APACHI)</v>
      </c>
      <c r="D106" s="208"/>
      <c r="E106" s="208"/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  <c r="AA106" s="81"/>
      <c r="AB106" s="208"/>
      <c r="AC106" s="208"/>
      <c r="AD106" s="208"/>
      <c r="AE106" s="208"/>
      <c r="AF106" s="208"/>
      <c r="AG106" s="208"/>
      <c r="AH106" s="208"/>
      <c r="AI106" s="208"/>
      <c r="AJ106" s="208"/>
      <c r="AK106" s="208"/>
      <c r="AL106" s="208"/>
      <c r="AM106" s="208"/>
      <c r="AN106" s="208"/>
      <c r="AO106" s="208"/>
      <c r="AP106" s="208"/>
      <c r="AQ106" s="208"/>
      <c r="AR106" s="208"/>
      <c r="AS106" s="208"/>
      <c r="AT106" s="208"/>
      <c r="AU106" s="208"/>
      <c r="AV106" s="208"/>
      <c r="AW106" s="208"/>
      <c r="AX106" s="208"/>
      <c r="AY106" s="208"/>
      <c r="AZ106" s="208"/>
      <c r="BA106" s="192"/>
    </row>
    <row r="107" spans="2:89" s="197" customFormat="1" x14ac:dyDescent="0.25">
      <c r="B107" s="194" t="s">
        <v>108</v>
      </c>
      <c r="C107" s="266"/>
      <c r="D107" s="195">
        <v>0</v>
      </c>
      <c r="E107" s="195">
        <v>0</v>
      </c>
      <c r="F107" s="195">
        <v>0</v>
      </c>
      <c r="G107" s="195">
        <v>0</v>
      </c>
      <c r="H107" s="195">
        <v>0</v>
      </c>
      <c r="I107" s="195">
        <v>0</v>
      </c>
      <c r="J107" s="195">
        <v>0</v>
      </c>
      <c r="K107" s="195">
        <v>0</v>
      </c>
      <c r="L107" s="195">
        <v>0</v>
      </c>
      <c r="M107" s="195">
        <v>0</v>
      </c>
      <c r="N107" s="195">
        <v>0</v>
      </c>
      <c r="O107" s="195">
        <v>0</v>
      </c>
      <c r="P107" s="195">
        <v>0</v>
      </c>
      <c r="Q107" s="195">
        <v>0</v>
      </c>
      <c r="R107" s="195">
        <v>0</v>
      </c>
      <c r="S107" s="195">
        <v>0</v>
      </c>
      <c r="T107" s="195">
        <v>0</v>
      </c>
      <c r="U107" s="195">
        <v>0</v>
      </c>
      <c r="V107" s="195">
        <v>0</v>
      </c>
      <c r="W107" s="195">
        <v>1</v>
      </c>
      <c r="X107" s="195">
        <v>0</v>
      </c>
      <c r="Y107" s="195">
        <v>0</v>
      </c>
      <c r="Z107" s="195">
        <v>0</v>
      </c>
      <c r="AA107" s="82">
        <v>0</v>
      </c>
      <c r="AB107" s="195">
        <v>0</v>
      </c>
      <c r="AC107" s="195">
        <v>0</v>
      </c>
      <c r="AD107" s="195">
        <v>0</v>
      </c>
      <c r="AE107" s="195">
        <v>0</v>
      </c>
      <c r="AF107" s="195">
        <v>0</v>
      </c>
      <c r="AG107" s="195">
        <v>0</v>
      </c>
      <c r="AH107" s="195">
        <v>0</v>
      </c>
      <c r="AI107" s="195">
        <v>0</v>
      </c>
      <c r="AJ107" s="195">
        <v>0</v>
      </c>
      <c r="AK107" s="195">
        <v>0</v>
      </c>
      <c r="AL107" s="195">
        <v>0</v>
      </c>
      <c r="AM107" s="195">
        <v>0</v>
      </c>
      <c r="AN107" s="195">
        <v>0</v>
      </c>
      <c r="AO107" s="195">
        <v>0</v>
      </c>
      <c r="AP107" s="195">
        <v>0</v>
      </c>
      <c r="AQ107" s="195">
        <v>0</v>
      </c>
      <c r="AR107" s="195">
        <v>0</v>
      </c>
      <c r="AS107" s="195">
        <v>0</v>
      </c>
      <c r="AT107" s="195">
        <v>0</v>
      </c>
      <c r="AU107" s="195">
        <v>0</v>
      </c>
      <c r="AV107" s="195">
        <v>0</v>
      </c>
      <c r="AW107" s="195">
        <v>0</v>
      </c>
      <c r="AX107" s="195">
        <v>0</v>
      </c>
      <c r="AY107" s="195">
        <v>0</v>
      </c>
      <c r="AZ107" s="195">
        <v>0</v>
      </c>
      <c r="BA107" s="196">
        <v>0</v>
      </c>
      <c r="BB107" s="194">
        <v>0</v>
      </c>
      <c r="BC107" s="197">
        <f>SUM(N107:BB107)</f>
        <v>1</v>
      </c>
    </row>
    <row r="108" spans="2:89" s="197" customFormat="1" x14ac:dyDescent="0.25">
      <c r="B108" s="194" t="s">
        <v>109</v>
      </c>
      <c r="C108" s="266"/>
      <c r="D108" s="195">
        <f>+D107</f>
        <v>0</v>
      </c>
      <c r="E108" s="195">
        <f t="shared" ref="E108:AJ108" si="58">+D108+E107</f>
        <v>0</v>
      </c>
      <c r="F108" s="195">
        <f t="shared" si="58"/>
        <v>0</v>
      </c>
      <c r="G108" s="195">
        <f t="shared" si="58"/>
        <v>0</v>
      </c>
      <c r="H108" s="195">
        <f t="shared" si="58"/>
        <v>0</v>
      </c>
      <c r="I108" s="195">
        <f t="shared" si="58"/>
        <v>0</v>
      </c>
      <c r="J108" s="195">
        <f t="shared" si="58"/>
        <v>0</v>
      </c>
      <c r="K108" s="195">
        <f t="shared" si="58"/>
        <v>0</v>
      </c>
      <c r="L108" s="195">
        <f t="shared" si="58"/>
        <v>0</v>
      </c>
      <c r="M108" s="195">
        <f t="shared" si="58"/>
        <v>0</v>
      </c>
      <c r="N108" s="195">
        <f t="shared" si="58"/>
        <v>0</v>
      </c>
      <c r="O108" s="195">
        <f t="shared" si="58"/>
        <v>0</v>
      </c>
      <c r="P108" s="195">
        <f t="shared" si="58"/>
        <v>0</v>
      </c>
      <c r="Q108" s="195">
        <f t="shared" si="58"/>
        <v>0</v>
      </c>
      <c r="R108" s="195">
        <f t="shared" si="58"/>
        <v>0</v>
      </c>
      <c r="S108" s="195">
        <f t="shared" si="58"/>
        <v>0</v>
      </c>
      <c r="T108" s="195">
        <f t="shared" si="58"/>
        <v>0</v>
      </c>
      <c r="U108" s="195">
        <f t="shared" si="58"/>
        <v>0</v>
      </c>
      <c r="V108" s="195">
        <f t="shared" si="58"/>
        <v>0</v>
      </c>
      <c r="W108" s="195">
        <f t="shared" si="58"/>
        <v>1</v>
      </c>
      <c r="X108" s="195">
        <f t="shared" si="58"/>
        <v>1</v>
      </c>
      <c r="Y108" s="195">
        <f t="shared" si="58"/>
        <v>1</v>
      </c>
      <c r="Z108" s="195">
        <f t="shared" si="58"/>
        <v>1</v>
      </c>
      <c r="AA108" s="82">
        <f t="shared" si="58"/>
        <v>1</v>
      </c>
      <c r="AB108" s="195">
        <f t="shared" si="58"/>
        <v>1</v>
      </c>
      <c r="AC108" s="195">
        <f t="shared" si="58"/>
        <v>1</v>
      </c>
      <c r="AD108" s="195">
        <f t="shared" si="58"/>
        <v>1</v>
      </c>
      <c r="AE108" s="195">
        <f t="shared" si="58"/>
        <v>1</v>
      </c>
      <c r="AF108" s="195">
        <f t="shared" si="58"/>
        <v>1</v>
      </c>
      <c r="AG108" s="195">
        <f t="shared" si="58"/>
        <v>1</v>
      </c>
      <c r="AH108" s="195">
        <f t="shared" si="58"/>
        <v>1</v>
      </c>
      <c r="AI108" s="195">
        <f t="shared" si="58"/>
        <v>1</v>
      </c>
      <c r="AJ108" s="195">
        <f t="shared" si="58"/>
        <v>1</v>
      </c>
      <c r="AK108" s="195">
        <f t="shared" ref="AK108:BB108" si="59">+AJ108+AK107</f>
        <v>1</v>
      </c>
      <c r="AL108" s="195">
        <f t="shared" si="59"/>
        <v>1</v>
      </c>
      <c r="AM108" s="195">
        <f t="shared" si="59"/>
        <v>1</v>
      </c>
      <c r="AN108" s="195">
        <f t="shared" si="59"/>
        <v>1</v>
      </c>
      <c r="AO108" s="195">
        <f t="shared" si="59"/>
        <v>1</v>
      </c>
      <c r="AP108" s="195">
        <f t="shared" si="59"/>
        <v>1</v>
      </c>
      <c r="AQ108" s="195">
        <f t="shared" si="59"/>
        <v>1</v>
      </c>
      <c r="AR108" s="195">
        <f t="shared" si="59"/>
        <v>1</v>
      </c>
      <c r="AS108" s="195">
        <f t="shared" si="59"/>
        <v>1</v>
      </c>
      <c r="AT108" s="195">
        <f t="shared" si="59"/>
        <v>1</v>
      </c>
      <c r="AU108" s="195">
        <f t="shared" si="59"/>
        <v>1</v>
      </c>
      <c r="AV108" s="195">
        <f t="shared" si="59"/>
        <v>1</v>
      </c>
      <c r="AW108" s="195">
        <f t="shared" si="59"/>
        <v>1</v>
      </c>
      <c r="AX108" s="195">
        <f t="shared" si="59"/>
        <v>1</v>
      </c>
      <c r="AY108" s="195">
        <f t="shared" si="59"/>
        <v>1</v>
      </c>
      <c r="AZ108" s="195">
        <f t="shared" si="59"/>
        <v>1</v>
      </c>
      <c r="BA108" s="196">
        <f t="shared" si="59"/>
        <v>1</v>
      </c>
      <c r="BB108" s="194">
        <f t="shared" si="59"/>
        <v>1</v>
      </c>
    </row>
    <row r="109" spans="2:89" s="197" customFormat="1" x14ac:dyDescent="0.25">
      <c r="B109" s="194" t="s">
        <v>110</v>
      </c>
      <c r="C109" s="266"/>
      <c r="D109" s="195">
        <v>0</v>
      </c>
      <c r="E109" s="195">
        <v>0</v>
      </c>
      <c r="F109" s="195">
        <v>0</v>
      </c>
      <c r="G109" s="195">
        <v>0</v>
      </c>
      <c r="H109" s="195">
        <v>0</v>
      </c>
      <c r="I109" s="195">
        <v>0</v>
      </c>
      <c r="J109" s="195">
        <v>0</v>
      </c>
      <c r="K109" s="195">
        <v>0</v>
      </c>
      <c r="L109" s="195">
        <v>0</v>
      </c>
      <c r="M109" s="195">
        <v>0</v>
      </c>
      <c r="N109" s="195">
        <v>0</v>
      </c>
      <c r="O109" s="195">
        <v>0</v>
      </c>
      <c r="P109" s="195">
        <v>0</v>
      </c>
      <c r="Q109" s="195">
        <v>0</v>
      </c>
      <c r="R109" s="195">
        <v>0</v>
      </c>
      <c r="S109" s="195">
        <v>0</v>
      </c>
      <c r="T109" s="195">
        <v>0</v>
      </c>
      <c r="U109" s="195">
        <v>0</v>
      </c>
      <c r="V109" s="195">
        <v>0</v>
      </c>
      <c r="W109" s="195">
        <v>1</v>
      </c>
      <c r="X109" s="195">
        <v>0</v>
      </c>
      <c r="Y109" s="195">
        <v>0</v>
      </c>
      <c r="Z109" s="195">
        <v>0</v>
      </c>
      <c r="AA109" s="82">
        <v>0</v>
      </c>
      <c r="AB109" s="195">
        <v>0</v>
      </c>
      <c r="AC109" s="195">
        <v>0</v>
      </c>
      <c r="AD109" s="195">
        <v>0</v>
      </c>
      <c r="AE109" s="195">
        <v>0</v>
      </c>
      <c r="AF109" s="195">
        <v>0</v>
      </c>
      <c r="AG109" s="195">
        <v>0</v>
      </c>
      <c r="AH109" s="195">
        <v>0</v>
      </c>
      <c r="AI109" s="195">
        <v>0</v>
      </c>
      <c r="AJ109" s="195">
        <v>0</v>
      </c>
      <c r="AK109" s="195">
        <v>0</v>
      </c>
      <c r="AL109" s="195">
        <v>0</v>
      </c>
      <c r="AM109" s="195">
        <v>0</v>
      </c>
      <c r="AN109" s="195">
        <v>0</v>
      </c>
      <c r="AO109" s="195">
        <v>0</v>
      </c>
      <c r="AP109" s="195">
        <v>0</v>
      </c>
      <c r="AQ109" s="195">
        <v>0</v>
      </c>
      <c r="AR109" s="195">
        <v>0</v>
      </c>
      <c r="AS109" s="195">
        <v>0</v>
      </c>
      <c r="AT109" s="195">
        <v>0</v>
      </c>
      <c r="AU109" s="195">
        <v>0</v>
      </c>
      <c r="AV109" s="195">
        <v>0</v>
      </c>
      <c r="AW109" s="195">
        <v>0</v>
      </c>
      <c r="AX109" s="195">
        <v>0</v>
      </c>
      <c r="AY109" s="195">
        <v>0</v>
      </c>
      <c r="AZ109" s="195">
        <v>0</v>
      </c>
      <c r="BA109" s="196">
        <v>0</v>
      </c>
      <c r="BB109" s="194">
        <v>0</v>
      </c>
      <c r="BC109" s="197">
        <f>SUM(N109:BB109)</f>
        <v>1</v>
      </c>
    </row>
    <row r="110" spans="2:89" s="197" customFormat="1" x14ac:dyDescent="0.25">
      <c r="B110" s="194" t="s">
        <v>111</v>
      </c>
      <c r="C110" s="266"/>
      <c r="D110" s="195">
        <f>+D109</f>
        <v>0</v>
      </c>
      <c r="E110" s="195">
        <f t="shared" ref="E110:AJ110" si="60">+D110+E109</f>
        <v>0</v>
      </c>
      <c r="F110" s="195">
        <f t="shared" si="60"/>
        <v>0</v>
      </c>
      <c r="G110" s="195">
        <f t="shared" si="60"/>
        <v>0</v>
      </c>
      <c r="H110" s="195">
        <f t="shared" si="60"/>
        <v>0</v>
      </c>
      <c r="I110" s="195">
        <f t="shared" si="60"/>
        <v>0</v>
      </c>
      <c r="J110" s="195">
        <f t="shared" si="60"/>
        <v>0</v>
      </c>
      <c r="K110" s="195">
        <f t="shared" si="60"/>
        <v>0</v>
      </c>
      <c r="L110" s="195">
        <f t="shared" si="60"/>
        <v>0</v>
      </c>
      <c r="M110" s="195">
        <f t="shared" si="60"/>
        <v>0</v>
      </c>
      <c r="N110" s="195">
        <f t="shared" si="60"/>
        <v>0</v>
      </c>
      <c r="O110" s="195">
        <f t="shared" si="60"/>
        <v>0</v>
      </c>
      <c r="P110" s="195">
        <f t="shared" si="60"/>
        <v>0</v>
      </c>
      <c r="Q110" s="195">
        <f t="shared" si="60"/>
        <v>0</v>
      </c>
      <c r="R110" s="195">
        <f t="shared" si="60"/>
        <v>0</v>
      </c>
      <c r="S110" s="195">
        <f t="shared" si="60"/>
        <v>0</v>
      </c>
      <c r="T110" s="195">
        <f t="shared" si="60"/>
        <v>0</v>
      </c>
      <c r="U110" s="195">
        <f t="shared" si="60"/>
        <v>0</v>
      </c>
      <c r="V110" s="195">
        <f t="shared" si="60"/>
        <v>0</v>
      </c>
      <c r="W110" s="195">
        <f t="shared" si="60"/>
        <v>1</v>
      </c>
      <c r="X110" s="195">
        <f t="shared" si="60"/>
        <v>1</v>
      </c>
      <c r="Y110" s="195">
        <f t="shared" si="60"/>
        <v>1</v>
      </c>
      <c r="Z110" s="195">
        <f t="shared" si="60"/>
        <v>1</v>
      </c>
      <c r="AA110" s="82">
        <f t="shared" si="60"/>
        <v>1</v>
      </c>
      <c r="AB110" s="195">
        <f t="shared" si="60"/>
        <v>1</v>
      </c>
      <c r="AC110" s="195">
        <f t="shared" si="60"/>
        <v>1</v>
      </c>
      <c r="AD110" s="195">
        <f t="shared" si="60"/>
        <v>1</v>
      </c>
      <c r="AE110" s="195">
        <f t="shared" si="60"/>
        <v>1</v>
      </c>
      <c r="AF110" s="195">
        <f t="shared" si="60"/>
        <v>1</v>
      </c>
      <c r="AG110" s="195">
        <f t="shared" si="60"/>
        <v>1</v>
      </c>
      <c r="AH110" s="195">
        <f t="shared" si="60"/>
        <v>1</v>
      </c>
      <c r="AI110" s="195">
        <f t="shared" si="60"/>
        <v>1</v>
      </c>
      <c r="AJ110" s="195">
        <f t="shared" si="60"/>
        <v>1</v>
      </c>
      <c r="AK110" s="195">
        <f t="shared" ref="AK110:BB110" si="61">+AJ110+AK109</f>
        <v>1</v>
      </c>
      <c r="AL110" s="195">
        <f t="shared" si="61"/>
        <v>1</v>
      </c>
      <c r="AM110" s="195">
        <f t="shared" si="61"/>
        <v>1</v>
      </c>
      <c r="AN110" s="195">
        <f t="shared" si="61"/>
        <v>1</v>
      </c>
      <c r="AO110" s="195">
        <f t="shared" si="61"/>
        <v>1</v>
      </c>
      <c r="AP110" s="195">
        <f t="shared" si="61"/>
        <v>1</v>
      </c>
      <c r="AQ110" s="195">
        <f t="shared" si="61"/>
        <v>1</v>
      </c>
      <c r="AR110" s="195">
        <f t="shared" si="61"/>
        <v>1</v>
      </c>
      <c r="AS110" s="195">
        <f t="shared" si="61"/>
        <v>1</v>
      </c>
      <c r="AT110" s="195">
        <f t="shared" si="61"/>
        <v>1</v>
      </c>
      <c r="AU110" s="195">
        <f t="shared" si="61"/>
        <v>1</v>
      </c>
      <c r="AV110" s="195">
        <f t="shared" si="61"/>
        <v>1</v>
      </c>
      <c r="AW110" s="195">
        <f t="shared" si="61"/>
        <v>1</v>
      </c>
      <c r="AX110" s="195">
        <f t="shared" si="61"/>
        <v>1</v>
      </c>
      <c r="AY110" s="195">
        <f t="shared" si="61"/>
        <v>1</v>
      </c>
      <c r="AZ110" s="195">
        <f t="shared" si="61"/>
        <v>1</v>
      </c>
      <c r="BA110" s="196">
        <f t="shared" si="61"/>
        <v>1</v>
      </c>
      <c r="BB110" s="194">
        <f t="shared" si="61"/>
        <v>1</v>
      </c>
    </row>
    <row r="111" spans="2:89" s="212" customFormat="1" x14ac:dyDescent="0.25">
      <c r="B111" s="209"/>
      <c r="C111" s="266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83"/>
      <c r="AB111" s="210"/>
      <c r="AC111" s="210"/>
      <c r="AD111" s="210"/>
      <c r="AE111" s="210"/>
      <c r="AF111" s="210"/>
      <c r="AG111" s="210"/>
      <c r="AH111" s="210"/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0"/>
      <c r="AX111" s="210"/>
      <c r="AY111" s="210"/>
      <c r="AZ111" s="210"/>
      <c r="BA111" s="211"/>
      <c r="BB111" s="209"/>
    </row>
    <row r="112" spans="2:89" s="198" customFormat="1" x14ac:dyDescent="0.25">
      <c r="B112" s="198" t="s">
        <v>112</v>
      </c>
      <c r="C112" s="199">
        <v>8</v>
      </c>
      <c r="D112" s="200">
        <f t="shared" ref="D112:AI112" si="62">+D108*$C112</f>
        <v>0</v>
      </c>
      <c r="E112" s="200">
        <f t="shared" si="62"/>
        <v>0</v>
      </c>
      <c r="F112" s="200">
        <f t="shared" si="62"/>
        <v>0</v>
      </c>
      <c r="G112" s="200">
        <f t="shared" si="62"/>
        <v>0</v>
      </c>
      <c r="H112" s="200">
        <f t="shared" si="62"/>
        <v>0</v>
      </c>
      <c r="I112" s="200">
        <f t="shared" si="62"/>
        <v>0</v>
      </c>
      <c r="J112" s="200">
        <f t="shared" si="62"/>
        <v>0</v>
      </c>
      <c r="K112" s="200">
        <f t="shared" si="62"/>
        <v>0</v>
      </c>
      <c r="L112" s="200">
        <f t="shared" si="62"/>
        <v>0</v>
      </c>
      <c r="M112" s="200">
        <f t="shared" si="62"/>
        <v>0</v>
      </c>
      <c r="N112" s="200">
        <f t="shared" si="62"/>
        <v>0</v>
      </c>
      <c r="O112" s="200">
        <f t="shared" si="62"/>
        <v>0</v>
      </c>
      <c r="P112" s="200">
        <f t="shared" si="62"/>
        <v>0</v>
      </c>
      <c r="Q112" s="200">
        <f t="shared" si="62"/>
        <v>0</v>
      </c>
      <c r="R112" s="200">
        <f t="shared" si="62"/>
        <v>0</v>
      </c>
      <c r="S112" s="200">
        <f t="shared" si="62"/>
        <v>0</v>
      </c>
      <c r="T112" s="200">
        <f t="shared" si="62"/>
        <v>0</v>
      </c>
      <c r="U112" s="200">
        <f t="shared" si="62"/>
        <v>0</v>
      </c>
      <c r="V112" s="200">
        <f t="shared" si="62"/>
        <v>0</v>
      </c>
      <c r="W112" s="200">
        <f t="shared" si="62"/>
        <v>8</v>
      </c>
      <c r="X112" s="200">
        <f t="shared" si="62"/>
        <v>8</v>
      </c>
      <c r="Y112" s="200">
        <f t="shared" si="62"/>
        <v>8</v>
      </c>
      <c r="Z112" s="200">
        <f t="shared" si="62"/>
        <v>8</v>
      </c>
      <c r="AA112" s="90">
        <f t="shared" si="62"/>
        <v>8</v>
      </c>
      <c r="AB112" s="200">
        <f t="shared" si="62"/>
        <v>8</v>
      </c>
      <c r="AC112" s="200">
        <f t="shared" si="62"/>
        <v>8</v>
      </c>
      <c r="AD112" s="200">
        <f t="shared" si="62"/>
        <v>8</v>
      </c>
      <c r="AE112" s="200">
        <f t="shared" si="62"/>
        <v>8</v>
      </c>
      <c r="AF112" s="200">
        <f t="shared" si="62"/>
        <v>8</v>
      </c>
      <c r="AG112" s="200">
        <f t="shared" si="62"/>
        <v>8</v>
      </c>
      <c r="AH112" s="200">
        <f t="shared" si="62"/>
        <v>8</v>
      </c>
      <c r="AI112" s="200">
        <f t="shared" si="62"/>
        <v>8</v>
      </c>
      <c r="AJ112" s="200">
        <f t="shared" ref="AJ112:BB112" si="63">+AJ108*$C112</f>
        <v>8</v>
      </c>
      <c r="AK112" s="200">
        <f t="shared" si="63"/>
        <v>8</v>
      </c>
      <c r="AL112" s="200">
        <f t="shared" si="63"/>
        <v>8</v>
      </c>
      <c r="AM112" s="200">
        <f t="shared" si="63"/>
        <v>8</v>
      </c>
      <c r="AN112" s="200">
        <f t="shared" si="63"/>
        <v>8</v>
      </c>
      <c r="AO112" s="200">
        <f t="shared" si="63"/>
        <v>8</v>
      </c>
      <c r="AP112" s="200">
        <f t="shared" si="63"/>
        <v>8</v>
      </c>
      <c r="AQ112" s="200">
        <f t="shared" si="63"/>
        <v>8</v>
      </c>
      <c r="AR112" s="200">
        <f t="shared" si="63"/>
        <v>8</v>
      </c>
      <c r="AS112" s="200">
        <f t="shared" si="63"/>
        <v>8</v>
      </c>
      <c r="AT112" s="200">
        <f t="shared" si="63"/>
        <v>8</v>
      </c>
      <c r="AU112" s="200">
        <f t="shared" si="63"/>
        <v>8</v>
      </c>
      <c r="AV112" s="200">
        <f t="shared" si="63"/>
        <v>8</v>
      </c>
      <c r="AW112" s="200">
        <f t="shared" si="63"/>
        <v>8</v>
      </c>
      <c r="AX112" s="200">
        <f t="shared" si="63"/>
        <v>8</v>
      </c>
      <c r="AY112" s="200">
        <f t="shared" si="63"/>
        <v>8</v>
      </c>
      <c r="AZ112" s="200">
        <f t="shared" si="63"/>
        <v>8</v>
      </c>
      <c r="BA112" s="201">
        <f t="shared" si="63"/>
        <v>8</v>
      </c>
      <c r="BB112" s="202">
        <f t="shared" si="63"/>
        <v>8</v>
      </c>
      <c r="BC112" s="202"/>
      <c r="BF112" s="202"/>
      <c r="BG112" s="202"/>
      <c r="BH112" s="202"/>
      <c r="BI112" s="202"/>
      <c r="BJ112" s="202"/>
      <c r="BK112" s="202"/>
      <c r="BL112" s="202"/>
      <c r="BM112" s="202"/>
      <c r="BN112" s="202"/>
      <c r="BO112" s="202"/>
      <c r="BP112" s="202"/>
      <c r="BQ112" s="202"/>
      <c r="BR112" s="202"/>
      <c r="BS112" s="202"/>
      <c r="BT112" s="202"/>
      <c r="BU112" s="202"/>
      <c r="BV112" s="202"/>
      <c r="BW112" s="202"/>
      <c r="BX112" s="202"/>
      <c r="BY112" s="202"/>
      <c r="BZ112" s="202"/>
      <c r="CA112" s="202"/>
      <c r="CB112" s="202"/>
      <c r="CC112" s="202"/>
      <c r="CD112" s="202"/>
      <c r="CE112" s="202"/>
      <c r="CF112" s="202"/>
      <c r="CG112" s="202"/>
      <c r="CH112" s="202"/>
      <c r="CI112" s="202"/>
      <c r="CJ112" s="202"/>
      <c r="CK112" s="202"/>
    </row>
    <row r="113" spans="2:89" s="203" customFormat="1" ht="13.8" thickBot="1" x14ac:dyDescent="0.3">
      <c r="B113" s="203" t="s">
        <v>113</v>
      </c>
      <c r="C113" s="204" t="str">
        <f>+'NTP or Sold'!C10</f>
        <v>NTP</v>
      </c>
      <c r="D113" s="205">
        <f t="shared" ref="D113:AI113" si="64">+D110*$C112</f>
        <v>0</v>
      </c>
      <c r="E113" s="205">
        <f t="shared" si="64"/>
        <v>0</v>
      </c>
      <c r="F113" s="205">
        <f t="shared" si="64"/>
        <v>0</v>
      </c>
      <c r="G113" s="205">
        <f t="shared" si="64"/>
        <v>0</v>
      </c>
      <c r="H113" s="205">
        <f t="shared" si="64"/>
        <v>0</v>
      </c>
      <c r="I113" s="205">
        <f t="shared" si="64"/>
        <v>0</v>
      </c>
      <c r="J113" s="205">
        <f t="shared" si="64"/>
        <v>0</v>
      </c>
      <c r="K113" s="205">
        <f t="shared" si="64"/>
        <v>0</v>
      </c>
      <c r="L113" s="205">
        <f t="shared" si="64"/>
        <v>0</v>
      </c>
      <c r="M113" s="205">
        <f t="shared" si="64"/>
        <v>0</v>
      </c>
      <c r="N113" s="205">
        <f t="shared" si="64"/>
        <v>0</v>
      </c>
      <c r="O113" s="205">
        <f t="shared" si="64"/>
        <v>0</v>
      </c>
      <c r="P113" s="205">
        <f t="shared" si="64"/>
        <v>0</v>
      </c>
      <c r="Q113" s="205">
        <f t="shared" si="64"/>
        <v>0</v>
      </c>
      <c r="R113" s="205">
        <f t="shared" si="64"/>
        <v>0</v>
      </c>
      <c r="S113" s="205">
        <f t="shared" si="64"/>
        <v>0</v>
      </c>
      <c r="T113" s="205">
        <f t="shared" si="64"/>
        <v>0</v>
      </c>
      <c r="U113" s="205">
        <f t="shared" si="64"/>
        <v>0</v>
      </c>
      <c r="V113" s="205">
        <f t="shared" si="64"/>
        <v>0</v>
      </c>
      <c r="W113" s="205">
        <f t="shared" si="64"/>
        <v>8</v>
      </c>
      <c r="X113" s="205">
        <f t="shared" si="64"/>
        <v>8</v>
      </c>
      <c r="Y113" s="205">
        <f t="shared" si="64"/>
        <v>8</v>
      </c>
      <c r="Z113" s="205">
        <f t="shared" si="64"/>
        <v>8</v>
      </c>
      <c r="AA113" s="136">
        <f t="shared" si="64"/>
        <v>8</v>
      </c>
      <c r="AB113" s="205">
        <f t="shared" si="64"/>
        <v>8</v>
      </c>
      <c r="AC113" s="205">
        <f t="shared" si="64"/>
        <v>8</v>
      </c>
      <c r="AD113" s="205">
        <f t="shared" si="64"/>
        <v>8</v>
      </c>
      <c r="AE113" s="205">
        <f t="shared" si="64"/>
        <v>8</v>
      </c>
      <c r="AF113" s="205">
        <f t="shared" si="64"/>
        <v>8</v>
      </c>
      <c r="AG113" s="205">
        <f t="shared" si="64"/>
        <v>8</v>
      </c>
      <c r="AH113" s="205">
        <f t="shared" si="64"/>
        <v>8</v>
      </c>
      <c r="AI113" s="205">
        <f t="shared" si="64"/>
        <v>8</v>
      </c>
      <c r="AJ113" s="205">
        <f t="shared" ref="AJ113:BB113" si="65">+AJ110*$C112</f>
        <v>8</v>
      </c>
      <c r="AK113" s="205">
        <f t="shared" si="65"/>
        <v>8</v>
      </c>
      <c r="AL113" s="205">
        <f t="shared" si="65"/>
        <v>8</v>
      </c>
      <c r="AM113" s="205">
        <f t="shared" si="65"/>
        <v>8</v>
      </c>
      <c r="AN113" s="205">
        <f t="shared" si="65"/>
        <v>8</v>
      </c>
      <c r="AO113" s="205">
        <f t="shared" si="65"/>
        <v>8</v>
      </c>
      <c r="AP113" s="205">
        <f t="shared" si="65"/>
        <v>8</v>
      </c>
      <c r="AQ113" s="205">
        <f t="shared" si="65"/>
        <v>8</v>
      </c>
      <c r="AR113" s="205">
        <f t="shared" si="65"/>
        <v>8</v>
      </c>
      <c r="AS113" s="205">
        <f t="shared" si="65"/>
        <v>8</v>
      </c>
      <c r="AT113" s="205">
        <f t="shared" si="65"/>
        <v>8</v>
      </c>
      <c r="AU113" s="205">
        <f t="shared" si="65"/>
        <v>8</v>
      </c>
      <c r="AV113" s="205">
        <f t="shared" si="65"/>
        <v>8</v>
      </c>
      <c r="AW113" s="205">
        <f t="shared" si="65"/>
        <v>8</v>
      </c>
      <c r="AX113" s="205">
        <f t="shared" si="65"/>
        <v>8</v>
      </c>
      <c r="AY113" s="205">
        <f t="shared" si="65"/>
        <v>8</v>
      </c>
      <c r="AZ113" s="205">
        <f t="shared" si="65"/>
        <v>8</v>
      </c>
      <c r="BA113" s="206">
        <f t="shared" si="65"/>
        <v>8</v>
      </c>
      <c r="BB113" s="207">
        <f t="shared" si="65"/>
        <v>8</v>
      </c>
      <c r="BC113" s="207"/>
      <c r="BF113" s="207"/>
      <c r="BG113" s="207"/>
      <c r="BH113" s="207"/>
      <c r="BI113" s="207"/>
      <c r="BJ113" s="207"/>
      <c r="BK113" s="207"/>
      <c r="BL113" s="207"/>
      <c r="BM113" s="207"/>
      <c r="BN113" s="207"/>
      <c r="BO113" s="207"/>
      <c r="BP113" s="207"/>
      <c r="BQ113" s="207"/>
      <c r="BR113" s="207"/>
      <c r="BS113" s="207"/>
      <c r="BT113" s="207"/>
      <c r="BU113" s="207"/>
      <c r="BV113" s="207"/>
      <c r="BW113" s="207"/>
      <c r="BX113" s="207"/>
      <c r="BY113" s="207"/>
      <c r="BZ113" s="207"/>
      <c r="CA113" s="207"/>
      <c r="CB113" s="207"/>
      <c r="CC113" s="207"/>
      <c r="CD113" s="207"/>
      <c r="CE113" s="207"/>
      <c r="CF113" s="207"/>
      <c r="CG113" s="207"/>
      <c r="CH113" s="207"/>
      <c r="CI113" s="207"/>
      <c r="CJ113" s="207"/>
      <c r="CK113" s="207"/>
    </row>
    <row r="114" spans="2:89" s="193" customFormat="1" ht="15" customHeight="1" thickTop="1" x14ac:dyDescent="0.25">
      <c r="B114" s="198" t="str">
        <f>+'NTP or Sold'!H11</f>
        <v>Fr 6B 60 hz power barges</v>
      </c>
      <c r="C114" s="265" t="str">
        <f>+'NTP or Sold'!T11</f>
        <v>Nigeria Barge II (APACHI)</v>
      </c>
      <c r="D114" s="208"/>
      <c r="E114" s="208"/>
      <c r="F114" s="208"/>
      <c r="G114" s="208"/>
      <c r="H114" s="208"/>
      <c r="I114" s="208"/>
      <c r="J114" s="208"/>
      <c r="K114" s="208"/>
      <c r="L114" s="208"/>
      <c r="M114" s="208"/>
      <c r="N114" s="208"/>
      <c r="O114" s="208"/>
      <c r="P114" s="208"/>
      <c r="Q114" s="208"/>
      <c r="R114" s="208"/>
      <c r="S114" s="208"/>
      <c r="T114" s="208"/>
      <c r="U114" s="208"/>
      <c r="V114" s="208"/>
      <c r="W114" s="208"/>
      <c r="X114" s="208"/>
      <c r="Y114" s="208"/>
      <c r="Z114" s="208"/>
      <c r="AA114" s="81"/>
      <c r="AB114" s="208"/>
      <c r="AC114" s="208"/>
      <c r="AD114" s="208"/>
      <c r="AE114" s="208"/>
      <c r="AF114" s="208"/>
      <c r="AG114" s="208"/>
      <c r="AH114" s="208"/>
      <c r="AI114" s="208"/>
      <c r="AJ114" s="208"/>
      <c r="AK114" s="208"/>
      <c r="AL114" s="208"/>
      <c r="AM114" s="208"/>
      <c r="AN114" s="208"/>
      <c r="AO114" s="208"/>
      <c r="AP114" s="208"/>
      <c r="AQ114" s="208"/>
      <c r="AR114" s="208"/>
      <c r="AS114" s="208"/>
      <c r="AT114" s="208"/>
      <c r="AU114" s="208"/>
      <c r="AV114" s="208"/>
      <c r="AW114" s="208"/>
      <c r="AX114" s="208"/>
      <c r="AY114" s="208"/>
      <c r="AZ114" s="208"/>
      <c r="BA114" s="192"/>
    </row>
    <row r="115" spans="2:89" s="197" customFormat="1" x14ac:dyDescent="0.25">
      <c r="B115" s="194" t="s">
        <v>108</v>
      </c>
      <c r="C115" s="266"/>
      <c r="D115" s="195">
        <v>0</v>
      </c>
      <c r="E115" s="195">
        <v>0</v>
      </c>
      <c r="F115" s="195">
        <v>0</v>
      </c>
      <c r="G115" s="195">
        <v>0</v>
      </c>
      <c r="H115" s="195">
        <v>0</v>
      </c>
      <c r="I115" s="195">
        <v>0</v>
      </c>
      <c r="J115" s="195">
        <v>0</v>
      </c>
      <c r="K115" s="195">
        <v>0</v>
      </c>
      <c r="L115" s="195">
        <v>0</v>
      </c>
      <c r="M115" s="195">
        <v>0</v>
      </c>
      <c r="N115" s="195">
        <v>0</v>
      </c>
      <c r="O115" s="195">
        <v>0</v>
      </c>
      <c r="P115" s="195">
        <v>0</v>
      </c>
      <c r="Q115" s="195">
        <v>0</v>
      </c>
      <c r="R115" s="195">
        <v>0</v>
      </c>
      <c r="S115" s="195">
        <v>0</v>
      </c>
      <c r="T115" s="195">
        <v>0</v>
      </c>
      <c r="U115" s="195">
        <v>0</v>
      </c>
      <c r="V115" s="195">
        <v>0</v>
      </c>
      <c r="W115" s="195">
        <v>1</v>
      </c>
      <c r="X115" s="195">
        <v>0</v>
      </c>
      <c r="Y115" s="195">
        <v>0</v>
      </c>
      <c r="Z115" s="195">
        <v>0</v>
      </c>
      <c r="AA115" s="82">
        <v>0</v>
      </c>
      <c r="AB115" s="195">
        <v>0</v>
      </c>
      <c r="AC115" s="195">
        <v>0</v>
      </c>
      <c r="AD115" s="195">
        <v>0</v>
      </c>
      <c r="AE115" s="195">
        <v>0</v>
      </c>
      <c r="AF115" s="195">
        <v>0</v>
      </c>
      <c r="AG115" s="195">
        <v>0</v>
      </c>
      <c r="AH115" s="195">
        <v>0</v>
      </c>
      <c r="AI115" s="195">
        <v>0</v>
      </c>
      <c r="AJ115" s="195">
        <v>0</v>
      </c>
      <c r="AK115" s="195">
        <v>0</v>
      </c>
      <c r="AL115" s="195">
        <v>0</v>
      </c>
      <c r="AM115" s="195">
        <v>0</v>
      </c>
      <c r="AN115" s="195">
        <v>0</v>
      </c>
      <c r="AO115" s="195">
        <v>0</v>
      </c>
      <c r="AP115" s="195">
        <v>0</v>
      </c>
      <c r="AQ115" s="195">
        <v>0</v>
      </c>
      <c r="AR115" s="195">
        <v>0</v>
      </c>
      <c r="AS115" s="195">
        <v>0</v>
      </c>
      <c r="AT115" s="195">
        <v>0</v>
      </c>
      <c r="AU115" s="195">
        <v>0</v>
      </c>
      <c r="AV115" s="195">
        <v>0</v>
      </c>
      <c r="AW115" s="195">
        <v>0</v>
      </c>
      <c r="AX115" s="195">
        <v>0</v>
      </c>
      <c r="AY115" s="195">
        <v>0</v>
      </c>
      <c r="AZ115" s="195">
        <v>0</v>
      </c>
      <c r="BA115" s="196">
        <v>0</v>
      </c>
      <c r="BB115" s="194">
        <v>0</v>
      </c>
      <c r="BC115" s="197">
        <f>SUM(N115:BB115)</f>
        <v>1</v>
      </c>
    </row>
    <row r="116" spans="2:89" s="197" customFormat="1" x14ac:dyDescent="0.25">
      <c r="B116" s="194" t="s">
        <v>109</v>
      </c>
      <c r="C116" s="266"/>
      <c r="D116" s="195">
        <f>+D115</f>
        <v>0</v>
      </c>
      <c r="E116" s="195">
        <f t="shared" ref="E116:AJ116" si="66">+D116+E115</f>
        <v>0</v>
      </c>
      <c r="F116" s="195">
        <f t="shared" si="66"/>
        <v>0</v>
      </c>
      <c r="G116" s="195">
        <f t="shared" si="66"/>
        <v>0</v>
      </c>
      <c r="H116" s="195">
        <f t="shared" si="66"/>
        <v>0</v>
      </c>
      <c r="I116" s="195">
        <f t="shared" si="66"/>
        <v>0</v>
      </c>
      <c r="J116" s="195">
        <f t="shared" si="66"/>
        <v>0</v>
      </c>
      <c r="K116" s="195">
        <f t="shared" si="66"/>
        <v>0</v>
      </c>
      <c r="L116" s="195">
        <f t="shared" si="66"/>
        <v>0</v>
      </c>
      <c r="M116" s="195">
        <f t="shared" si="66"/>
        <v>0</v>
      </c>
      <c r="N116" s="195">
        <f t="shared" si="66"/>
        <v>0</v>
      </c>
      <c r="O116" s="195">
        <f t="shared" si="66"/>
        <v>0</v>
      </c>
      <c r="P116" s="195">
        <f t="shared" si="66"/>
        <v>0</v>
      </c>
      <c r="Q116" s="195">
        <f t="shared" si="66"/>
        <v>0</v>
      </c>
      <c r="R116" s="195">
        <f t="shared" si="66"/>
        <v>0</v>
      </c>
      <c r="S116" s="195">
        <f t="shared" si="66"/>
        <v>0</v>
      </c>
      <c r="T116" s="195">
        <f t="shared" si="66"/>
        <v>0</v>
      </c>
      <c r="U116" s="195">
        <f t="shared" si="66"/>
        <v>0</v>
      </c>
      <c r="V116" s="195">
        <f t="shared" si="66"/>
        <v>0</v>
      </c>
      <c r="W116" s="195">
        <f t="shared" si="66"/>
        <v>1</v>
      </c>
      <c r="X116" s="195">
        <f t="shared" si="66"/>
        <v>1</v>
      </c>
      <c r="Y116" s="195">
        <f t="shared" si="66"/>
        <v>1</v>
      </c>
      <c r="Z116" s="195">
        <f t="shared" si="66"/>
        <v>1</v>
      </c>
      <c r="AA116" s="82">
        <f t="shared" si="66"/>
        <v>1</v>
      </c>
      <c r="AB116" s="195">
        <f t="shared" si="66"/>
        <v>1</v>
      </c>
      <c r="AC116" s="195">
        <f t="shared" si="66"/>
        <v>1</v>
      </c>
      <c r="AD116" s="195">
        <f t="shared" si="66"/>
        <v>1</v>
      </c>
      <c r="AE116" s="195">
        <f t="shared" si="66"/>
        <v>1</v>
      </c>
      <c r="AF116" s="195">
        <f t="shared" si="66"/>
        <v>1</v>
      </c>
      <c r="AG116" s="195">
        <f t="shared" si="66"/>
        <v>1</v>
      </c>
      <c r="AH116" s="195">
        <f t="shared" si="66"/>
        <v>1</v>
      </c>
      <c r="AI116" s="195">
        <f t="shared" si="66"/>
        <v>1</v>
      </c>
      <c r="AJ116" s="195">
        <f t="shared" si="66"/>
        <v>1</v>
      </c>
      <c r="AK116" s="195">
        <f t="shared" ref="AK116:BB116" si="67">+AJ116+AK115</f>
        <v>1</v>
      </c>
      <c r="AL116" s="195">
        <f t="shared" si="67"/>
        <v>1</v>
      </c>
      <c r="AM116" s="195">
        <f t="shared" si="67"/>
        <v>1</v>
      </c>
      <c r="AN116" s="195">
        <f t="shared" si="67"/>
        <v>1</v>
      </c>
      <c r="AO116" s="195">
        <f t="shared" si="67"/>
        <v>1</v>
      </c>
      <c r="AP116" s="195">
        <f t="shared" si="67"/>
        <v>1</v>
      </c>
      <c r="AQ116" s="195">
        <f t="shared" si="67"/>
        <v>1</v>
      </c>
      <c r="AR116" s="195">
        <f t="shared" si="67"/>
        <v>1</v>
      </c>
      <c r="AS116" s="195">
        <f t="shared" si="67"/>
        <v>1</v>
      </c>
      <c r="AT116" s="195">
        <f t="shared" si="67"/>
        <v>1</v>
      </c>
      <c r="AU116" s="195">
        <f t="shared" si="67"/>
        <v>1</v>
      </c>
      <c r="AV116" s="195">
        <f t="shared" si="67"/>
        <v>1</v>
      </c>
      <c r="AW116" s="195">
        <f t="shared" si="67"/>
        <v>1</v>
      </c>
      <c r="AX116" s="195">
        <f t="shared" si="67"/>
        <v>1</v>
      </c>
      <c r="AY116" s="195">
        <f t="shared" si="67"/>
        <v>1</v>
      </c>
      <c r="AZ116" s="195">
        <f t="shared" si="67"/>
        <v>1</v>
      </c>
      <c r="BA116" s="196">
        <f t="shared" si="67"/>
        <v>1</v>
      </c>
      <c r="BB116" s="194">
        <f t="shared" si="67"/>
        <v>1</v>
      </c>
    </row>
    <row r="117" spans="2:89" s="197" customFormat="1" x14ac:dyDescent="0.25">
      <c r="B117" s="194" t="s">
        <v>110</v>
      </c>
      <c r="C117" s="266"/>
      <c r="D117" s="195">
        <v>0</v>
      </c>
      <c r="E117" s="195">
        <v>0</v>
      </c>
      <c r="F117" s="195">
        <v>0</v>
      </c>
      <c r="G117" s="195">
        <v>0</v>
      </c>
      <c r="H117" s="195">
        <v>0</v>
      </c>
      <c r="I117" s="195">
        <v>0</v>
      </c>
      <c r="J117" s="195">
        <v>0</v>
      </c>
      <c r="K117" s="195">
        <v>0</v>
      </c>
      <c r="L117" s="195">
        <v>0</v>
      </c>
      <c r="M117" s="195">
        <v>0</v>
      </c>
      <c r="N117" s="195">
        <v>0</v>
      </c>
      <c r="O117" s="195">
        <v>0</v>
      </c>
      <c r="P117" s="195">
        <v>0</v>
      </c>
      <c r="Q117" s="195">
        <v>0</v>
      </c>
      <c r="R117" s="195">
        <v>0</v>
      </c>
      <c r="S117" s="195">
        <v>0</v>
      </c>
      <c r="T117" s="195">
        <v>0</v>
      </c>
      <c r="U117" s="195">
        <v>0</v>
      </c>
      <c r="V117" s="195">
        <v>0</v>
      </c>
      <c r="W117" s="195">
        <v>1</v>
      </c>
      <c r="X117" s="195">
        <v>0</v>
      </c>
      <c r="Y117" s="195">
        <v>0</v>
      </c>
      <c r="Z117" s="195">
        <v>0</v>
      </c>
      <c r="AA117" s="82">
        <v>0</v>
      </c>
      <c r="AB117" s="195">
        <v>0</v>
      </c>
      <c r="AC117" s="195">
        <v>0</v>
      </c>
      <c r="AD117" s="195">
        <v>0</v>
      </c>
      <c r="AE117" s="195">
        <v>0</v>
      </c>
      <c r="AF117" s="195">
        <v>0</v>
      </c>
      <c r="AG117" s="195">
        <v>0</v>
      </c>
      <c r="AH117" s="195">
        <v>0</v>
      </c>
      <c r="AI117" s="195">
        <v>0</v>
      </c>
      <c r="AJ117" s="195">
        <v>0</v>
      </c>
      <c r="AK117" s="195">
        <v>0</v>
      </c>
      <c r="AL117" s="195">
        <v>0</v>
      </c>
      <c r="AM117" s="195">
        <v>0</v>
      </c>
      <c r="AN117" s="195">
        <v>0</v>
      </c>
      <c r="AO117" s="195">
        <v>0</v>
      </c>
      <c r="AP117" s="195">
        <v>0</v>
      </c>
      <c r="AQ117" s="195">
        <v>0</v>
      </c>
      <c r="AR117" s="195">
        <v>0</v>
      </c>
      <c r="AS117" s="195">
        <v>0</v>
      </c>
      <c r="AT117" s="195">
        <v>0</v>
      </c>
      <c r="AU117" s="195">
        <v>0</v>
      </c>
      <c r="AV117" s="195">
        <v>0</v>
      </c>
      <c r="AW117" s="195">
        <v>0</v>
      </c>
      <c r="AX117" s="195">
        <v>0</v>
      </c>
      <c r="AY117" s="195">
        <v>0</v>
      </c>
      <c r="AZ117" s="195">
        <v>0</v>
      </c>
      <c r="BA117" s="196">
        <v>0</v>
      </c>
      <c r="BB117" s="194">
        <v>0</v>
      </c>
      <c r="BC117" s="197">
        <f>SUM(N117:BB117)</f>
        <v>1</v>
      </c>
    </row>
    <row r="118" spans="2:89" s="197" customFormat="1" x14ac:dyDescent="0.25">
      <c r="B118" s="194" t="s">
        <v>111</v>
      </c>
      <c r="C118" s="266"/>
      <c r="D118" s="195">
        <f>+D117</f>
        <v>0</v>
      </c>
      <c r="E118" s="195">
        <f t="shared" ref="E118:AJ118" si="68">+D118+E117</f>
        <v>0</v>
      </c>
      <c r="F118" s="195">
        <f t="shared" si="68"/>
        <v>0</v>
      </c>
      <c r="G118" s="195">
        <f t="shared" si="68"/>
        <v>0</v>
      </c>
      <c r="H118" s="195">
        <f t="shared" si="68"/>
        <v>0</v>
      </c>
      <c r="I118" s="195">
        <f t="shared" si="68"/>
        <v>0</v>
      </c>
      <c r="J118" s="195">
        <f t="shared" si="68"/>
        <v>0</v>
      </c>
      <c r="K118" s="195">
        <f t="shared" si="68"/>
        <v>0</v>
      </c>
      <c r="L118" s="195">
        <f t="shared" si="68"/>
        <v>0</v>
      </c>
      <c r="M118" s="195">
        <f t="shared" si="68"/>
        <v>0</v>
      </c>
      <c r="N118" s="195">
        <f t="shared" si="68"/>
        <v>0</v>
      </c>
      <c r="O118" s="195">
        <f t="shared" si="68"/>
        <v>0</v>
      </c>
      <c r="P118" s="195">
        <f t="shared" si="68"/>
        <v>0</v>
      </c>
      <c r="Q118" s="195">
        <f t="shared" si="68"/>
        <v>0</v>
      </c>
      <c r="R118" s="195">
        <f t="shared" si="68"/>
        <v>0</v>
      </c>
      <c r="S118" s="195">
        <f t="shared" si="68"/>
        <v>0</v>
      </c>
      <c r="T118" s="195">
        <f t="shared" si="68"/>
        <v>0</v>
      </c>
      <c r="U118" s="195">
        <f t="shared" si="68"/>
        <v>0</v>
      </c>
      <c r="V118" s="195">
        <f t="shared" si="68"/>
        <v>0</v>
      </c>
      <c r="W118" s="195">
        <f t="shared" si="68"/>
        <v>1</v>
      </c>
      <c r="X118" s="195">
        <f t="shared" si="68"/>
        <v>1</v>
      </c>
      <c r="Y118" s="195">
        <f t="shared" si="68"/>
        <v>1</v>
      </c>
      <c r="Z118" s="195">
        <f t="shared" si="68"/>
        <v>1</v>
      </c>
      <c r="AA118" s="82">
        <f t="shared" si="68"/>
        <v>1</v>
      </c>
      <c r="AB118" s="195">
        <f t="shared" si="68"/>
        <v>1</v>
      </c>
      <c r="AC118" s="195">
        <f t="shared" si="68"/>
        <v>1</v>
      </c>
      <c r="AD118" s="195">
        <f t="shared" si="68"/>
        <v>1</v>
      </c>
      <c r="AE118" s="195">
        <f t="shared" si="68"/>
        <v>1</v>
      </c>
      <c r="AF118" s="195">
        <f t="shared" si="68"/>
        <v>1</v>
      </c>
      <c r="AG118" s="195">
        <f t="shared" si="68"/>
        <v>1</v>
      </c>
      <c r="AH118" s="195">
        <f t="shared" si="68"/>
        <v>1</v>
      </c>
      <c r="AI118" s="195">
        <f t="shared" si="68"/>
        <v>1</v>
      </c>
      <c r="AJ118" s="195">
        <f t="shared" si="68"/>
        <v>1</v>
      </c>
      <c r="AK118" s="195">
        <f t="shared" ref="AK118:BB118" si="69">+AJ118+AK117</f>
        <v>1</v>
      </c>
      <c r="AL118" s="195">
        <f t="shared" si="69"/>
        <v>1</v>
      </c>
      <c r="AM118" s="195">
        <f t="shared" si="69"/>
        <v>1</v>
      </c>
      <c r="AN118" s="195">
        <f t="shared" si="69"/>
        <v>1</v>
      </c>
      <c r="AO118" s="195">
        <f t="shared" si="69"/>
        <v>1</v>
      </c>
      <c r="AP118" s="195">
        <f t="shared" si="69"/>
        <v>1</v>
      </c>
      <c r="AQ118" s="195">
        <f t="shared" si="69"/>
        <v>1</v>
      </c>
      <c r="AR118" s="195">
        <f t="shared" si="69"/>
        <v>1</v>
      </c>
      <c r="AS118" s="195">
        <f t="shared" si="69"/>
        <v>1</v>
      </c>
      <c r="AT118" s="195">
        <f t="shared" si="69"/>
        <v>1</v>
      </c>
      <c r="AU118" s="195">
        <f t="shared" si="69"/>
        <v>1</v>
      </c>
      <c r="AV118" s="195">
        <f t="shared" si="69"/>
        <v>1</v>
      </c>
      <c r="AW118" s="195">
        <f t="shared" si="69"/>
        <v>1</v>
      </c>
      <c r="AX118" s="195">
        <f t="shared" si="69"/>
        <v>1</v>
      </c>
      <c r="AY118" s="195">
        <f t="shared" si="69"/>
        <v>1</v>
      </c>
      <c r="AZ118" s="195">
        <f t="shared" si="69"/>
        <v>1</v>
      </c>
      <c r="BA118" s="196">
        <f t="shared" si="69"/>
        <v>1</v>
      </c>
      <c r="BB118" s="194">
        <f t="shared" si="69"/>
        <v>1</v>
      </c>
    </row>
    <row r="119" spans="2:89" s="212" customFormat="1" x14ac:dyDescent="0.25">
      <c r="B119" s="209"/>
      <c r="C119" s="266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83"/>
      <c r="AB119" s="210"/>
      <c r="AC119" s="210"/>
      <c r="AD119" s="210"/>
      <c r="AE119" s="210"/>
      <c r="AF119" s="210"/>
      <c r="AG119" s="210"/>
      <c r="AH119" s="210"/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0"/>
      <c r="AY119" s="210"/>
      <c r="AZ119" s="210"/>
      <c r="BA119" s="211"/>
      <c r="BB119" s="209"/>
    </row>
    <row r="120" spans="2:89" s="198" customFormat="1" x14ac:dyDescent="0.25">
      <c r="B120" s="198" t="s">
        <v>112</v>
      </c>
      <c r="C120" s="199">
        <v>8</v>
      </c>
      <c r="D120" s="200">
        <f t="shared" ref="D120:AI120" si="70">+D116*$C120</f>
        <v>0</v>
      </c>
      <c r="E120" s="200">
        <f t="shared" si="70"/>
        <v>0</v>
      </c>
      <c r="F120" s="200">
        <f t="shared" si="70"/>
        <v>0</v>
      </c>
      <c r="G120" s="200">
        <f t="shared" si="70"/>
        <v>0</v>
      </c>
      <c r="H120" s="200">
        <f t="shared" si="70"/>
        <v>0</v>
      </c>
      <c r="I120" s="200">
        <f t="shared" si="70"/>
        <v>0</v>
      </c>
      <c r="J120" s="200">
        <f t="shared" si="70"/>
        <v>0</v>
      </c>
      <c r="K120" s="200">
        <f t="shared" si="70"/>
        <v>0</v>
      </c>
      <c r="L120" s="200">
        <f t="shared" si="70"/>
        <v>0</v>
      </c>
      <c r="M120" s="200">
        <f t="shared" si="70"/>
        <v>0</v>
      </c>
      <c r="N120" s="200">
        <f t="shared" si="70"/>
        <v>0</v>
      </c>
      <c r="O120" s="200">
        <f t="shared" si="70"/>
        <v>0</v>
      </c>
      <c r="P120" s="200">
        <f t="shared" si="70"/>
        <v>0</v>
      </c>
      <c r="Q120" s="200">
        <f t="shared" si="70"/>
        <v>0</v>
      </c>
      <c r="R120" s="200">
        <f t="shared" si="70"/>
        <v>0</v>
      </c>
      <c r="S120" s="200">
        <f t="shared" si="70"/>
        <v>0</v>
      </c>
      <c r="T120" s="200">
        <f t="shared" si="70"/>
        <v>0</v>
      </c>
      <c r="U120" s="200">
        <f t="shared" si="70"/>
        <v>0</v>
      </c>
      <c r="V120" s="200">
        <f t="shared" si="70"/>
        <v>0</v>
      </c>
      <c r="W120" s="200">
        <f t="shared" si="70"/>
        <v>8</v>
      </c>
      <c r="X120" s="200">
        <f t="shared" si="70"/>
        <v>8</v>
      </c>
      <c r="Y120" s="200">
        <f t="shared" si="70"/>
        <v>8</v>
      </c>
      <c r="Z120" s="200">
        <f t="shared" si="70"/>
        <v>8</v>
      </c>
      <c r="AA120" s="90">
        <f t="shared" si="70"/>
        <v>8</v>
      </c>
      <c r="AB120" s="200">
        <f t="shared" si="70"/>
        <v>8</v>
      </c>
      <c r="AC120" s="200">
        <f t="shared" si="70"/>
        <v>8</v>
      </c>
      <c r="AD120" s="200">
        <f t="shared" si="70"/>
        <v>8</v>
      </c>
      <c r="AE120" s="200">
        <f t="shared" si="70"/>
        <v>8</v>
      </c>
      <c r="AF120" s="200">
        <f t="shared" si="70"/>
        <v>8</v>
      </c>
      <c r="AG120" s="200">
        <f t="shared" si="70"/>
        <v>8</v>
      </c>
      <c r="AH120" s="200">
        <f t="shared" si="70"/>
        <v>8</v>
      </c>
      <c r="AI120" s="200">
        <f t="shared" si="70"/>
        <v>8</v>
      </c>
      <c r="AJ120" s="200">
        <f t="shared" ref="AJ120:BB120" si="71">+AJ116*$C120</f>
        <v>8</v>
      </c>
      <c r="AK120" s="200">
        <f t="shared" si="71"/>
        <v>8</v>
      </c>
      <c r="AL120" s="200">
        <f t="shared" si="71"/>
        <v>8</v>
      </c>
      <c r="AM120" s="200">
        <f t="shared" si="71"/>
        <v>8</v>
      </c>
      <c r="AN120" s="200">
        <f t="shared" si="71"/>
        <v>8</v>
      </c>
      <c r="AO120" s="200">
        <f t="shared" si="71"/>
        <v>8</v>
      </c>
      <c r="AP120" s="200">
        <f t="shared" si="71"/>
        <v>8</v>
      </c>
      <c r="AQ120" s="200">
        <f t="shared" si="71"/>
        <v>8</v>
      </c>
      <c r="AR120" s="200">
        <f t="shared" si="71"/>
        <v>8</v>
      </c>
      <c r="AS120" s="200">
        <f t="shared" si="71"/>
        <v>8</v>
      </c>
      <c r="AT120" s="200">
        <f t="shared" si="71"/>
        <v>8</v>
      </c>
      <c r="AU120" s="200">
        <f t="shared" si="71"/>
        <v>8</v>
      </c>
      <c r="AV120" s="200">
        <f t="shared" si="71"/>
        <v>8</v>
      </c>
      <c r="AW120" s="200">
        <f t="shared" si="71"/>
        <v>8</v>
      </c>
      <c r="AX120" s="200">
        <f t="shared" si="71"/>
        <v>8</v>
      </c>
      <c r="AY120" s="200">
        <f t="shared" si="71"/>
        <v>8</v>
      </c>
      <c r="AZ120" s="200">
        <f t="shared" si="71"/>
        <v>8</v>
      </c>
      <c r="BA120" s="201">
        <f t="shared" si="71"/>
        <v>8</v>
      </c>
      <c r="BB120" s="202">
        <f t="shared" si="71"/>
        <v>8</v>
      </c>
      <c r="BC120" s="202"/>
      <c r="BF120" s="202"/>
      <c r="BG120" s="202"/>
      <c r="BH120" s="202"/>
      <c r="BI120" s="202"/>
      <c r="BJ120" s="202"/>
      <c r="BK120" s="202"/>
      <c r="BL120" s="202"/>
      <c r="BM120" s="202"/>
      <c r="BN120" s="202"/>
      <c r="BO120" s="202"/>
      <c r="BP120" s="202"/>
      <c r="BQ120" s="202"/>
      <c r="BR120" s="202"/>
      <c r="BS120" s="202"/>
      <c r="BT120" s="202"/>
      <c r="BU120" s="202"/>
      <c r="BV120" s="202"/>
      <c r="BW120" s="202"/>
      <c r="BX120" s="202"/>
      <c r="BY120" s="202"/>
      <c r="BZ120" s="202"/>
      <c r="CA120" s="202"/>
      <c r="CB120" s="202"/>
      <c r="CC120" s="202"/>
      <c r="CD120" s="202"/>
      <c r="CE120" s="202"/>
      <c r="CF120" s="202"/>
      <c r="CG120" s="202"/>
      <c r="CH120" s="202"/>
      <c r="CI120" s="202"/>
      <c r="CJ120" s="202"/>
      <c r="CK120" s="202"/>
    </row>
    <row r="121" spans="2:89" s="203" customFormat="1" ht="13.8" thickBot="1" x14ac:dyDescent="0.3">
      <c r="B121" s="203" t="s">
        <v>113</v>
      </c>
      <c r="C121" s="204" t="str">
        <f>+'NTP or Sold'!C11</f>
        <v>NTP</v>
      </c>
      <c r="D121" s="205">
        <f t="shared" ref="D121:AI121" si="72">+D118*$C120</f>
        <v>0</v>
      </c>
      <c r="E121" s="205">
        <f t="shared" si="72"/>
        <v>0</v>
      </c>
      <c r="F121" s="205">
        <f t="shared" si="72"/>
        <v>0</v>
      </c>
      <c r="G121" s="205">
        <f t="shared" si="72"/>
        <v>0</v>
      </c>
      <c r="H121" s="205">
        <f t="shared" si="72"/>
        <v>0</v>
      </c>
      <c r="I121" s="205">
        <f t="shared" si="72"/>
        <v>0</v>
      </c>
      <c r="J121" s="205">
        <f t="shared" si="72"/>
        <v>0</v>
      </c>
      <c r="K121" s="205">
        <f t="shared" si="72"/>
        <v>0</v>
      </c>
      <c r="L121" s="205">
        <f t="shared" si="72"/>
        <v>0</v>
      </c>
      <c r="M121" s="205">
        <f t="shared" si="72"/>
        <v>0</v>
      </c>
      <c r="N121" s="205">
        <f t="shared" si="72"/>
        <v>0</v>
      </c>
      <c r="O121" s="205">
        <f t="shared" si="72"/>
        <v>0</v>
      </c>
      <c r="P121" s="205">
        <f t="shared" si="72"/>
        <v>0</v>
      </c>
      <c r="Q121" s="205">
        <f t="shared" si="72"/>
        <v>0</v>
      </c>
      <c r="R121" s="205">
        <f t="shared" si="72"/>
        <v>0</v>
      </c>
      <c r="S121" s="205">
        <f t="shared" si="72"/>
        <v>0</v>
      </c>
      <c r="T121" s="205">
        <f t="shared" si="72"/>
        <v>0</v>
      </c>
      <c r="U121" s="205">
        <f t="shared" si="72"/>
        <v>0</v>
      </c>
      <c r="V121" s="205">
        <f t="shared" si="72"/>
        <v>0</v>
      </c>
      <c r="W121" s="205">
        <f t="shared" si="72"/>
        <v>8</v>
      </c>
      <c r="X121" s="205">
        <f t="shared" si="72"/>
        <v>8</v>
      </c>
      <c r="Y121" s="205">
        <f t="shared" si="72"/>
        <v>8</v>
      </c>
      <c r="Z121" s="205">
        <f t="shared" si="72"/>
        <v>8</v>
      </c>
      <c r="AA121" s="136">
        <f t="shared" si="72"/>
        <v>8</v>
      </c>
      <c r="AB121" s="205">
        <f t="shared" si="72"/>
        <v>8</v>
      </c>
      <c r="AC121" s="205">
        <f t="shared" si="72"/>
        <v>8</v>
      </c>
      <c r="AD121" s="205">
        <f t="shared" si="72"/>
        <v>8</v>
      </c>
      <c r="AE121" s="205">
        <f t="shared" si="72"/>
        <v>8</v>
      </c>
      <c r="AF121" s="205">
        <f t="shared" si="72"/>
        <v>8</v>
      </c>
      <c r="AG121" s="205">
        <f t="shared" si="72"/>
        <v>8</v>
      </c>
      <c r="AH121" s="205">
        <f t="shared" si="72"/>
        <v>8</v>
      </c>
      <c r="AI121" s="205">
        <f t="shared" si="72"/>
        <v>8</v>
      </c>
      <c r="AJ121" s="205">
        <f t="shared" ref="AJ121:BB121" si="73">+AJ118*$C120</f>
        <v>8</v>
      </c>
      <c r="AK121" s="205">
        <f t="shared" si="73"/>
        <v>8</v>
      </c>
      <c r="AL121" s="205">
        <f t="shared" si="73"/>
        <v>8</v>
      </c>
      <c r="AM121" s="205">
        <f t="shared" si="73"/>
        <v>8</v>
      </c>
      <c r="AN121" s="205">
        <f t="shared" si="73"/>
        <v>8</v>
      </c>
      <c r="AO121" s="205">
        <f t="shared" si="73"/>
        <v>8</v>
      </c>
      <c r="AP121" s="205">
        <f t="shared" si="73"/>
        <v>8</v>
      </c>
      <c r="AQ121" s="205">
        <f t="shared" si="73"/>
        <v>8</v>
      </c>
      <c r="AR121" s="205">
        <f t="shared" si="73"/>
        <v>8</v>
      </c>
      <c r="AS121" s="205">
        <f t="shared" si="73"/>
        <v>8</v>
      </c>
      <c r="AT121" s="205">
        <f t="shared" si="73"/>
        <v>8</v>
      </c>
      <c r="AU121" s="205">
        <f t="shared" si="73"/>
        <v>8</v>
      </c>
      <c r="AV121" s="205">
        <f t="shared" si="73"/>
        <v>8</v>
      </c>
      <c r="AW121" s="205">
        <f t="shared" si="73"/>
        <v>8</v>
      </c>
      <c r="AX121" s="205">
        <f t="shared" si="73"/>
        <v>8</v>
      </c>
      <c r="AY121" s="205">
        <f t="shared" si="73"/>
        <v>8</v>
      </c>
      <c r="AZ121" s="205">
        <f t="shared" si="73"/>
        <v>8</v>
      </c>
      <c r="BA121" s="206">
        <f t="shared" si="73"/>
        <v>8</v>
      </c>
      <c r="BB121" s="207">
        <f t="shared" si="73"/>
        <v>8</v>
      </c>
      <c r="BC121" s="207"/>
      <c r="BF121" s="207"/>
      <c r="BG121" s="207"/>
      <c r="BH121" s="207"/>
      <c r="BI121" s="207"/>
      <c r="BJ121" s="207"/>
      <c r="BK121" s="207"/>
      <c r="BL121" s="207"/>
      <c r="BM121" s="207"/>
      <c r="BN121" s="207"/>
      <c r="BO121" s="207"/>
      <c r="BP121" s="207"/>
      <c r="BQ121" s="207"/>
      <c r="BR121" s="207"/>
      <c r="BS121" s="207"/>
      <c r="BT121" s="207"/>
      <c r="BU121" s="207"/>
      <c r="BV121" s="207"/>
      <c r="BW121" s="207"/>
      <c r="BX121" s="207"/>
      <c r="BY121" s="207"/>
      <c r="BZ121" s="207"/>
      <c r="CA121" s="207"/>
      <c r="CB121" s="207"/>
      <c r="CC121" s="207"/>
      <c r="CD121" s="207"/>
      <c r="CE121" s="207"/>
      <c r="CF121" s="207"/>
      <c r="CG121" s="207"/>
      <c r="CH121" s="207"/>
      <c r="CI121" s="207"/>
      <c r="CJ121" s="207"/>
      <c r="CK121" s="207"/>
    </row>
    <row r="122" spans="2:89" s="193" customFormat="1" ht="15" customHeight="1" thickTop="1" x14ac:dyDescent="0.25">
      <c r="B122" s="190" t="str">
        <f>+'NTP or Sold'!H24</f>
        <v>7FA</v>
      </c>
      <c r="C122" s="265" t="str">
        <f>+'NTP or Sold'!T24</f>
        <v>Vitro (ENA)</v>
      </c>
      <c r="D122" s="191"/>
      <c r="E122" s="191"/>
      <c r="F122" s="191"/>
      <c r="G122" s="191"/>
      <c r="H122" s="191"/>
      <c r="I122" s="191"/>
      <c r="J122" s="191"/>
      <c r="K122" s="191"/>
      <c r="L122" s="191"/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84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2"/>
    </row>
    <row r="123" spans="2:89" s="197" customFormat="1" x14ac:dyDescent="0.25">
      <c r="B123" s="194" t="s">
        <v>108</v>
      </c>
      <c r="C123" s="266"/>
      <c r="D123" s="195">
        <v>0</v>
      </c>
      <c r="E123" s="195">
        <v>0</v>
      </c>
      <c r="F123" s="195">
        <v>0</v>
      </c>
      <c r="G123" s="195">
        <v>0</v>
      </c>
      <c r="H123" s="195">
        <v>0</v>
      </c>
      <c r="I123" s="195">
        <v>0</v>
      </c>
      <c r="J123" s="195">
        <v>0</v>
      </c>
      <c r="K123" s="195">
        <v>0</v>
      </c>
      <c r="L123" s="195">
        <v>0</v>
      </c>
      <c r="M123" s="195">
        <v>0</v>
      </c>
      <c r="N123" s="195">
        <v>0</v>
      </c>
      <c r="O123" s="195">
        <v>0</v>
      </c>
      <c r="P123" s="195">
        <v>0</v>
      </c>
      <c r="Q123" s="195">
        <v>0</v>
      </c>
      <c r="R123" s="195">
        <v>0</v>
      </c>
      <c r="S123" s="195">
        <v>0</v>
      </c>
      <c r="T123" s="195">
        <v>0</v>
      </c>
      <c r="U123" s="195">
        <v>0</v>
      </c>
      <c r="V123" s="195">
        <v>0</v>
      </c>
      <c r="W123" s="195">
        <v>0</v>
      </c>
      <c r="X123" s="195">
        <v>0</v>
      </c>
      <c r="Y123" s="195">
        <v>0.77673999999999999</v>
      </c>
      <c r="Z123" s="195">
        <v>0</v>
      </c>
      <c r="AA123" s="195">
        <v>0.11162999999999999</v>
      </c>
      <c r="AB123" s="195">
        <v>0.11162999999999999</v>
      </c>
      <c r="AC123" s="195">
        <v>0</v>
      </c>
      <c r="AD123" s="82">
        <v>0</v>
      </c>
      <c r="AE123" s="195">
        <v>0</v>
      </c>
      <c r="AF123" s="195">
        <v>0</v>
      </c>
      <c r="AG123" s="195">
        <v>0</v>
      </c>
      <c r="AH123" s="195">
        <v>0</v>
      </c>
      <c r="AI123" s="195">
        <v>0</v>
      </c>
      <c r="AJ123" s="195">
        <v>0</v>
      </c>
      <c r="AK123" s="195">
        <v>0</v>
      </c>
      <c r="AL123" s="195">
        <v>0</v>
      </c>
      <c r="AM123" s="195">
        <v>0</v>
      </c>
      <c r="AN123" s="195">
        <v>0</v>
      </c>
      <c r="AO123" s="195">
        <v>0</v>
      </c>
      <c r="AP123" s="195">
        <v>0</v>
      </c>
      <c r="AQ123" s="195">
        <v>0</v>
      </c>
      <c r="AR123" s="195">
        <v>0</v>
      </c>
      <c r="AS123" s="195">
        <v>0</v>
      </c>
      <c r="AT123" s="195">
        <v>0</v>
      </c>
      <c r="AU123" s="195">
        <v>0</v>
      </c>
      <c r="AV123" s="195">
        <v>0</v>
      </c>
      <c r="AW123" s="195">
        <v>0</v>
      </c>
      <c r="AX123" s="195">
        <v>0</v>
      </c>
      <c r="AY123" s="195">
        <v>0</v>
      </c>
      <c r="AZ123" s="195">
        <v>0</v>
      </c>
      <c r="BA123" s="195">
        <v>0</v>
      </c>
      <c r="BB123" s="195">
        <v>0</v>
      </c>
      <c r="BC123" s="196">
        <f>SUM(D123:BB123)</f>
        <v>1</v>
      </c>
      <c r="BD123" s="194"/>
    </row>
    <row r="124" spans="2:89" s="197" customFormat="1" x14ac:dyDescent="0.25">
      <c r="B124" s="194" t="s">
        <v>109</v>
      </c>
      <c r="C124" s="266"/>
      <c r="D124" s="195">
        <f>D123</f>
        <v>0</v>
      </c>
      <c r="E124" s="195">
        <f t="shared" ref="E124:AJ124" si="74">+D124+E123</f>
        <v>0</v>
      </c>
      <c r="F124" s="195">
        <f t="shared" si="74"/>
        <v>0</v>
      </c>
      <c r="G124" s="195">
        <f t="shared" si="74"/>
        <v>0</v>
      </c>
      <c r="H124" s="195">
        <f t="shared" si="74"/>
        <v>0</v>
      </c>
      <c r="I124" s="195">
        <f t="shared" si="74"/>
        <v>0</v>
      </c>
      <c r="J124" s="195">
        <f t="shared" si="74"/>
        <v>0</v>
      </c>
      <c r="K124" s="195">
        <f t="shared" si="74"/>
        <v>0</v>
      </c>
      <c r="L124" s="195">
        <f t="shared" si="74"/>
        <v>0</v>
      </c>
      <c r="M124" s="195">
        <f t="shared" si="74"/>
        <v>0</v>
      </c>
      <c r="N124" s="195">
        <f t="shared" si="74"/>
        <v>0</v>
      </c>
      <c r="O124" s="195">
        <f t="shared" si="74"/>
        <v>0</v>
      </c>
      <c r="P124" s="195">
        <f t="shared" si="74"/>
        <v>0</v>
      </c>
      <c r="Q124" s="195">
        <f t="shared" si="74"/>
        <v>0</v>
      </c>
      <c r="R124" s="195">
        <f t="shared" si="74"/>
        <v>0</v>
      </c>
      <c r="S124" s="195">
        <f t="shared" si="74"/>
        <v>0</v>
      </c>
      <c r="T124" s="195">
        <f t="shared" si="74"/>
        <v>0</v>
      </c>
      <c r="U124" s="195">
        <f t="shared" si="74"/>
        <v>0</v>
      </c>
      <c r="V124" s="195">
        <f t="shared" si="74"/>
        <v>0</v>
      </c>
      <c r="W124" s="195">
        <f t="shared" si="74"/>
        <v>0</v>
      </c>
      <c r="X124" s="195">
        <f t="shared" si="74"/>
        <v>0</v>
      </c>
      <c r="Y124" s="195">
        <f t="shared" si="74"/>
        <v>0.77673999999999999</v>
      </c>
      <c r="Z124" s="195">
        <f t="shared" si="74"/>
        <v>0.77673999999999999</v>
      </c>
      <c r="AA124" s="195">
        <f t="shared" si="74"/>
        <v>0.88836999999999999</v>
      </c>
      <c r="AB124" s="195">
        <f t="shared" si="74"/>
        <v>1</v>
      </c>
      <c r="AC124" s="195">
        <f t="shared" si="74"/>
        <v>1</v>
      </c>
      <c r="AD124" s="82">
        <f t="shared" si="74"/>
        <v>1</v>
      </c>
      <c r="AE124" s="195">
        <f t="shared" si="74"/>
        <v>1</v>
      </c>
      <c r="AF124" s="195">
        <f t="shared" si="74"/>
        <v>1</v>
      </c>
      <c r="AG124" s="195">
        <f t="shared" si="74"/>
        <v>1</v>
      </c>
      <c r="AH124" s="195">
        <f t="shared" si="74"/>
        <v>1</v>
      </c>
      <c r="AI124" s="195">
        <f t="shared" si="74"/>
        <v>1</v>
      </c>
      <c r="AJ124" s="195">
        <f t="shared" si="74"/>
        <v>1</v>
      </c>
      <c r="AK124" s="195">
        <f t="shared" ref="AK124:BB124" si="75">+AJ124+AK123</f>
        <v>1</v>
      </c>
      <c r="AL124" s="195">
        <f t="shared" si="75"/>
        <v>1</v>
      </c>
      <c r="AM124" s="195">
        <f t="shared" si="75"/>
        <v>1</v>
      </c>
      <c r="AN124" s="195">
        <f t="shared" si="75"/>
        <v>1</v>
      </c>
      <c r="AO124" s="195">
        <f t="shared" si="75"/>
        <v>1</v>
      </c>
      <c r="AP124" s="195">
        <f t="shared" si="75"/>
        <v>1</v>
      </c>
      <c r="AQ124" s="195">
        <f t="shared" si="75"/>
        <v>1</v>
      </c>
      <c r="AR124" s="195">
        <f t="shared" si="75"/>
        <v>1</v>
      </c>
      <c r="AS124" s="195">
        <f t="shared" si="75"/>
        <v>1</v>
      </c>
      <c r="AT124" s="195">
        <f t="shared" si="75"/>
        <v>1</v>
      </c>
      <c r="AU124" s="195">
        <f t="shared" si="75"/>
        <v>1</v>
      </c>
      <c r="AV124" s="195">
        <f t="shared" si="75"/>
        <v>1</v>
      </c>
      <c r="AW124" s="195">
        <f t="shared" si="75"/>
        <v>1</v>
      </c>
      <c r="AX124" s="195">
        <f t="shared" si="75"/>
        <v>1</v>
      </c>
      <c r="AY124" s="195">
        <f t="shared" si="75"/>
        <v>1</v>
      </c>
      <c r="AZ124" s="195">
        <f t="shared" si="75"/>
        <v>1</v>
      </c>
      <c r="BA124" s="195">
        <f t="shared" si="75"/>
        <v>1</v>
      </c>
      <c r="BB124" s="195">
        <f t="shared" si="75"/>
        <v>1</v>
      </c>
      <c r="BC124" s="196"/>
      <c r="BD124" s="194"/>
    </row>
    <row r="125" spans="2:89" s="197" customFormat="1" x14ac:dyDescent="0.25">
      <c r="B125" s="194" t="s">
        <v>110</v>
      </c>
      <c r="C125" s="266"/>
      <c r="D125" s="195">
        <v>0</v>
      </c>
      <c r="E125" s="195">
        <v>0</v>
      </c>
      <c r="F125" s="195">
        <v>0</v>
      </c>
      <c r="G125" s="195">
        <v>0</v>
      </c>
      <c r="H125" s="195">
        <v>0</v>
      </c>
      <c r="I125" s="195">
        <v>0</v>
      </c>
      <c r="J125" s="195">
        <v>0</v>
      </c>
      <c r="K125" s="195">
        <v>0</v>
      </c>
      <c r="L125" s="195">
        <v>0</v>
      </c>
      <c r="M125" s="195">
        <v>0</v>
      </c>
      <c r="N125" s="195">
        <v>0</v>
      </c>
      <c r="O125" s="195">
        <v>0</v>
      </c>
      <c r="P125" s="195">
        <v>0</v>
      </c>
      <c r="Q125" s="195">
        <v>0</v>
      </c>
      <c r="R125" s="195">
        <v>0</v>
      </c>
      <c r="S125" s="195">
        <v>0</v>
      </c>
      <c r="T125" s="195">
        <f t="shared" ref="T125:BB125" si="76">T126-S126</f>
        <v>0.23200000000000001</v>
      </c>
      <c r="U125" s="195">
        <f t="shared" si="76"/>
        <v>1.7999999999999988E-2</v>
      </c>
      <c r="V125" s="195">
        <f t="shared" si="76"/>
        <v>1.5000000000000013E-2</v>
      </c>
      <c r="W125" s="195">
        <f t="shared" si="76"/>
        <v>1.9999999999999962E-2</v>
      </c>
      <c r="X125" s="195">
        <f t="shared" si="76"/>
        <v>2.5000000000000022E-2</v>
      </c>
      <c r="Y125" s="195">
        <f t="shared" si="76"/>
        <v>3.0000000000000027E-2</v>
      </c>
      <c r="Z125" s="195">
        <f t="shared" si="76"/>
        <v>0</v>
      </c>
      <c r="AA125" s="195">
        <f t="shared" si="76"/>
        <v>0.65999999999999992</v>
      </c>
      <c r="AB125" s="195">
        <f t="shared" si="76"/>
        <v>0</v>
      </c>
      <c r="AC125" s="195">
        <f t="shared" si="76"/>
        <v>0</v>
      </c>
      <c r="AD125" s="82">
        <f t="shared" si="76"/>
        <v>0</v>
      </c>
      <c r="AE125" s="195">
        <f t="shared" si="76"/>
        <v>0</v>
      </c>
      <c r="AF125" s="195">
        <f t="shared" si="76"/>
        <v>0</v>
      </c>
      <c r="AG125" s="195">
        <f t="shared" si="76"/>
        <v>0</v>
      </c>
      <c r="AH125" s="195">
        <f t="shared" si="76"/>
        <v>0</v>
      </c>
      <c r="AI125" s="195">
        <f t="shared" si="76"/>
        <v>0</v>
      </c>
      <c r="AJ125" s="195">
        <f t="shared" si="76"/>
        <v>0</v>
      </c>
      <c r="AK125" s="195">
        <f t="shared" si="76"/>
        <v>0</v>
      </c>
      <c r="AL125" s="195">
        <f t="shared" si="76"/>
        <v>0</v>
      </c>
      <c r="AM125" s="195">
        <f t="shared" si="76"/>
        <v>0</v>
      </c>
      <c r="AN125" s="195">
        <f t="shared" si="76"/>
        <v>0</v>
      </c>
      <c r="AO125" s="195">
        <f t="shared" si="76"/>
        <v>0</v>
      </c>
      <c r="AP125" s="195">
        <f t="shared" si="76"/>
        <v>0</v>
      </c>
      <c r="AQ125" s="195">
        <f t="shared" si="76"/>
        <v>0</v>
      </c>
      <c r="AR125" s="195">
        <f t="shared" si="76"/>
        <v>0</v>
      </c>
      <c r="AS125" s="195">
        <f t="shared" si="76"/>
        <v>0</v>
      </c>
      <c r="AT125" s="195">
        <f t="shared" si="76"/>
        <v>0</v>
      </c>
      <c r="AU125" s="195">
        <f t="shared" si="76"/>
        <v>0</v>
      </c>
      <c r="AV125" s="195">
        <f t="shared" si="76"/>
        <v>0</v>
      </c>
      <c r="AW125" s="195">
        <f t="shared" si="76"/>
        <v>0</v>
      </c>
      <c r="AX125" s="195">
        <f t="shared" si="76"/>
        <v>0</v>
      </c>
      <c r="AY125" s="195">
        <f t="shared" si="76"/>
        <v>0</v>
      </c>
      <c r="AZ125" s="195">
        <f t="shared" si="76"/>
        <v>0</v>
      </c>
      <c r="BA125" s="195">
        <f t="shared" si="76"/>
        <v>0</v>
      </c>
      <c r="BB125" s="195">
        <f t="shared" si="76"/>
        <v>0</v>
      </c>
      <c r="BC125" s="196">
        <f>SUM(D125:BB125)</f>
        <v>1</v>
      </c>
      <c r="BD125" s="194"/>
    </row>
    <row r="126" spans="2:89" s="197" customFormat="1" x14ac:dyDescent="0.25">
      <c r="B126" s="194" t="s">
        <v>111</v>
      </c>
      <c r="C126" s="266"/>
      <c r="D126" s="195">
        <f>D125</f>
        <v>0</v>
      </c>
      <c r="E126" s="195">
        <f t="shared" ref="E126:S126" si="77">+D126+E125</f>
        <v>0</v>
      </c>
      <c r="F126" s="195">
        <f t="shared" si="77"/>
        <v>0</v>
      </c>
      <c r="G126" s="195">
        <f t="shared" si="77"/>
        <v>0</v>
      </c>
      <c r="H126" s="195">
        <f t="shared" si="77"/>
        <v>0</v>
      </c>
      <c r="I126" s="195">
        <f t="shared" si="77"/>
        <v>0</v>
      </c>
      <c r="J126" s="195">
        <f t="shared" si="77"/>
        <v>0</v>
      </c>
      <c r="K126" s="195">
        <f t="shared" si="77"/>
        <v>0</v>
      </c>
      <c r="L126" s="195">
        <f t="shared" si="77"/>
        <v>0</v>
      </c>
      <c r="M126" s="195">
        <f t="shared" si="77"/>
        <v>0</v>
      </c>
      <c r="N126" s="195">
        <f t="shared" si="77"/>
        <v>0</v>
      </c>
      <c r="O126" s="195">
        <f t="shared" si="77"/>
        <v>0</v>
      </c>
      <c r="P126" s="195">
        <f t="shared" si="77"/>
        <v>0</v>
      </c>
      <c r="Q126" s="195">
        <f t="shared" si="77"/>
        <v>0</v>
      </c>
      <c r="R126" s="195">
        <f t="shared" si="77"/>
        <v>0</v>
      </c>
      <c r="S126" s="195">
        <f t="shared" si="77"/>
        <v>0</v>
      </c>
      <c r="T126" s="195">
        <v>0.23200000000000001</v>
      </c>
      <c r="U126" s="195">
        <v>0.25</v>
      </c>
      <c r="V126" s="195">
        <v>0.26500000000000001</v>
      </c>
      <c r="W126" s="195">
        <v>0.28499999999999998</v>
      </c>
      <c r="X126" s="195">
        <v>0.31</v>
      </c>
      <c r="Y126" s="195">
        <v>0.34</v>
      </c>
      <c r="Z126" s="195">
        <v>0.34</v>
      </c>
      <c r="AA126" s="195">
        <v>1</v>
      </c>
      <c r="AB126" s="195">
        <v>1</v>
      </c>
      <c r="AC126" s="195">
        <v>1</v>
      </c>
      <c r="AD126" s="82">
        <v>1</v>
      </c>
      <c r="AE126" s="195">
        <v>1</v>
      </c>
      <c r="AF126" s="195">
        <v>1</v>
      </c>
      <c r="AG126" s="195">
        <v>1</v>
      </c>
      <c r="AH126" s="195">
        <v>1</v>
      </c>
      <c r="AI126" s="195">
        <v>1</v>
      </c>
      <c r="AJ126" s="195">
        <v>1</v>
      </c>
      <c r="AK126" s="195">
        <v>1</v>
      </c>
      <c r="AL126" s="195">
        <v>1</v>
      </c>
      <c r="AM126" s="195">
        <v>1</v>
      </c>
      <c r="AN126" s="195">
        <v>1</v>
      </c>
      <c r="AO126" s="195">
        <v>1</v>
      </c>
      <c r="AP126" s="195">
        <v>1</v>
      </c>
      <c r="AQ126" s="195">
        <v>1</v>
      </c>
      <c r="AR126" s="195">
        <v>1</v>
      </c>
      <c r="AS126" s="195">
        <v>1</v>
      </c>
      <c r="AT126" s="195">
        <v>1</v>
      </c>
      <c r="AU126" s="195">
        <v>1</v>
      </c>
      <c r="AV126" s="195">
        <v>1</v>
      </c>
      <c r="AW126" s="195">
        <v>1</v>
      </c>
      <c r="AX126" s="195">
        <v>1</v>
      </c>
      <c r="AY126" s="195">
        <v>1</v>
      </c>
      <c r="AZ126" s="195">
        <v>1</v>
      </c>
      <c r="BA126" s="195">
        <v>1</v>
      </c>
      <c r="BB126" s="195">
        <v>1</v>
      </c>
      <c r="BC126" s="196"/>
      <c r="BD126" s="194"/>
    </row>
    <row r="127" spans="2:89" s="212" customFormat="1" x14ac:dyDescent="0.25">
      <c r="B127" s="209"/>
      <c r="C127" s="266"/>
      <c r="D127" s="210"/>
      <c r="E127" s="210"/>
      <c r="F127" s="210"/>
      <c r="G127" s="210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  <c r="AA127" s="210"/>
      <c r="AB127" s="210"/>
      <c r="AC127" s="210"/>
      <c r="AD127" s="83"/>
      <c r="AE127" s="210"/>
      <c r="AF127" s="210"/>
      <c r="AG127" s="210"/>
      <c r="AH127" s="210"/>
      <c r="AI127" s="210"/>
      <c r="AJ127" s="210"/>
      <c r="AK127" s="210"/>
      <c r="AL127" s="210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0"/>
      <c r="AX127" s="210"/>
      <c r="AY127" s="210"/>
      <c r="AZ127" s="210"/>
      <c r="BA127" s="210"/>
      <c r="BB127" s="210"/>
      <c r="BC127" s="211"/>
      <c r="BD127" s="209"/>
    </row>
    <row r="128" spans="2:89" s="198" customFormat="1" x14ac:dyDescent="0.25">
      <c r="B128" s="198" t="s">
        <v>112</v>
      </c>
      <c r="C128" s="199">
        <v>31.246613</v>
      </c>
      <c r="D128" s="200">
        <f t="shared" ref="D128:AI128" si="78">+D124*$C128</f>
        <v>0</v>
      </c>
      <c r="E128" s="200">
        <f t="shared" si="78"/>
        <v>0</v>
      </c>
      <c r="F128" s="200">
        <f t="shared" si="78"/>
        <v>0</v>
      </c>
      <c r="G128" s="200">
        <f t="shared" si="78"/>
        <v>0</v>
      </c>
      <c r="H128" s="200">
        <f t="shared" si="78"/>
        <v>0</v>
      </c>
      <c r="I128" s="200">
        <f t="shared" si="78"/>
        <v>0</v>
      </c>
      <c r="J128" s="200">
        <f t="shared" si="78"/>
        <v>0</v>
      </c>
      <c r="K128" s="200">
        <f t="shared" si="78"/>
        <v>0</v>
      </c>
      <c r="L128" s="200">
        <f t="shared" si="78"/>
        <v>0</v>
      </c>
      <c r="M128" s="200">
        <f t="shared" si="78"/>
        <v>0</v>
      </c>
      <c r="N128" s="200">
        <f t="shared" si="78"/>
        <v>0</v>
      </c>
      <c r="O128" s="200">
        <f t="shared" si="78"/>
        <v>0</v>
      </c>
      <c r="P128" s="200">
        <f t="shared" si="78"/>
        <v>0</v>
      </c>
      <c r="Q128" s="200">
        <f t="shared" si="78"/>
        <v>0</v>
      </c>
      <c r="R128" s="200">
        <f t="shared" si="78"/>
        <v>0</v>
      </c>
      <c r="S128" s="200">
        <f t="shared" si="78"/>
        <v>0</v>
      </c>
      <c r="T128" s="200">
        <f t="shared" si="78"/>
        <v>0</v>
      </c>
      <c r="U128" s="200">
        <f t="shared" si="78"/>
        <v>0</v>
      </c>
      <c r="V128" s="200">
        <f t="shared" si="78"/>
        <v>0</v>
      </c>
      <c r="W128" s="200">
        <f t="shared" si="78"/>
        <v>0</v>
      </c>
      <c r="X128" s="200">
        <f t="shared" si="78"/>
        <v>0</v>
      </c>
      <c r="Y128" s="200">
        <f t="shared" si="78"/>
        <v>24.270494181619998</v>
      </c>
      <c r="Z128" s="200">
        <f t="shared" si="78"/>
        <v>24.270494181619998</v>
      </c>
      <c r="AA128" s="200">
        <f t="shared" si="78"/>
        <v>27.758553590809999</v>
      </c>
      <c r="AB128" s="200">
        <f t="shared" si="78"/>
        <v>31.246613</v>
      </c>
      <c r="AC128" s="200">
        <f t="shared" si="78"/>
        <v>31.246613</v>
      </c>
      <c r="AD128" s="90">
        <f t="shared" si="78"/>
        <v>31.246613</v>
      </c>
      <c r="AE128" s="200">
        <f t="shared" si="78"/>
        <v>31.246613</v>
      </c>
      <c r="AF128" s="200">
        <f t="shared" si="78"/>
        <v>31.246613</v>
      </c>
      <c r="AG128" s="200">
        <f t="shared" si="78"/>
        <v>31.246613</v>
      </c>
      <c r="AH128" s="200">
        <f t="shared" si="78"/>
        <v>31.246613</v>
      </c>
      <c r="AI128" s="200">
        <f t="shared" si="78"/>
        <v>31.246613</v>
      </c>
      <c r="AJ128" s="200">
        <f t="shared" ref="AJ128:BB128" si="79">+AJ124*$C128</f>
        <v>31.246613</v>
      </c>
      <c r="AK128" s="200">
        <f t="shared" si="79"/>
        <v>31.246613</v>
      </c>
      <c r="AL128" s="200">
        <f t="shared" si="79"/>
        <v>31.246613</v>
      </c>
      <c r="AM128" s="200">
        <f t="shared" si="79"/>
        <v>31.246613</v>
      </c>
      <c r="AN128" s="200">
        <f t="shared" si="79"/>
        <v>31.246613</v>
      </c>
      <c r="AO128" s="200">
        <f t="shared" si="79"/>
        <v>31.246613</v>
      </c>
      <c r="AP128" s="200">
        <f t="shared" si="79"/>
        <v>31.246613</v>
      </c>
      <c r="AQ128" s="200">
        <f t="shared" si="79"/>
        <v>31.246613</v>
      </c>
      <c r="AR128" s="200">
        <f t="shared" si="79"/>
        <v>31.246613</v>
      </c>
      <c r="AS128" s="200">
        <f t="shared" si="79"/>
        <v>31.246613</v>
      </c>
      <c r="AT128" s="200">
        <f t="shared" si="79"/>
        <v>31.246613</v>
      </c>
      <c r="AU128" s="200">
        <f t="shared" si="79"/>
        <v>31.246613</v>
      </c>
      <c r="AV128" s="200">
        <f t="shared" si="79"/>
        <v>31.246613</v>
      </c>
      <c r="AW128" s="200">
        <f t="shared" si="79"/>
        <v>31.246613</v>
      </c>
      <c r="AX128" s="200">
        <f t="shared" si="79"/>
        <v>31.246613</v>
      </c>
      <c r="AY128" s="200">
        <f t="shared" si="79"/>
        <v>31.246613</v>
      </c>
      <c r="AZ128" s="200">
        <f t="shared" si="79"/>
        <v>31.246613</v>
      </c>
      <c r="BA128" s="200">
        <f t="shared" si="79"/>
        <v>31.246613</v>
      </c>
      <c r="BB128" s="200">
        <f t="shared" si="79"/>
        <v>31.246613</v>
      </c>
      <c r="BC128" s="201"/>
      <c r="BD128" s="202"/>
      <c r="BE128" s="202"/>
      <c r="BF128" s="202"/>
      <c r="BG128" s="202"/>
      <c r="BH128" s="202"/>
      <c r="BI128" s="202"/>
      <c r="BJ128" s="202"/>
      <c r="BK128" s="202"/>
      <c r="BL128" s="202"/>
      <c r="BM128" s="202"/>
      <c r="BN128" s="202"/>
      <c r="BO128" s="202"/>
      <c r="BP128" s="202"/>
      <c r="BQ128" s="202"/>
      <c r="BR128" s="202"/>
      <c r="BS128" s="202"/>
      <c r="BT128" s="202"/>
      <c r="BU128" s="202"/>
      <c r="BV128" s="202"/>
      <c r="BW128" s="202"/>
      <c r="BX128" s="202"/>
      <c r="BY128" s="202"/>
      <c r="BZ128" s="202"/>
      <c r="CA128" s="202"/>
      <c r="CB128" s="202"/>
      <c r="CC128" s="202"/>
      <c r="CD128" s="202"/>
      <c r="CE128" s="202"/>
      <c r="CF128" s="202"/>
      <c r="CG128" s="202"/>
      <c r="CH128" s="202"/>
      <c r="CI128" s="202"/>
      <c r="CJ128" s="202"/>
      <c r="CK128" s="202"/>
    </row>
    <row r="129" spans="2:89" s="203" customFormat="1" ht="13.8" thickBot="1" x14ac:dyDescent="0.3">
      <c r="B129" s="203" t="s">
        <v>113</v>
      </c>
      <c r="C129" s="204" t="str">
        <f>+'NTP or Sold'!C24</f>
        <v>Committed</v>
      </c>
      <c r="D129" s="205">
        <f t="shared" ref="D129:AI129" si="80">+D126*$C128</f>
        <v>0</v>
      </c>
      <c r="E129" s="205">
        <f t="shared" si="80"/>
        <v>0</v>
      </c>
      <c r="F129" s="205">
        <f t="shared" si="80"/>
        <v>0</v>
      </c>
      <c r="G129" s="205">
        <f t="shared" si="80"/>
        <v>0</v>
      </c>
      <c r="H129" s="205">
        <f t="shared" si="80"/>
        <v>0</v>
      </c>
      <c r="I129" s="205">
        <f t="shared" si="80"/>
        <v>0</v>
      </c>
      <c r="J129" s="205">
        <f t="shared" si="80"/>
        <v>0</v>
      </c>
      <c r="K129" s="205">
        <f t="shared" si="80"/>
        <v>0</v>
      </c>
      <c r="L129" s="205">
        <f t="shared" si="80"/>
        <v>0</v>
      </c>
      <c r="M129" s="205">
        <f t="shared" si="80"/>
        <v>0</v>
      </c>
      <c r="N129" s="205">
        <f t="shared" si="80"/>
        <v>0</v>
      </c>
      <c r="O129" s="205">
        <f t="shared" si="80"/>
        <v>0</v>
      </c>
      <c r="P129" s="205">
        <f t="shared" si="80"/>
        <v>0</v>
      </c>
      <c r="Q129" s="205">
        <f t="shared" si="80"/>
        <v>0</v>
      </c>
      <c r="R129" s="205">
        <f t="shared" si="80"/>
        <v>0</v>
      </c>
      <c r="S129" s="205">
        <f t="shared" si="80"/>
        <v>0</v>
      </c>
      <c r="T129" s="205">
        <f t="shared" si="80"/>
        <v>7.2492142160000004</v>
      </c>
      <c r="U129" s="205">
        <f t="shared" si="80"/>
        <v>7.81165325</v>
      </c>
      <c r="V129" s="205">
        <f t="shared" si="80"/>
        <v>8.2803524450000001</v>
      </c>
      <c r="W129" s="205">
        <f t="shared" si="80"/>
        <v>8.9052847049999997</v>
      </c>
      <c r="X129" s="205">
        <f t="shared" si="80"/>
        <v>9.6864500299999996</v>
      </c>
      <c r="Y129" s="205">
        <f t="shared" si="80"/>
        <v>10.623848420000002</v>
      </c>
      <c r="Z129" s="205">
        <f t="shared" si="80"/>
        <v>10.623848420000002</v>
      </c>
      <c r="AA129" s="205">
        <f t="shared" si="80"/>
        <v>31.246613</v>
      </c>
      <c r="AB129" s="205">
        <f t="shared" si="80"/>
        <v>31.246613</v>
      </c>
      <c r="AC129" s="205">
        <f t="shared" si="80"/>
        <v>31.246613</v>
      </c>
      <c r="AD129" s="136">
        <f t="shared" si="80"/>
        <v>31.246613</v>
      </c>
      <c r="AE129" s="205">
        <f t="shared" si="80"/>
        <v>31.246613</v>
      </c>
      <c r="AF129" s="205">
        <f t="shared" si="80"/>
        <v>31.246613</v>
      </c>
      <c r="AG129" s="205">
        <f t="shared" si="80"/>
        <v>31.246613</v>
      </c>
      <c r="AH129" s="205">
        <f t="shared" si="80"/>
        <v>31.246613</v>
      </c>
      <c r="AI129" s="205">
        <f t="shared" si="80"/>
        <v>31.246613</v>
      </c>
      <c r="AJ129" s="205">
        <f t="shared" ref="AJ129:BB129" si="81">+AJ126*$C128</f>
        <v>31.246613</v>
      </c>
      <c r="AK129" s="205">
        <f t="shared" si="81"/>
        <v>31.246613</v>
      </c>
      <c r="AL129" s="205">
        <f t="shared" si="81"/>
        <v>31.246613</v>
      </c>
      <c r="AM129" s="205">
        <f t="shared" si="81"/>
        <v>31.246613</v>
      </c>
      <c r="AN129" s="205">
        <f t="shared" si="81"/>
        <v>31.246613</v>
      </c>
      <c r="AO129" s="205">
        <f t="shared" si="81"/>
        <v>31.246613</v>
      </c>
      <c r="AP129" s="205">
        <f t="shared" si="81"/>
        <v>31.246613</v>
      </c>
      <c r="AQ129" s="205">
        <f t="shared" si="81"/>
        <v>31.246613</v>
      </c>
      <c r="AR129" s="205">
        <f t="shared" si="81"/>
        <v>31.246613</v>
      </c>
      <c r="AS129" s="205">
        <f t="shared" si="81"/>
        <v>31.246613</v>
      </c>
      <c r="AT129" s="205">
        <f t="shared" si="81"/>
        <v>31.246613</v>
      </c>
      <c r="AU129" s="205">
        <f t="shared" si="81"/>
        <v>31.246613</v>
      </c>
      <c r="AV129" s="205">
        <f t="shared" si="81"/>
        <v>31.246613</v>
      </c>
      <c r="AW129" s="205">
        <f t="shared" si="81"/>
        <v>31.246613</v>
      </c>
      <c r="AX129" s="205">
        <f t="shared" si="81"/>
        <v>31.246613</v>
      </c>
      <c r="AY129" s="205">
        <f t="shared" si="81"/>
        <v>31.246613</v>
      </c>
      <c r="AZ129" s="205">
        <f t="shared" si="81"/>
        <v>31.246613</v>
      </c>
      <c r="BA129" s="205">
        <f t="shared" si="81"/>
        <v>31.246613</v>
      </c>
      <c r="BB129" s="205">
        <f t="shared" si="81"/>
        <v>31.246613</v>
      </c>
      <c r="BC129" s="206"/>
      <c r="BD129" s="207"/>
      <c r="BE129" s="207"/>
      <c r="BF129" s="207"/>
      <c r="BG129" s="207"/>
      <c r="BH129" s="207"/>
      <c r="BI129" s="207"/>
      <c r="BJ129" s="207"/>
      <c r="BK129" s="207"/>
      <c r="BL129" s="207"/>
      <c r="BM129" s="207"/>
      <c r="BN129" s="207"/>
      <c r="BO129" s="207"/>
      <c r="BP129" s="207"/>
      <c r="BQ129" s="207"/>
      <c r="BR129" s="207"/>
      <c r="BS129" s="207"/>
      <c r="BT129" s="207"/>
      <c r="BU129" s="207"/>
      <c r="BV129" s="207"/>
      <c r="BW129" s="207"/>
      <c r="BX129" s="207"/>
      <c r="BY129" s="207"/>
      <c r="BZ129" s="207"/>
      <c r="CA129" s="207"/>
      <c r="CB129" s="207"/>
      <c r="CC129" s="207"/>
      <c r="CD129" s="207"/>
      <c r="CE129" s="207"/>
      <c r="CF129" s="207"/>
      <c r="CG129" s="207"/>
      <c r="CH129" s="207"/>
      <c r="CI129" s="207"/>
      <c r="CJ129" s="207"/>
      <c r="CK129" s="207"/>
    </row>
    <row r="130" spans="2:89" s="193" customFormat="1" ht="15" customHeight="1" thickTop="1" x14ac:dyDescent="0.25">
      <c r="B130" s="198" t="str">
        <f>+'NTP or Sold'!H12</f>
        <v>Fr 6B 60 hz power barges</v>
      </c>
      <c r="C130" s="265" t="str">
        <f>+'NTP or Sold'!T12</f>
        <v>Nigeria Barge II (APACHI)</v>
      </c>
      <c r="D130" s="208"/>
      <c r="E130" s="208"/>
      <c r="F130" s="208"/>
      <c r="G130" s="208"/>
      <c r="H130" s="208"/>
      <c r="I130" s="208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08"/>
      <c r="Y130" s="208"/>
      <c r="Z130" s="208"/>
      <c r="AA130" s="81"/>
      <c r="AB130" s="208"/>
      <c r="AC130" s="208"/>
      <c r="AD130" s="208"/>
      <c r="AE130" s="208"/>
      <c r="AF130" s="208"/>
      <c r="AG130" s="208"/>
      <c r="AH130" s="208"/>
      <c r="AI130" s="208"/>
      <c r="AJ130" s="208"/>
      <c r="AK130" s="208"/>
      <c r="AL130" s="208"/>
      <c r="AM130" s="208"/>
      <c r="AN130" s="208"/>
      <c r="AO130" s="208"/>
      <c r="AP130" s="208"/>
      <c r="AQ130" s="208"/>
      <c r="AR130" s="208"/>
      <c r="AS130" s="208"/>
      <c r="AT130" s="208"/>
      <c r="AU130" s="208"/>
      <c r="AV130" s="208"/>
      <c r="AW130" s="208"/>
      <c r="AX130" s="208"/>
      <c r="AY130" s="208"/>
      <c r="AZ130" s="208"/>
      <c r="BA130" s="192"/>
    </row>
    <row r="131" spans="2:89" s="197" customFormat="1" x14ac:dyDescent="0.25">
      <c r="B131" s="194" t="s">
        <v>108</v>
      </c>
      <c r="C131" s="266"/>
      <c r="D131" s="195">
        <v>0</v>
      </c>
      <c r="E131" s="195">
        <v>0</v>
      </c>
      <c r="F131" s="195">
        <v>0</v>
      </c>
      <c r="G131" s="195">
        <v>0</v>
      </c>
      <c r="H131" s="195">
        <v>0</v>
      </c>
      <c r="I131" s="195">
        <v>0</v>
      </c>
      <c r="J131" s="195">
        <v>0</v>
      </c>
      <c r="K131" s="195">
        <v>0</v>
      </c>
      <c r="L131" s="195">
        <v>0</v>
      </c>
      <c r="M131" s="195">
        <v>0</v>
      </c>
      <c r="N131" s="195">
        <v>0</v>
      </c>
      <c r="O131" s="195">
        <v>0</v>
      </c>
      <c r="P131" s="195">
        <v>0</v>
      </c>
      <c r="Q131" s="195">
        <v>0</v>
      </c>
      <c r="R131" s="195">
        <v>0</v>
      </c>
      <c r="S131" s="195">
        <v>0</v>
      </c>
      <c r="T131" s="195">
        <v>0</v>
      </c>
      <c r="U131" s="195">
        <v>0</v>
      </c>
      <c r="V131" s="195">
        <v>0</v>
      </c>
      <c r="W131" s="195">
        <v>1</v>
      </c>
      <c r="X131" s="195">
        <v>0</v>
      </c>
      <c r="Y131" s="195">
        <v>0</v>
      </c>
      <c r="Z131" s="195">
        <v>0</v>
      </c>
      <c r="AA131" s="82">
        <v>0</v>
      </c>
      <c r="AB131" s="195">
        <v>0</v>
      </c>
      <c r="AC131" s="195">
        <v>0</v>
      </c>
      <c r="AD131" s="195">
        <v>0</v>
      </c>
      <c r="AE131" s="195">
        <v>0</v>
      </c>
      <c r="AF131" s="195">
        <v>0</v>
      </c>
      <c r="AG131" s="195">
        <v>0</v>
      </c>
      <c r="AH131" s="195">
        <v>0</v>
      </c>
      <c r="AI131" s="195">
        <v>0</v>
      </c>
      <c r="AJ131" s="195">
        <v>0</v>
      </c>
      <c r="AK131" s="195">
        <v>0</v>
      </c>
      <c r="AL131" s="195">
        <v>0</v>
      </c>
      <c r="AM131" s="195">
        <v>0</v>
      </c>
      <c r="AN131" s="195">
        <v>0</v>
      </c>
      <c r="AO131" s="195">
        <v>0</v>
      </c>
      <c r="AP131" s="195">
        <v>0</v>
      </c>
      <c r="AQ131" s="195">
        <v>0</v>
      </c>
      <c r="AR131" s="195">
        <v>0</v>
      </c>
      <c r="AS131" s="195">
        <v>0</v>
      </c>
      <c r="AT131" s="195">
        <v>0</v>
      </c>
      <c r="AU131" s="195">
        <v>0</v>
      </c>
      <c r="AV131" s="195">
        <v>0</v>
      </c>
      <c r="AW131" s="195">
        <v>0</v>
      </c>
      <c r="AX131" s="195">
        <v>0</v>
      </c>
      <c r="AY131" s="195">
        <v>0</v>
      </c>
      <c r="AZ131" s="195">
        <v>0</v>
      </c>
      <c r="BA131" s="196">
        <v>0</v>
      </c>
      <c r="BB131" s="194">
        <v>0</v>
      </c>
      <c r="BC131" s="197">
        <f>SUM(N131:BB131)</f>
        <v>1</v>
      </c>
    </row>
    <row r="132" spans="2:89" s="197" customFormat="1" x14ac:dyDescent="0.25">
      <c r="B132" s="194" t="s">
        <v>109</v>
      </c>
      <c r="C132" s="266"/>
      <c r="D132" s="195">
        <f>+D131</f>
        <v>0</v>
      </c>
      <c r="E132" s="195">
        <f t="shared" ref="E132:AJ132" si="82">+D132+E131</f>
        <v>0</v>
      </c>
      <c r="F132" s="195">
        <f t="shared" si="82"/>
        <v>0</v>
      </c>
      <c r="G132" s="195">
        <f t="shared" si="82"/>
        <v>0</v>
      </c>
      <c r="H132" s="195">
        <f t="shared" si="82"/>
        <v>0</v>
      </c>
      <c r="I132" s="195">
        <f t="shared" si="82"/>
        <v>0</v>
      </c>
      <c r="J132" s="195">
        <f t="shared" si="82"/>
        <v>0</v>
      </c>
      <c r="K132" s="195">
        <f t="shared" si="82"/>
        <v>0</v>
      </c>
      <c r="L132" s="195">
        <f t="shared" si="82"/>
        <v>0</v>
      </c>
      <c r="M132" s="195">
        <f t="shared" si="82"/>
        <v>0</v>
      </c>
      <c r="N132" s="195">
        <f t="shared" si="82"/>
        <v>0</v>
      </c>
      <c r="O132" s="195">
        <f t="shared" si="82"/>
        <v>0</v>
      </c>
      <c r="P132" s="195">
        <f t="shared" si="82"/>
        <v>0</v>
      </c>
      <c r="Q132" s="195">
        <f t="shared" si="82"/>
        <v>0</v>
      </c>
      <c r="R132" s="195">
        <f t="shared" si="82"/>
        <v>0</v>
      </c>
      <c r="S132" s="195">
        <f t="shared" si="82"/>
        <v>0</v>
      </c>
      <c r="T132" s="195">
        <f t="shared" si="82"/>
        <v>0</v>
      </c>
      <c r="U132" s="195">
        <f t="shared" si="82"/>
        <v>0</v>
      </c>
      <c r="V132" s="195">
        <f t="shared" si="82"/>
        <v>0</v>
      </c>
      <c r="W132" s="195">
        <f t="shared" si="82"/>
        <v>1</v>
      </c>
      <c r="X132" s="195">
        <f t="shared" si="82"/>
        <v>1</v>
      </c>
      <c r="Y132" s="195">
        <f t="shared" si="82"/>
        <v>1</v>
      </c>
      <c r="Z132" s="195">
        <f t="shared" si="82"/>
        <v>1</v>
      </c>
      <c r="AA132" s="82">
        <f t="shared" si="82"/>
        <v>1</v>
      </c>
      <c r="AB132" s="195">
        <f t="shared" si="82"/>
        <v>1</v>
      </c>
      <c r="AC132" s="195">
        <f t="shared" si="82"/>
        <v>1</v>
      </c>
      <c r="AD132" s="195">
        <f t="shared" si="82"/>
        <v>1</v>
      </c>
      <c r="AE132" s="195">
        <f t="shared" si="82"/>
        <v>1</v>
      </c>
      <c r="AF132" s="195">
        <f t="shared" si="82"/>
        <v>1</v>
      </c>
      <c r="AG132" s="195">
        <f t="shared" si="82"/>
        <v>1</v>
      </c>
      <c r="AH132" s="195">
        <f t="shared" si="82"/>
        <v>1</v>
      </c>
      <c r="AI132" s="195">
        <f t="shared" si="82"/>
        <v>1</v>
      </c>
      <c r="AJ132" s="195">
        <f t="shared" si="82"/>
        <v>1</v>
      </c>
      <c r="AK132" s="195">
        <f t="shared" ref="AK132:BB132" si="83">+AJ132+AK131</f>
        <v>1</v>
      </c>
      <c r="AL132" s="195">
        <f t="shared" si="83"/>
        <v>1</v>
      </c>
      <c r="AM132" s="195">
        <f t="shared" si="83"/>
        <v>1</v>
      </c>
      <c r="AN132" s="195">
        <f t="shared" si="83"/>
        <v>1</v>
      </c>
      <c r="AO132" s="195">
        <f t="shared" si="83"/>
        <v>1</v>
      </c>
      <c r="AP132" s="195">
        <f t="shared" si="83"/>
        <v>1</v>
      </c>
      <c r="AQ132" s="195">
        <f t="shared" si="83"/>
        <v>1</v>
      </c>
      <c r="AR132" s="195">
        <f t="shared" si="83"/>
        <v>1</v>
      </c>
      <c r="AS132" s="195">
        <f t="shared" si="83"/>
        <v>1</v>
      </c>
      <c r="AT132" s="195">
        <f t="shared" si="83"/>
        <v>1</v>
      </c>
      <c r="AU132" s="195">
        <f t="shared" si="83"/>
        <v>1</v>
      </c>
      <c r="AV132" s="195">
        <f t="shared" si="83"/>
        <v>1</v>
      </c>
      <c r="AW132" s="195">
        <f t="shared" si="83"/>
        <v>1</v>
      </c>
      <c r="AX132" s="195">
        <f t="shared" si="83"/>
        <v>1</v>
      </c>
      <c r="AY132" s="195">
        <f t="shared" si="83"/>
        <v>1</v>
      </c>
      <c r="AZ132" s="195">
        <f t="shared" si="83"/>
        <v>1</v>
      </c>
      <c r="BA132" s="196">
        <f t="shared" si="83"/>
        <v>1</v>
      </c>
      <c r="BB132" s="194">
        <f t="shared" si="83"/>
        <v>1</v>
      </c>
    </row>
    <row r="133" spans="2:89" s="197" customFormat="1" x14ac:dyDescent="0.25">
      <c r="B133" s="194" t="s">
        <v>110</v>
      </c>
      <c r="C133" s="266"/>
      <c r="D133" s="195">
        <v>0</v>
      </c>
      <c r="E133" s="195">
        <v>0</v>
      </c>
      <c r="F133" s="195">
        <v>0</v>
      </c>
      <c r="G133" s="195">
        <v>0</v>
      </c>
      <c r="H133" s="195">
        <v>0</v>
      </c>
      <c r="I133" s="195">
        <v>0</v>
      </c>
      <c r="J133" s="195">
        <v>0</v>
      </c>
      <c r="K133" s="195">
        <v>0</v>
      </c>
      <c r="L133" s="195">
        <v>0</v>
      </c>
      <c r="M133" s="195">
        <v>0</v>
      </c>
      <c r="N133" s="195">
        <v>0</v>
      </c>
      <c r="O133" s="195">
        <v>0</v>
      </c>
      <c r="P133" s="195">
        <v>0</v>
      </c>
      <c r="Q133" s="195">
        <v>0</v>
      </c>
      <c r="R133" s="195">
        <v>0</v>
      </c>
      <c r="S133" s="195">
        <v>0</v>
      </c>
      <c r="T133" s="195">
        <v>0</v>
      </c>
      <c r="U133" s="195">
        <v>0</v>
      </c>
      <c r="V133" s="195">
        <v>0</v>
      </c>
      <c r="W133" s="195">
        <v>1</v>
      </c>
      <c r="X133" s="195">
        <v>0</v>
      </c>
      <c r="Y133" s="195">
        <v>0</v>
      </c>
      <c r="Z133" s="195">
        <v>0</v>
      </c>
      <c r="AA133" s="82">
        <v>0</v>
      </c>
      <c r="AB133" s="195">
        <v>0</v>
      </c>
      <c r="AC133" s="195">
        <v>0</v>
      </c>
      <c r="AD133" s="195">
        <v>0</v>
      </c>
      <c r="AE133" s="195">
        <v>0</v>
      </c>
      <c r="AF133" s="195">
        <v>0</v>
      </c>
      <c r="AG133" s="195">
        <v>0</v>
      </c>
      <c r="AH133" s="195">
        <v>0</v>
      </c>
      <c r="AI133" s="195">
        <v>0</v>
      </c>
      <c r="AJ133" s="195">
        <v>0</v>
      </c>
      <c r="AK133" s="195">
        <v>0</v>
      </c>
      <c r="AL133" s="195">
        <v>0</v>
      </c>
      <c r="AM133" s="195">
        <v>0</v>
      </c>
      <c r="AN133" s="195">
        <v>0</v>
      </c>
      <c r="AO133" s="195">
        <v>0</v>
      </c>
      <c r="AP133" s="195">
        <v>0</v>
      </c>
      <c r="AQ133" s="195">
        <v>0</v>
      </c>
      <c r="AR133" s="195">
        <v>0</v>
      </c>
      <c r="AS133" s="195">
        <v>0</v>
      </c>
      <c r="AT133" s="195">
        <v>0</v>
      </c>
      <c r="AU133" s="195">
        <v>0</v>
      </c>
      <c r="AV133" s="195">
        <v>0</v>
      </c>
      <c r="AW133" s="195">
        <v>0</v>
      </c>
      <c r="AX133" s="195">
        <v>0</v>
      </c>
      <c r="AY133" s="195">
        <v>0</v>
      </c>
      <c r="AZ133" s="195">
        <v>0</v>
      </c>
      <c r="BA133" s="196">
        <v>0</v>
      </c>
      <c r="BB133" s="194">
        <v>0</v>
      </c>
      <c r="BC133" s="197">
        <f>SUM(N133:BB133)</f>
        <v>1</v>
      </c>
    </row>
    <row r="134" spans="2:89" s="197" customFormat="1" x14ac:dyDescent="0.25">
      <c r="B134" s="194" t="s">
        <v>111</v>
      </c>
      <c r="C134" s="266"/>
      <c r="D134" s="195">
        <f>+D133</f>
        <v>0</v>
      </c>
      <c r="E134" s="195">
        <f t="shared" ref="E134:AJ134" si="84">+D134+E133</f>
        <v>0</v>
      </c>
      <c r="F134" s="195">
        <f t="shared" si="84"/>
        <v>0</v>
      </c>
      <c r="G134" s="195">
        <f t="shared" si="84"/>
        <v>0</v>
      </c>
      <c r="H134" s="195">
        <f t="shared" si="84"/>
        <v>0</v>
      </c>
      <c r="I134" s="195">
        <f t="shared" si="84"/>
        <v>0</v>
      </c>
      <c r="J134" s="195">
        <f t="shared" si="84"/>
        <v>0</v>
      </c>
      <c r="K134" s="195">
        <f t="shared" si="84"/>
        <v>0</v>
      </c>
      <c r="L134" s="195">
        <f t="shared" si="84"/>
        <v>0</v>
      </c>
      <c r="M134" s="195">
        <f t="shared" si="84"/>
        <v>0</v>
      </c>
      <c r="N134" s="195">
        <f t="shared" si="84"/>
        <v>0</v>
      </c>
      <c r="O134" s="195">
        <f t="shared" si="84"/>
        <v>0</v>
      </c>
      <c r="P134" s="195">
        <f t="shared" si="84"/>
        <v>0</v>
      </c>
      <c r="Q134" s="195">
        <f t="shared" si="84"/>
        <v>0</v>
      </c>
      <c r="R134" s="195">
        <f t="shared" si="84"/>
        <v>0</v>
      </c>
      <c r="S134" s="195">
        <f t="shared" si="84"/>
        <v>0</v>
      </c>
      <c r="T134" s="195">
        <f t="shared" si="84"/>
        <v>0</v>
      </c>
      <c r="U134" s="195">
        <f t="shared" si="84"/>
        <v>0</v>
      </c>
      <c r="V134" s="195">
        <f t="shared" si="84"/>
        <v>0</v>
      </c>
      <c r="W134" s="195">
        <f t="shared" si="84"/>
        <v>1</v>
      </c>
      <c r="X134" s="195">
        <f t="shared" si="84"/>
        <v>1</v>
      </c>
      <c r="Y134" s="195">
        <f t="shared" si="84"/>
        <v>1</v>
      </c>
      <c r="Z134" s="195">
        <f t="shared" si="84"/>
        <v>1</v>
      </c>
      <c r="AA134" s="82">
        <f t="shared" si="84"/>
        <v>1</v>
      </c>
      <c r="AB134" s="195">
        <f t="shared" si="84"/>
        <v>1</v>
      </c>
      <c r="AC134" s="195">
        <f t="shared" si="84"/>
        <v>1</v>
      </c>
      <c r="AD134" s="195">
        <f t="shared" si="84"/>
        <v>1</v>
      </c>
      <c r="AE134" s="195">
        <f t="shared" si="84"/>
        <v>1</v>
      </c>
      <c r="AF134" s="195">
        <f t="shared" si="84"/>
        <v>1</v>
      </c>
      <c r="AG134" s="195">
        <f t="shared" si="84"/>
        <v>1</v>
      </c>
      <c r="AH134" s="195">
        <f t="shared" si="84"/>
        <v>1</v>
      </c>
      <c r="AI134" s="195">
        <f t="shared" si="84"/>
        <v>1</v>
      </c>
      <c r="AJ134" s="195">
        <f t="shared" si="84"/>
        <v>1</v>
      </c>
      <c r="AK134" s="195">
        <f t="shared" ref="AK134:BB134" si="85">+AJ134+AK133</f>
        <v>1</v>
      </c>
      <c r="AL134" s="195">
        <f t="shared" si="85"/>
        <v>1</v>
      </c>
      <c r="AM134" s="195">
        <f t="shared" si="85"/>
        <v>1</v>
      </c>
      <c r="AN134" s="195">
        <f t="shared" si="85"/>
        <v>1</v>
      </c>
      <c r="AO134" s="195">
        <f t="shared" si="85"/>
        <v>1</v>
      </c>
      <c r="AP134" s="195">
        <f t="shared" si="85"/>
        <v>1</v>
      </c>
      <c r="AQ134" s="195">
        <f t="shared" si="85"/>
        <v>1</v>
      </c>
      <c r="AR134" s="195">
        <f t="shared" si="85"/>
        <v>1</v>
      </c>
      <c r="AS134" s="195">
        <f t="shared" si="85"/>
        <v>1</v>
      </c>
      <c r="AT134" s="195">
        <f t="shared" si="85"/>
        <v>1</v>
      </c>
      <c r="AU134" s="195">
        <f t="shared" si="85"/>
        <v>1</v>
      </c>
      <c r="AV134" s="195">
        <f t="shared" si="85"/>
        <v>1</v>
      </c>
      <c r="AW134" s="195">
        <f t="shared" si="85"/>
        <v>1</v>
      </c>
      <c r="AX134" s="195">
        <f t="shared" si="85"/>
        <v>1</v>
      </c>
      <c r="AY134" s="195">
        <f t="shared" si="85"/>
        <v>1</v>
      </c>
      <c r="AZ134" s="195">
        <f t="shared" si="85"/>
        <v>1</v>
      </c>
      <c r="BA134" s="196">
        <f t="shared" si="85"/>
        <v>1</v>
      </c>
      <c r="BB134" s="194">
        <f t="shared" si="85"/>
        <v>1</v>
      </c>
    </row>
    <row r="135" spans="2:89" s="212" customFormat="1" x14ac:dyDescent="0.25">
      <c r="B135" s="209"/>
      <c r="C135" s="266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  <c r="AA135" s="83"/>
      <c r="AB135" s="210"/>
      <c r="AC135" s="210"/>
      <c r="AD135" s="210"/>
      <c r="AE135" s="210"/>
      <c r="AF135" s="210"/>
      <c r="AG135" s="210"/>
      <c r="AH135" s="210"/>
      <c r="AI135" s="210"/>
      <c r="AJ135" s="210"/>
      <c r="AK135" s="210"/>
      <c r="AL135" s="210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0"/>
      <c r="AX135" s="210"/>
      <c r="AY135" s="210"/>
      <c r="AZ135" s="210"/>
      <c r="BA135" s="211"/>
      <c r="BB135" s="209"/>
    </row>
    <row r="136" spans="2:89" s="198" customFormat="1" x14ac:dyDescent="0.25">
      <c r="B136" s="198" t="s">
        <v>112</v>
      </c>
      <c r="C136" s="199">
        <v>8</v>
      </c>
      <c r="D136" s="200">
        <f t="shared" ref="D136:AI136" si="86">+D132*$C136</f>
        <v>0</v>
      </c>
      <c r="E136" s="200">
        <f t="shared" si="86"/>
        <v>0</v>
      </c>
      <c r="F136" s="200">
        <f t="shared" si="86"/>
        <v>0</v>
      </c>
      <c r="G136" s="200">
        <f t="shared" si="86"/>
        <v>0</v>
      </c>
      <c r="H136" s="200">
        <f t="shared" si="86"/>
        <v>0</v>
      </c>
      <c r="I136" s="200">
        <f t="shared" si="86"/>
        <v>0</v>
      </c>
      <c r="J136" s="200">
        <f t="shared" si="86"/>
        <v>0</v>
      </c>
      <c r="K136" s="200">
        <f t="shared" si="86"/>
        <v>0</v>
      </c>
      <c r="L136" s="200">
        <f t="shared" si="86"/>
        <v>0</v>
      </c>
      <c r="M136" s="200">
        <f t="shared" si="86"/>
        <v>0</v>
      </c>
      <c r="N136" s="200">
        <f t="shared" si="86"/>
        <v>0</v>
      </c>
      <c r="O136" s="200">
        <f t="shared" si="86"/>
        <v>0</v>
      </c>
      <c r="P136" s="200">
        <f t="shared" si="86"/>
        <v>0</v>
      </c>
      <c r="Q136" s="200">
        <f t="shared" si="86"/>
        <v>0</v>
      </c>
      <c r="R136" s="200">
        <f t="shared" si="86"/>
        <v>0</v>
      </c>
      <c r="S136" s="200">
        <f t="shared" si="86"/>
        <v>0</v>
      </c>
      <c r="T136" s="200">
        <f t="shared" si="86"/>
        <v>0</v>
      </c>
      <c r="U136" s="200">
        <f t="shared" si="86"/>
        <v>0</v>
      </c>
      <c r="V136" s="200">
        <f t="shared" si="86"/>
        <v>0</v>
      </c>
      <c r="W136" s="200">
        <f t="shared" si="86"/>
        <v>8</v>
      </c>
      <c r="X136" s="200">
        <f t="shared" si="86"/>
        <v>8</v>
      </c>
      <c r="Y136" s="200">
        <f t="shared" si="86"/>
        <v>8</v>
      </c>
      <c r="Z136" s="200">
        <f t="shared" si="86"/>
        <v>8</v>
      </c>
      <c r="AA136" s="90">
        <f t="shared" si="86"/>
        <v>8</v>
      </c>
      <c r="AB136" s="200">
        <f t="shared" si="86"/>
        <v>8</v>
      </c>
      <c r="AC136" s="200">
        <f t="shared" si="86"/>
        <v>8</v>
      </c>
      <c r="AD136" s="200">
        <f t="shared" si="86"/>
        <v>8</v>
      </c>
      <c r="AE136" s="200">
        <f t="shared" si="86"/>
        <v>8</v>
      </c>
      <c r="AF136" s="200">
        <f t="shared" si="86"/>
        <v>8</v>
      </c>
      <c r="AG136" s="200">
        <f t="shared" si="86"/>
        <v>8</v>
      </c>
      <c r="AH136" s="200">
        <f t="shared" si="86"/>
        <v>8</v>
      </c>
      <c r="AI136" s="200">
        <f t="shared" si="86"/>
        <v>8</v>
      </c>
      <c r="AJ136" s="200">
        <f t="shared" ref="AJ136:BB136" si="87">+AJ132*$C136</f>
        <v>8</v>
      </c>
      <c r="AK136" s="200">
        <f t="shared" si="87"/>
        <v>8</v>
      </c>
      <c r="AL136" s="200">
        <f t="shared" si="87"/>
        <v>8</v>
      </c>
      <c r="AM136" s="200">
        <f t="shared" si="87"/>
        <v>8</v>
      </c>
      <c r="AN136" s="200">
        <f t="shared" si="87"/>
        <v>8</v>
      </c>
      <c r="AO136" s="200">
        <f t="shared" si="87"/>
        <v>8</v>
      </c>
      <c r="AP136" s="200">
        <f t="shared" si="87"/>
        <v>8</v>
      </c>
      <c r="AQ136" s="200">
        <f t="shared" si="87"/>
        <v>8</v>
      </c>
      <c r="AR136" s="200">
        <f t="shared" si="87"/>
        <v>8</v>
      </c>
      <c r="AS136" s="200">
        <f t="shared" si="87"/>
        <v>8</v>
      </c>
      <c r="AT136" s="200">
        <f t="shared" si="87"/>
        <v>8</v>
      </c>
      <c r="AU136" s="200">
        <f t="shared" si="87"/>
        <v>8</v>
      </c>
      <c r="AV136" s="200">
        <f t="shared" si="87"/>
        <v>8</v>
      </c>
      <c r="AW136" s="200">
        <f t="shared" si="87"/>
        <v>8</v>
      </c>
      <c r="AX136" s="200">
        <f t="shared" si="87"/>
        <v>8</v>
      </c>
      <c r="AY136" s="200">
        <f t="shared" si="87"/>
        <v>8</v>
      </c>
      <c r="AZ136" s="200">
        <f t="shared" si="87"/>
        <v>8</v>
      </c>
      <c r="BA136" s="201">
        <f t="shared" si="87"/>
        <v>8</v>
      </c>
      <c r="BB136" s="202">
        <f t="shared" si="87"/>
        <v>8</v>
      </c>
      <c r="BC136" s="202"/>
      <c r="BF136" s="202"/>
      <c r="BG136" s="202"/>
      <c r="BH136" s="202"/>
      <c r="BI136" s="202"/>
      <c r="BJ136" s="202"/>
      <c r="BK136" s="202"/>
      <c r="BL136" s="202"/>
      <c r="BM136" s="202"/>
      <c r="BN136" s="202"/>
      <c r="BO136" s="202"/>
      <c r="BP136" s="202"/>
      <c r="BQ136" s="202"/>
      <c r="BR136" s="202"/>
      <c r="BS136" s="202"/>
      <c r="BT136" s="202"/>
      <c r="BU136" s="202"/>
      <c r="BV136" s="202"/>
      <c r="BW136" s="202"/>
      <c r="BX136" s="202"/>
      <c r="BY136" s="202"/>
      <c r="BZ136" s="202"/>
      <c r="CA136" s="202"/>
      <c r="CB136" s="202"/>
      <c r="CC136" s="202"/>
      <c r="CD136" s="202"/>
      <c r="CE136" s="202"/>
      <c r="CF136" s="202"/>
      <c r="CG136" s="202"/>
      <c r="CH136" s="202"/>
      <c r="CI136" s="202"/>
      <c r="CJ136" s="202"/>
      <c r="CK136" s="202"/>
    </row>
    <row r="137" spans="2:89" s="203" customFormat="1" ht="13.8" thickBot="1" x14ac:dyDescent="0.3">
      <c r="B137" s="203" t="s">
        <v>113</v>
      </c>
      <c r="C137" s="204" t="str">
        <f>+'NTP or Sold'!C12</f>
        <v>NTP</v>
      </c>
      <c r="D137" s="205">
        <f t="shared" ref="D137:AI137" si="88">+D134*$C136</f>
        <v>0</v>
      </c>
      <c r="E137" s="205">
        <f t="shared" si="88"/>
        <v>0</v>
      </c>
      <c r="F137" s="205">
        <f t="shared" si="88"/>
        <v>0</v>
      </c>
      <c r="G137" s="205">
        <f t="shared" si="88"/>
        <v>0</v>
      </c>
      <c r="H137" s="205">
        <f t="shared" si="88"/>
        <v>0</v>
      </c>
      <c r="I137" s="205">
        <f t="shared" si="88"/>
        <v>0</v>
      </c>
      <c r="J137" s="205">
        <f t="shared" si="88"/>
        <v>0</v>
      </c>
      <c r="K137" s="205">
        <f t="shared" si="88"/>
        <v>0</v>
      </c>
      <c r="L137" s="205">
        <f t="shared" si="88"/>
        <v>0</v>
      </c>
      <c r="M137" s="205">
        <f t="shared" si="88"/>
        <v>0</v>
      </c>
      <c r="N137" s="205">
        <f t="shared" si="88"/>
        <v>0</v>
      </c>
      <c r="O137" s="205">
        <f t="shared" si="88"/>
        <v>0</v>
      </c>
      <c r="P137" s="205">
        <f t="shared" si="88"/>
        <v>0</v>
      </c>
      <c r="Q137" s="205">
        <f t="shared" si="88"/>
        <v>0</v>
      </c>
      <c r="R137" s="205">
        <f t="shared" si="88"/>
        <v>0</v>
      </c>
      <c r="S137" s="205">
        <f t="shared" si="88"/>
        <v>0</v>
      </c>
      <c r="T137" s="205">
        <f t="shared" si="88"/>
        <v>0</v>
      </c>
      <c r="U137" s="205">
        <f t="shared" si="88"/>
        <v>0</v>
      </c>
      <c r="V137" s="205">
        <f t="shared" si="88"/>
        <v>0</v>
      </c>
      <c r="W137" s="205">
        <f t="shared" si="88"/>
        <v>8</v>
      </c>
      <c r="X137" s="205">
        <f t="shared" si="88"/>
        <v>8</v>
      </c>
      <c r="Y137" s="205">
        <f t="shared" si="88"/>
        <v>8</v>
      </c>
      <c r="Z137" s="205">
        <f t="shared" si="88"/>
        <v>8</v>
      </c>
      <c r="AA137" s="136">
        <f t="shared" si="88"/>
        <v>8</v>
      </c>
      <c r="AB137" s="205">
        <f t="shared" si="88"/>
        <v>8</v>
      </c>
      <c r="AC137" s="205">
        <f t="shared" si="88"/>
        <v>8</v>
      </c>
      <c r="AD137" s="205">
        <f t="shared" si="88"/>
        <v>8</v>
      </c>
      <c r="AE137" s="205">
        <f t="shared" si="88"/>
        <v>8</v>
      </c>
      <c r="AF137" s="205">
        <f t="shared" si="88"/>
        <v>8</v>
      </c>
      <c r="AG137" s="205">
        <f t="shared" si="88"/>
        <v>8</v>
      </c>
      <c r="AH137" s="205">
        <f t="shared" si="88"/>
        <v>8</v>
      </c>
      <c r="AI137" s="205">
        <f t="shared" si="88"/>
        <v>8</v>
      </c>
      <c r="AJ137" s="205">
        <f t="shared" ref="AJ137:BB137" si="89">+AJ134*$C136</f>
        <v>8</v>
      </c>
      <c r="AK137" s="205">
        <f t="shared" si="89"/>
        <v>8</v>
      </c>
      <c r="AL137" s="205">
        <f t="shared" si="89"/>
        <v>8</v>
      </c>
      <c r="AM137" s="205">
        <f t="shared" si="89"/>
        <v>8</v>
      </c>
      <c r="AN137" s="205">
        <f t="shared" si="89"/>
        <v>8</v>
      </c>
      <c r="AO137" s="205">
        <f t="shared" si="89"/>
        <v>8</v>
      </c>
      <c r="AP137" s="205">
        <f t="shared" si="89"/>
        <v>8</v>
      </c>
      <c r="AQ137" s="205">
        <f t="shared" si="89"/>
        <v>8</v>
      </c>
      <c r="AR137" s="205">
        <f t="shared" si="89"/>
        <v>8</v>
      </c>
      <c r="AS137" s="205">
        <f t="shared" si="89"/>
        <v>8</v>
      </c>
      <c r="AT137" s="205">
        <f t="shared" si="89"/>
        <v>8</v>
      </c>
      <c r="AU137" s="205">
        <f t="shared" si="89"/>
        <v>8</v>
      </c>
      <c r="AV137" s="205">
        <f t="shared" si="89"/>
        <v>8</v>
      </c>
      <c r="AW137" s="205">
        <f t="shared" si="89"/>
        <v>8</v>
      </c>
      <c r="AX137" s="205">
        <f t="shared" si="89"/>
        <v>8</v>
      </c>
      <c r="AY137" s="205">
        <f t="shared" si="89"/>
        <v>8</v>
      </c>
      <c r="AZ137" s="205">
        <f t="shared" si="89"/>
        <v>8</v>
      </c>
      <c r="BA137" s="206">
        <f t="shared" si="89"/>
        <v>8</v>
      </c>
      <c r="BB137" s="207">
        <f t="shared" si="89"/>
        <v>8</v>
      </c>
      <c r="BC137" s="207"/>
      <c r="BF137" s="207"/>
      <c r="BG137" s="207"/>
      <c r="BH137" s="207"/>
      <c r="BI137" s="207"/>
      <c r="BJ137" s="207"/>
      <c r="BK137" s="207"/>
      <c r="BL137" s="207"/>
      <c r="BM137" s="207"/>
      <c r="BN137" s="207"/>
      <c r="BO137" s="207"/>
      <c r="BP137" s="207"/>
      <c r="BQ137" s="207"/>
      <c r="BR137" s="207"/>
      <c r="BS137" s="207"/>
      <c r="BT137" s="207"/>
      <c r="BU137" s="207"/>
      <c r="BV137" s="207"/>
      <c r="BW137" s="207"/>
      <c r="BX137" s="207"/>
      <c r="BY137" s="207"/>
      <c r="BZ137" s="207"/>
      <c r="CA137" s="207"/>
      <c r="CB137" s="207"/>
      <c r="CC137" s="207"/>
      <c r="CD137" s="207"/>
      <c r="CE137" s="207"/>
      <c r="CF137" s="207"/>
      <c r="CG137" s="207"/>
      <c r="CH137" s="207"/>
      <c r="CI137" s="207"/>
      <c r="CJ137" s="207"/>
      <c r="CK137" s="207"/>
    </row>
    <row r="138" spans="2:89" s="193" customFormat="1" ht="15" customHeight="1" thickTop="1" x14ac:dyDescent="0.25">
      <c r="B138" s="198" t="str">
        <f>+'NTP or Sold'!H13</f>
        <v>Fr 6B 60 hz power barges</v>
      </c>
      <c r="C138" s="265" t="str">
        <f>+'NTP or Sold'!T13</f>
        <v>Nigeria Barge II (APACHI)</v>
      </c>
      <c r="D138" s="208"/>
      <c r="E138" s="208"/>
      <c r="F138" s="208"/>
      <c r="G138" s="208"/>
      <c r="H138" s="208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  <c r="S138" s="208"/>
      <c r="T138" s="208"/>
      <c r="U138" s="208"/>
      <c r="V138" s="208"/>
      <c r="W138" s="208"/>
      <c r="X138" s="208"/>
      <c r="Y138" s="208"/>
      <c r="Z138" s="208"/>
      <c r="AA138" s="81"/>
      <c r="AB138" s="208"/>
      <c r="AC138" s="208"/>
      <c r="AD138" s="208"/>
      <c r="AE138" s="208"/>
      <c r="AF138" s="208"/>
      <c r="AG138" s="208"/>
      <c r="AH138" s="208"/>
      <c r="AI138" s="208"/>
      <c r="AJ138" s="208"/>
      <c r="AK138" s="208"/>
      <c r="AL138" s="208"/>
      <c r="AM138" s="208"/>
      <c r="AN138" s="208"/>
      <c r="AO138" s="208"/>
      <c r="AP138" s="208"/>
      <c r="AQ138" s="208"/>
      <c r="AR138" s="208"/>
      <c r="AS138" s="208"/>
      <c r="AT138" s="208"/>
      <c r="AU138" s="208"/>
      <c r="AV138" s="208"/>
      <c r="AW138" s="208"/>
      <c r="AX138" s="208"/>
      <c r="AY138" s="208"/>
      <c r="AZ138" s="208"/>
      <c r="BA138" s="192"/>
    </row>
    <row r="139" spans="2:89" s="197" customFormat="1" x14ac:dyDescent="0.25">
      <c r="B139" s="194" t="s">
        <v>108</v>
      </c>
      <c r="C139" s="266"/>
      <c r="D139" s="195">
        <v>0</v>
      </c>
      <c r="E139" s="195">
        <v>0</v>
      </c>
      <c r="F139" s="195">
        <v>0</v>
      </c>
      <c r="G139" s="195">
        <v>0</v>
      </c>
      <c r="H139" s="195">
        <v>0</v>
      </c>
      <c r="I139" s="195">
        <v>0</v>
      </c>
      <c r="J139" s="195">
        <v>0</v>
      </c>
      <c r="K139" s="195">
        <v>0</v>
      </c>
      <c r="L139" s="195">
        <v>0</v>
      </c>
      <c r="M139" s="195">
        <v>0</v>
      </c>
      <c r="N139" s="195">
        <v>0</v>
      </c>
      <c r="O139" s="195">
        <v>0</v>
      </c>
      <c r="P139" s="195">
        <v>0</v>
      </c>
      <c r="Q139" s="195">
        <v>0</v>
      </c>
      <c r="R139" s="195">
        <v>0</v>
      </c>
      <c r="S139" s="195">
        <v>0</v>
      </c>
      <c r="T139" s="195">
        <v>0</v>
      </c>
      <c r="U139" s="195">
        <v>0</v>
      </c>
      <c r="V139" s="195">
        <v>0</v>
      </c>
      <c r="W139" s="195">
        <v>1</v>
      </c>
      <c r="X139" s="195">
        <v>0</v>
      </c>
      <c r="Y139" s="195">
        <v>0</v>
      </c>
      <c r="Z139" s="195">
        <v>0</v>
      </c>
      <c r="AA139" s="82">
        <v>0</v>
      </c>
      <c r="AB139" s="195">
        <v>0</v>
      </c>
      <c r="AC139" s="195">
        <v>0</v>
      </c>
      <c r="AD139" s="195">
        <v>0</v>
      </c>
      <c r="AE139" s="195">
        <v>0</v>
      </c>
      <c r="AF139" s="195">
        <v>0</v>
      </c>
      <c r="AG139" s="195">
        <v>0</v>
      </c>
      <c r="AH139" s="195">
        <v>0</v>
      </c>
      <c r="AI139" s="195">
        <v>0</v>
      </c>
      <c r="AJ139" s="195">
        <v>0</v>
      </c>
      <c r="AK139" s="195">
        <v>0</v>
      </c>
      <c r="AL139" s="195">
        <v>0</v>
      </c>
      <c r="AM139" s="195">
        <v>0</v>
      </c>
      <c r="AN139" s="195">
        <v>0</v>
      </c>
      <c r="AO139" s="195">
        <v>0</v>
      </c>
      <c r="AP139" s="195">
        <v>0</v>
      </c>
      <c r="AQ139" s="195">
        <v>0</v>
      </c>
      <c r="AR139" s="195">
        <v>0</v>
      </c>
      <c r="AS139" s="195">
        <v>0</v>
      </c>
      <c r="AT139" s="195">
        <v>0</v>
      </c>
      <c r="AU139" s="195">
        <v>0</v>
      </c>
      <c r="AV139" s="195">
        <v>0</v>
      </c>
      <c r="AW139" s="195">
        <v>0</v>
      </c>
      <c r="AX139" s="195">
        <v>0</v>
      </c>
      <c r="AY139" s="195">
        <v>0</v>
      </c>
      <c r="AZ139" s="195">
        <v>0</v>
      </c>
      <c r="BA139" s="196">
        <v>0</v>
      </c>
      <c r="BB139" s="194">
        <v>0</v>
      </c>
      <c r="BC139" s="197">
        <f>SUM(N139:BB139)</f>
        <v>1</v>
      </c>
    </row>
    <row r="140" spans="2:89" s="197" customFormat="1" x14ac:dyDescent="0.25">
      <c r="B140" s="194" t="s">
        <v>109</v>
      </c>
      <c r="C140" s="266"/>
      <c r="D140" s="195">
        <f>+D139</f>
        <v>0</v>
      </c>
      <c r="E140" s="195">
        <f t="shared" ref="E140:AJ140" si="90">+D140+E139</f>
        <v>0</v>
      </c>
      <c r="F140" s="195">
        <f t="shared" si="90"/>
        <v>0</v>
      </c>
      <c r="G140" s="195">
        <f t="shared" si="90"/>
        <v>0</v>
      </c>
      <c r="H140" s="195">
        <f t="shared" si="90"/>
        <v>0</v>
      </c>
      <c r="I140" s="195">
        <f t="shared" si="90"/>
        <v>0</v>
      </c>
      <c r="J140" s="195">
        <f t="shared" si="90"/>
        <v>0</v>
      </c>
      <c r="K140" s="195">
        <f t="shared" si="90"/>
        <v>0</v>
      </c>
      <c r="L140" s="195">
        <f t="shared" si="90"/>
        <v>0</v>
      </c>
      <c r="M140" s="195">
        <f t="shared" si="90"/>
        <v>0</v>
      </c>
      <c r="N140" s="195">
        <f t="shared" si="90"/>
        <v>0</v>
      </c>
      <c r="O140" s="195">
        <f t="shared" si="90"/>
        <v>0</v>
      </c>
      <c r="P140" s="195">
        <f t="shared" si="90"/>
        <v>0</v>
      </c>
      <c r="Q140" s="195">
        <f t="shared" si="90"/>
        <v>0</v>
      </c>
      <c r="R140" s="195">
        <f t="shared" si="90"/>
        <v>0</v>
      </c>
      <c r="S140" s="195">
        <f t="shared" si="90"/>
        <v>0</v>
      </c>
      <c r="T140" s="195">
        <f t="shared" si="90"/>
        <v>0</v>
      </c>
      <c r="U140" s="195">
        <f t="shared" si="90"/>
        <v>0</v>
      </c>
      <c r="V140" s="195">
        <f t="shared" si="90"/>
        <v>0</v>
      </c>
      <c r="W140" s="195">
        <f t="shared" si="90"/>
        <v>1</v>
      </c>
      <c r="X140" s="195">
        <f t="shared" si="90"/>
        <v>1</v>
      </c>
      <c r="Y140" s="195">
        <f t="shared" si="90"/>
        <v>1</v>
      </c>
      <c r="Z140" s="195">
        <f t="shared" si="90"/>
        <v>1</v>
      </c>
      <c r="AA140" s="82">
        <f t="shared" si="90"/>
        <v>1</v>
      </c>
      <c r="AB140" s="195">
        <f t="shared" si="90"/>
        <v>1</v>
      </c>
      <c r="AC140" s="195">
        <f t="shared" si="90"/>
        <v>1</v>
      </c>
      <c r="AD140" s="195">
        <f t="shared" si="90"/>
        <v>1</v>
      </c>
      <c r="AE140" s="195">
        <f t="shared" si="90"/>
        <v>1</v>
      </c>
      <c r="AF140" s="195">
        <f t="shared" si="90"/>
        <v>1</v>
      </c>
      <c r="AG140" s="195">
        <f t="shared" si="90"/>
        <v>1</v>
      </c>
      <c r="AH140" s="195">
        <f t="shared" si="90"/>
        <v>1</v>
      </c>
      <c r="AI140" s="195">
        <f t="shared" si="90"/>
        <v>1</v>
      </c>
      <c r="AJ140" s="195">
        <f t="shared" si="90"/>
        <v>1</v>
      </c>
      <c r="AK140" s="195">
        <f t="shared" ref="AK140:BB140" si="91">+AJ140+AK139</f>
        <v>1</v>
      </c>
      <c r="AL140" s="195">
        <f t="shared" si="91"/>
        <v>1</v>
      </c>
      <c r="AM140" s="195">
        <f t="shared" si="91"/>
        <v>1</v>
      </c>
      <c r="AN140" s="195">
        <f t="shared" si="91"/>
        <v>1</v>
      </c>
      <c r="AO140" s="195">
        <f t="shared" si="91"/>
        <v>1</v>
      </c>
      <c r="AP140" s="195">
        <f t="shared" si="91"/>
        <v>1</v>
      </c>
      <c r="AQ140" s="195">
        <f t="shared" si="91"/>
        <v>1</v>
      </c>
      <c r="AR140" s="195">
        <f t="shared" si="91"/>
        <v>1</v>
      </c>
      <c r="AS140" s="195">
        <f t="shared" si="91"/>
        <v>1</v>
      </c>
      <c r="AT140" s="195">
        <f t="shared" si="91"/>
        <v>1</v>
      </c>
      <c r="AU140" s="195">
        <f t="shared" si="91"/>
        <v>1</v>
      </c>
      <c r="AV140" s="195">
        <f t="shared" si="91"/>
        <v>1</v>
      </c>
      <c r="AW140" s="195">
        <f t="shared" si="91"/>
        <v>1</v>
      </c>
      <c r="AX140" s="195">
        <f t="shared" si="91"/>
        <v>1</v>
      </c>
      <c r="AY140" s="195">
        <f t="shared" si="91"/>
        <v>1</v>
      </c>
      <c r="AZ140" s="195">
        <f t="shared" si="91"/>
        <v>1</v>
      </c>
      <c r="BA140" s="196">
        <f t="shared" si="91"/>
        <v>1</v>
      </c>
      <c r="BB140" s="194">
        <f t="shared" si="91"/>
        <v>1</v>
      </c>
    </row>
    <row r="141" spans="2:89" s="197" customFormat="1" x14ac:dyDescent="0.25">
      <c r="B141" s="194" t="s">
        <v>110</v>
      </c>
      <c r="C141" s="266"/>
      <c r="D141" s="195">
        <v>0</v>
      </c>
      <c r="E141" s="195">
        <v>0</v>
      </c>
      <c r="F141" s="195">
        <v>0</v>
      </c>
      <c r="G141" s="195">
        <v>0</v>
      </c>
      <c r="H141" s="195">
        <v>0</v>
      </c>
      <c r="I141" s="195">
        <v>0</v>
      </c>
      <c r="J141" s="195">
        <v>0</v>
      </c>
      <c r="K141" s="195">
        <v>0</v>
      </c>
      <c r="L141" s="195">
        <v>0</v>
      </c>
      <c r="M141" s="195">
        <v>0</v>
      </c>
      <c r="N141" s="195">
        <v>0</v>
      </c>
      <c r="O141" s="195">
        <v>0</v>
      </c>
      <c r="P141" s="195">
        <v>0</v>
      </c>
      <c r="Q141" s="195">
        <v>0</v>
      </c>
      <c r="R141" s="195">
        <v>0</v>
      </c>
      <c r="S141" s="195">
        <v>0</v>
      </c>
      <c r="T141" s="195">
        <v>0</v>
      </c>
      <c r="U141" s="195">
        <v>0</v>
      </c>
      <c r="V141" s="195">
        <v>0</v>
      </c>
      <c r="W141" s="195">
        <v>1</v>
      </c>
      <c r="X141" s="195">
        <v>0</v>
      </c>
      <c r="Y141" s="195">
        <v>0</v>
      </c>
      <c r="Z141" s="195">
        <v>0</v>
      </c>
      <c r="AA141" s="82">
        <v>0</v>
      </c>
      <c r="AB141" s="195">
        <v>0</v>
      </c>
      <c r="AC141" s="195">
        <v>0</v>
      </c>
      <c r="AD141" s="195">
        <v>0</v>
      </c>
      <c r="AE141" s="195">
        <v>0</v>
      </c>
      <c r="AF141" s="195">
        <v>0</v>
      </c>
      <c r="AG141" s="195">
        <v>0</v>
      </c>
      <c r="AH141" s="195">
        <v>0</v>
      </c>
      <c r="AI141" s="195">
        <v>0</v>
      </c>
      <c r="AJ141" s="195">
        <v>0</v>
      </c>
      <c r="AK141" s="195">
        <v>0</v>
      </c>
      <c r="AL141" s="195">
        <v>0</v>
      </c>
      <c r="AM141" s="195">
        <v>0</v>
      </c>
      <c r="AN141" s="195">
        <v>0</v>
      </c>
      <c r="AO141" s="195">
        <v>0</v>
      </c>
      <c r="AP141" s="195">
        <v>0</v>
      </c>
      <c r="AQ141" s="195">
        <v>0</v>
      </c>
      <c r="AR141" s="195">
        <v>0</v>
      </c>
      <c r="AS141" s="195">
        <v>0</v>
      </c>
      <c r="AT141" s="195">
        <v>0</v>
      </c>
      <c r="AU141" s="195">
        <v>0</v>
      </c>
      <c r="AV141" s="195">
        <v>0</v>
      </c>
      <c r="AW141" s="195">
        <v>0</v>
      </c>
      <c r="AX141" s="195">
        <v>0</v>
      </c>
      <c r="AY141" s="195">
        <v>0</v>
      </c>
      <c r="AZ141" s="195">
        <v>0</v>
      </c>
      <c r="BA141" s="196">
        <v>0</v>
      </c>
      <c r="BB141" s="194">
        <v>0</v>
      </c>
      <c r="BC141" s="197">
        <f>SUM(N141:BB141)</f>
        <v>1</v>
      </c>
    </row>
    <row r="142" spans="2:89" s="197" customFormat="1" x14ac:dyDescent="0.25">
      <c r="B142" s="194" t="s">
        <v>111</v>
      </c>
      <c r="C142" s="266"/>
      <c r="D142" s="195">
        <f>+D141</f>
        <v>0</v>
      </c>
      <c r="E142" s="195">
        <f t="shared" ref="E142:AJ142" si="92">+D142+E141</f>
        <v>0</v>
      </c>
      <c r="F142" s="195">
        <f t="shared" si="92"/>
        <v>0</v>
      </c>
      <c r="G142" s="195">
        <f t="shared" si="92"/>
        <v>0</v>
      </c>
      <c r="H142" s="195">
        <f t="shared" si="92"/>
        <v>0</v>
      </c>
      <c r="I142" s="195">
        <f t="shared" si="92"/>
        <v>0</v>
      </c>
      <c r="J142" s="195">
        <f t="shared" si="92"/>
        <v>0</v>
      </c>
      <c r="K142" s="195">
        <f t="shared" si="92"/>
        <v>0</v>
      </c>
      <c r="L142" s="195">
        <f t="shared" si="92"/>
        <v>0</v>
      </c>
      <c r="M142" s="195">
        <f t="shared" si="92"/>
        <v>0</v>
      </c>
      <c r="N142" s="195">
        <f t="shared" si="92"/>
        <v>0</v>
      </c>
      <c r="O142" s="195">
        <f t="shared" si="92"/>
        <v>0</v>
      </c>
      <c r="P142" s="195">
        <f t="shared" si="92"/>
        <v>0</v>
      </c>
      <c r="Q142" s="195">
        <f t="shared" si="92"/>
        <v>0</v>
      </c>
      <c r="R142" s="195">
        <f t="shared" si="92"/>
        <v>0</v>
      </c>
      <c r="S142" s="195">
        <f t="shared" si="92"/>
        <v>0</v>
      </c>
      <c r="T142" s="195">
        <f t="shared" si="92"/>
        <v>0</v>
      </c>
      <c r="U142" s="195">
        <f t="shared" si="92"/>
        <v>0</v>
      </c>
      <c r="V142" s="195">
        <f t="shared" si="92"/>
        <v>0</v>
      </c>
      <c r="W142" s="195">
        <f t="shared" si="92"/>
        <v>1</v>
      </c>
      <c r="X142" s="195">
        <f t="shared" si="92"/>
        <v>1</v>
      </c>
      <c r="Y142" s="195">
        <f t="shared" si="92"/>
        <v>1</v>
      </c>
      <c r="Z142" s="195">
        <f t="shared" si="92"/>
        <v>1</v>
      </c>
      <c r="AA142" s="82">
        <f t="shared" si="92"/>
        <v>1</v>
      </c>
      <c r="AB142" s="195">
        <f t="shared" si="92"/>
        <v>1</v>
      </c>
      <c r="AC142" s="195">
        <f t="shared" si="92"/>
        <v>1</v>
      </c>
      <c r="AD142" s="195">
        <f t="shared" si="92"/>
        <v>1</v>
      </c>
      <c r="AE142" s="195">
        <f t="shared" si="92"/>
        <v>1</v>
      </c>
      <c r="AF142" s="195">
        <f t="shared" si="92"/>
        <v>1</v>
      </c>
      <c r="AG142" s="195">
        <f t="shared" si="92"/>
        <v>1</v>
      </c>
      <c r="AH142" s="195">
        <f t="shared" si="92"/>
        <v>1</v>
      </c>
      <c r="AI142" s="195">
        <f t="shared" si="92"/>
        <v>1</v>
      </c>
      <c r="AJ142" s="195">
        <f t="shared" si="92"/>
        <v>1</v>
      </c>
      <c r="AK142" s="195">
        <f t="shared" ref="AK142:BB142" si="93">+AJ142+AK141</f>
        <v>1</v>
      </c>
      <c r="AL142" s="195">
        <f t="shared" si="93"/>
        <v>1</v>
      </c>
      <c r="AM142" s="195">
        <f t="shared" si="93"/>
        <v>1</v>
      </c>
      <c r="AN142" s="195">
        <f t="shared" si="93"/>
        <v>1</v>
      </c>
      <c r="AO142" s="195">
        <f t="shared" si="93"/>
        <v>1</v>
      </c>
      <c r="AP142" s="195">
        <f t="shared" si="93"/>
        <v>1</v>
      </c>
      <c r="AQ142" s="195">
        <f t="shared" si="93"/>
        <v>1</v>
      </c>
      <c r="AR142" s="195">
        <f t="shared" si="93"/>
        <v>1</v>
      </c>
      <c r="AS142" s="195">
        <f t="shared" si="93"/>
        <v>1</v>
      </c>
      <c r="AT142" s="195">
        <f t="shared" si="93"/>
        <v>1</v>
      </c>
      <c r="AU142" s="195">
        <f t="shared" si="93"/>
        <v>1</v>
      </c>
      <c r="AV142" s="195">
        <f t="shared" si="93"/>
        <v>1</v>
      </c>
      <c r="AW142" s="195">
        <f t="shared" si="93"/>
        <v>1</v>
      </c>
      <c r="AX142" s="195">
        <f t="shared" si="93"/>
        <v>1</v>
      </c>
      <c r="AY142" s="195">
        <f t="shared" si="93"/>
        <v>1</v>
      </c>
      <c r="AZ142" s="195">
        <f t="shared" si="93"/>
        <v>1</v>
      </c>
      <c r="BA142" s="196">
        <f t="shared" si="93"/>
        <v>1</v>
      </c>
      <c r="BB142" s="194">
        <f t="shared" si="93"/>
        <v>1</v>
      </c>
    </row>
    <row r="143" spans="2:89" s="212" customFormat="1" x14ac:dyDescent="0.25">
      <c r="B143" s="209"/>
      <c r="C143" s="266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  <c r="AA143" s="83"/>
      <c r="AB143" s="210"/>
      <c r="AC143" s="210"/>
      <c r="AD143" s="210"/>
      <c r="AE143" s="210"/>
      <c r="AF143" s="210"/>
      <c r="AG143" s="210"/>
      <c r="AH143" s="210"/>
      <c r="AI143" s="210"/>
      <c r="AJ143" s="210"/>
      <c r="AK143" s="210"/>
      <c r="AL143" s="210"/>
      <c r="AM143" s="210"/>
      <c r="AN143" s="210"/>
      <c r="AO143" s="210"/>
      <c r="AP143" s="210"/>
      <c r="AQ143" s="210"/>
      <c r="AR143" s="210"/>
      <c r="AS143" s="210"/>
      <c r="AT143" s="210"/>
      <c r="AU143" s="210"/>
      <c r="AV143" s="210"/>
      <c r="AW143" s="210"/>
      <c r="AX143" s="210"/>
      <c r="AY143" s="210"/>
      <c r="AZ143" s="210"/>
      <c r="BA143" s="211"/>
      <c r="BB143" s="209"/>
    </row>
    <row r="144" spans="2:89" s="198" customFormat="1" x14ac:dyDescent="0.25">
      <c r="B144" s="198" t="s">
        <v>112</v>
      </c>
      <c r="C144" s="199">
        <v>8</v>
      </c>
      <c r="D144" s="200">
        <f t="shared" ref="D144:AI144" si="94">+D140*$C144</f>
        <v>0</v>
      </c>
      <c r="E144" s="200">
        <f t="shared" si="94"/>
        <v>0</v>
      </c>
      <c r="F144" s="200">
        <f t="shared" si="94"/>
        <v>0</v>
      </c>
      <c r="G144" s="200">
        <f t="shared" si="94"/>
        <v>0</v>
      </c>
      <c r="H144" s="200">
        <f t="shared" si="94"/>
        <v>0</v>
      </c>
      <c r="I144" s="200">
        <f t="shared" si="94"/>
        <v>0</v>
      </c>
      <c r="J144" s="200">
        <f t="shared" si="94"/>
        <v>0</v>
      </c>
      <c r="K144" s="200">
        <f t="shared" si="94"/>
        <v>0</v>
      </c>
      <c r="L144" s="200">
        <f t="shared" si="94"/>
        <v>0</v>
      </c>
      <c r="M144" s="200">
        <f t="shared" si="94"/>
        <v>0</v>
      </c>
      <c r="N144" s="200">
        <f t="shared" si="94"/>
        <v>0</v>
      </c>
      <c r="O144" s="200">
        <f t="shared" si="94"/>
        <v>0</v>
      </c>
      <c r="P144" s="200">
        <f t="shared" si="94"/>
        <v>0</v>
      </c>
      <c r="Q144" s="200">
        <f t="shared" si="94"/>
        <v>0</v>
      </c>
      <c r="R144" s="200">
        <f t="shared" si="94"/>
        <v>0</v>
      </c>
      <c r="S144" s="200">
        <f t="shared" si="94"/>
        <v>0</v>
      </c>
      <c r="T144" s="200">
        <f t="shared" si="94"/>
        <v>0</v>
      </c>
      <c r="U144" s="200">
        <f t="shared" si="94"/>
        <v>0</v>
      </c>
      <c r="V144" s="200">
        <f t="shared" si="94"/>
        <v>0</v>
      </c>
      <c r="W144" s="200">
        <f t="shared" si="94"/>
        <v>8</v>
      </c>
      <c r="X144" s="200">
        <f t="shared" si="94"/>
        <v>8</v>
      </c>
      <c r="Y144" s="200">
        <f t="shared" si="94"/>
        <v>8</v>
      </c>
      <c r="Z144" s="200">
        <f t="shared" si="94"/>
        <v>8</v>
      </c>
      <c r="AA144" s="90">
        <f t="shared" si="94"/>
        <v>8</v>
      </c>
      <c r="AB144" s="200">
        <f t="shared" si="94"/>
        <v>8</v>
      </c>
      <c r="AC144" s="200">
        <f t="shared" si="94"/>
        <v>8</v>
      </c>
      <c r="AD144" s="200">
        <f t="shared" si="94"/>
        <v>8</v>
      </c>
      <c r="AE144" s="200">
        <f t="shared" si="94"/>
        <v>8</v>
      </c>
      <c r="AF144" s="200">
        <f t="shared" si="94"/>
        <v>8</v>
      </c>
      <c r="AG144" s="200">
        <f t="shared" si="94"/>
        <v>8</v>
      </c>
      <c r="AH144" s="200">
        <f t="shared" si="94"/>
        <v>8</v>
      </c>
      <c r="AI144" s="200">
        <f t="shared" si="94"/>
        <v>8</v>
      </c>
      <c r="AJ144" s="200">
        <f t="shared" ref="AJ144:BB144" si="95">+AJ140*$C144</f>
        <v>8</v>
      </c>
      <c r="AK144" s="200">
        <f t="shared" si="95"/>
        <v>8</v>
      </c>
      <c r="AL144" s="200">
        <f t="shared" si="95"/>
        <v>8</v>
      </c>
      <c r="AM144" s="200">
        <f t="shared" si="95"/>
        <v>8</v>
      </c>
      <c r="AN144" s="200">
        <f t="shared" si="95"/>
        <v>8</v>
      </c>
      <c r="AO144" s="200">
        <f t="shared" si="95"/>
        <v>8</v>
      </c>
      <c r="AP144" s="200">
        <f t="shared" si="95"/>
        <v>8</v>
      </c>
      <c r="AQ144" s="200">
        <f t="shared" si="95"/>
        <v>8</v>
      </c>
      <c r="AR144" s="200">
        <f t="shared" si="95"/>
        <v>8</v>
      </c>
      <c r="AS144" s="200">
        <f t="shared" si="95"/>
        <v>8</v>
      </c>
      <c r="AT144" s="200">
        <f t="shared" si="95"/>
        <v>8</v>
      </c>
      <c r="AU144" s="200">
        <f t="shared" si="95"/>
        <v>8</v>
      </c>
      <c r="AV144" s="200">
        <f t="shared" si="95"/>
        <v>8</v>
      </c>
      <c r="AW144" s="200">
        <f t="shared" si="95"/>
        <v>8</v>
      </c>
      <c r="AX144" s="200">
        <f t="shared" si="95"/>
        <v>8</v>
      </c>
      <c r="AY144" s="200">
        <f t="shared" si="95"/>
        <v>8</v>
      </c>
      <c r="AZ144" s="200">
        <f t="shared" si="95"/>
        <v>8</v>
      </c>
      <c r="BA144" s="201">
        <f t="shared" si="95"/>
        <v>8</v>
      </c>
      <c r="BB144" s="202">
        <f t="shared" si="95"/>
        <v>8</v>
      </c>
      <c r="BC144" s="202"/>
      <c r="BF144" s="202"/>
      <c r="BG144" s="202"/>
      <c r="BH144" s="202"/>
      <c r="BI144" s="202"/>
      <c r="BJ144" s="202"/>
      <c r="BK144" s="202"/>
      <c r="BL144" s="202"/>
      <c r="BM144" s="202"/>
      <c r="BN144" s="202"/>
      <c r="BO144" s="202"/>
      <c r="BP144" s="202"/>
      <c r="BQ144" s="202"/>
      <c r="BR144" s="202"/>
      <c r="BS144" s="202"/>
      <c r="BT144" s="202"/>
      <c r="BU144" s="202"/>
      <c r="BV144" s="202"/>
      <c r="BW144" s="202"/>
      <c r="BX144" s="202"/>
      <c r="BY144" s="202"/>
      <c r="BZ144" s="202"/>
      <c r="CA144" s="202"/>
      <c r="CB144" s="202"/>
      <c r="CC144" s="202"/>
      <c r="CD144" s="202"/>
      <c r="CE144" s="202"/>
      <c r="CF144" s="202"/>
      <c r="CG144" s="202"/>
      <c r="CH144" s="202"/>
      <c r="CI144" s="202"/>
      <c r="CJ144" s="202"/>
      <c r="CK144" s="202"/>
    </row>
    <row r="145" spans="2:89" s="203" customFormat="1" ht="13.8" thickBot="1" x14ac:dyDescent="0.3">
      <c r="B145" s="203" t="s">
        <v>113</v>
      </c>
      <c r="C145" s="204" t="str">
        <f>+'NTP or Sold'!C13</f>
        <v>NTP</v>
      </c>
      <c r="D145" s="205">
        <f t="shared" ref="D145:AI145" si="96">+D142*$C144</f>
        <v>0</v>
      </c>
      <c r="E145" s="205">
        <f t="shared" si="96"/>
        <v>0</v>
      </c>
      <c r="F145" s="205">
        <f t="shared" si="96"/>
        <v>0</v>
      </c>
      <c r="G145" s="205">
        <f t="shared" si="96"/>
        <v>0</v>
      </c>
      <c r="H145" s="205">
        <f t="shared" si="96"/>
        <v>0</v>
      </c>
      <c r="I145" s="205">
        <f t="shared" si="96"/>
        <v>0</v>
      </c>
      <c r="J145" s="205">
        <f t="shared" si="96"/>
        <v>0</v>
      </c>
      <c r="K145" s="205">
        <f t="shared" si="96"/>
        <v>0</v>
      </c>
      <c r="L145" s="205">
        <f t="shared" si="96"/>
        <v>0</v>
      </c>
      <c r="M145" s="205">
        <f t="shared" si="96"/>
        <v>0</v>
      </c>
      <c r="N145" s="205">
        <f t="shared" si="96"/>
        <v>0</v>
      </c>
      <c r="O145" s="205">
        <f t="shared" si="96"/>
        <v>0</v>
      </c>
      <c r="P145" s="205">
        <f t="shared" si="96"/>
        <v>0</v>
      </c>
      <c r="Q145" s="205">
        <f t="shared" si="96"/>
        <v>0</v>
      </c>
      <c r="R145" s="205">
        <f t="shared" si="96"/>
        <v>0</v>
      </c>
      <c r="S145" s="205">
        <f t="shared" si="96"/>
        <v>0</v>
      </c>
      <c r="T145" s="205">
        <f t="shared" si="96"/>
        <v>0</v>
      </c>
      <c r="U145" s="205">
        <f t="shared" si="96"/>
        <v>0</v>
      </c>
      <c r="V145" s="205">
        <f t="shared" si="96"/>
        <v>0</v>
      </c>
      <c r="W145" s="205">
        <f t="shared" si="96"/>
        <v>8</v>
      </c>
      <c r="X145" s="205">
        <f t="shared" si="96"/>
        <v>8</v>
      </c>
      <c r="Y145" s="205">
        <f t="shared" si="96"/>
        <v>8</v>
      </c>
      <c r="Z145" s="205">
        <f t="shared" si="96"/>
        <v>8</v>
      </c>
      <c r="AA145" s="136">
        <f t="shared" si="96"/>
        <v>8</v>
      </c>
      <c r="AB145" s="205">
        <f t="shared" si="96"/>
        <v>8</v>
      </c>
      <c r="AC145" s="205">
        <f t="shared" si="96"/>
        <v>8</v>
      </c>
      <c r="AD145" s="205">
        <f t="shared" si="96"/>
        <v>8</v>
      </c>
      <c r="AE145" s="205">
        <f t="shared" si="96"/>
        <v>8</v>
      </c>
      <c r="AF145" s="205">
        <f t="shared" si="96"/>
        <v>8</v>
      </c>
      <c r="AG145" s="205">
        <f t="shared" si="96"/>
        <v>8</v>
      </c>
      <c r="AH145" s="205">
        <f t="shared" si="96"/>
        <v>8</v>
      </c>
      <c r="AI145" s="205">
        <f t="shared" si="96"/>
        <v>8</v>
      </c>
      <c r="AJ145" s="205">
        <f t="shared" ref="AJ145:BB145" si="97">+AJ142*$C144</f>
        <v>8</v>
      </c>
      <c r="AK145" s="205">
        <f t="shared" si="97"/>
        <v>8</v>
      </c>
      <c r="AL145" s="205">
        <f t="shared" si="97"/>
        <v>8</v>
      </c>
      <c r="AM145" s="205">
        <f t="shared" si="97"/>
        <v>8</v>
      </c>
      <c r="AN145" s="205">
        <f t="shared" si="97"/>
        <v>8</v>
      </c>
      <c r="AO145" s="205">
        <f t="shared" si="97"/>
        <v>8</v>
      </c>
      <c r="AP145" s="205">
        <f t="shared" si="97"/>
        <v>8</v>
      </c>
      <c r="AQ145" s="205">
        <f t="shared" si="97"/>
        <v>8</v>
      </c>
      <c r="AR145" s="205">
        <f t="shared" si="97"/>
        <v>8</v>
      </c>
      <c r="AS145" s="205">
        <f t="shared" si="97"/>
        <v>8</v>
      </c>
      <c r="AT145" s="205">
        <f t="shared" si="97"/>
        <v>8</v>
      </c>
      <c r="AU145" s="205">
        <f t="shared" si="97"/>
        <v>8</v>
      </c>
      <c r="AV145" s="205">
        <f t="shared" si="97"/>
        <v>8</v>
      </c>
      <c r="AW145" s="205">
        <f t="shared" si="97"/>
        <v>8</v>
      </c>
      <c r="AX145" s="205">
        <f t="shared" si="97"/>
        <v>8</v>
      </c>
      <c r="AY145" s="205">
        <f t="shared" si="97"/>
        <v>8</v>
      </c>
      <c r="AZ145" s="205">
        <f t="shared" si="97"/>
        <v>8</v>
      </c>
      <c r="BA145" s="206">
        <f t="shared" si="97"/>
        <v>8</v>
      </c>
      <c r="BB145" s="207">
        <f t="shared" si="97"/>
        <v>8</v>
      </c>
      <c r="BC145" s="207"/>
      <c r="BF145" s="207"/>
      <c r="BG145" s="207"/>
      <c r="BH145" s="207"/>
      <c r="BI145" s="207"/>
      <c r="BJ145" s="207"/>
      <c r="BK145" s="207"/>
      <c r="BL145" s="207"/>
      <c r="BM145" s="207"/>
      <c r="BN145" s="207"/>
      <c r="BO145" s="207"/>
      <c r="BP145" s="207"/>
      <c r="BQ145" s="207"/>
      <c r="BR145" s="207"/>
      <c r="BS145" s="207"/>
      <c r="BT145" s="207"/>
      <c r="BU145" s="207"/>
      <c r="BV145" s="207"/>
      <c r="BW145" s="207"/>
      <c r="BX145" s="207"/>
      <c r="BY145" s="207"/>
      <c r="BZ145" s="207"/>
      <c r="CA145" s="207"/>
      <c r="CB145" s="207"/>
      <c r="CC145" s="207"/>
      <c r="CD145" s="207"/>
      <c r="CE145" s="207"/>
      <c r="CF145" s="207"/>
      <c r="CG145" s="207"/>
      <c r="CH145" s="207"/>
      <c r="CI145" s="207"/>
      <c r="CJ145" s="207"/>
      <c r="CK145" s="207"/>
    </row>
    <row r="146" spans="2:89" s="193" customFormat="1" ht="15" customHeight="1" thickTop="1" x14ac:dyDescent="0.25">
      <c r="B146" s="198" t="str">
        <f>+'NTP or Sold'!H14</f>
        <v>Fr 6B 60 hz power barges</v>
      </c>
      <c r="C146" s="265" t="str">
        <f>+'NTP or Sold'!T14</f>
        <v>Nigeria Barge II (APACHI)</v>
      </c>
      <c r="D146" s="208"/>
      <c r="E146" s="208"/>
      <c r="F146" s="208"/>
      <c r="G146" s="208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208"/>
      <c r="S146" s="208"/>
      <c r="T146" s="208"/>
      <c r="U146" s="208"/>
      <c r="V146" s="208"/>
      <c r="W146" s="208"/>
      <c r="X146" s="208"/>
      <c r="Y146" s="208"/>
      <c r="Z146" s="208"/>
      <c r="AA146" s="81"/>
      <c r="AB146" s="208"/>
      <c r="AC146" s="208"/>
      <c r="AD146" s="208"/>
      <c r="AE146" s="208"/>
      <c r="AF146" s="208"/>
      <c r="AG146" s="208"/>
      <c r="AH146" s="208"/>
      <c r="AI146" s="208"/>
      <c r="AJ146" s="208"/>
      <c r="AK146" s="208"/>
      <c r="AL146" s="208"/>
      <c r="AM146" s="208"/>
      <c r="AN146" s="208"/>
      <c r="AO146" s="208"/>
      <c r="AP146" s="208"/>
      <c r="AQ146" s="208"/>
      <c r="AR146" s="208"/>
      <c r="AS146" s="208"/>
      <c r="AT146" s="208"/>
      <c r="AU146" s="208"/>
      <c r="AV146" s="208"/>
      <c r="AW146" s="208"/>
      <c r="AX146" s="208"/>
      <c r="AY146" s="208"/>
      <c r="AZ146" s="208"/>
      <c r="BA146" s="192"/>
    </row>
    <row r="147" spans="2:89" s="197" customFormat="1" x14ac:dyDescent="0.25">
      <c r="B147" s="194" t="s">
        <v>108</v>
      </c>
      <c r="C147" s="266"/>
      <c r="D147" s="195">
        <v>0</v>
      </c>
      <c r="E147" s="195">
        <v>0</v>
      </c>
      <c r="F147" s="195">
        <v>0</v>
      </c>
      <c r="G147" s="195">
        <v>0</v>
      </c>
      <c r="H147" s="195">
        <v>0</v>
      </c>
      <c r="I147" s="195">
        <v>0</v>
      </c>
      <c r="J147" s="195">
        <v>0</v>
      </c>
      <c r="K147" s="195">
        <v>0</v>
      </c>
      <c r="L147" s="195">
        <v>0</v>
      </c>
      <c r="M147" s="195">
        <v>0</v>
      </c>
      <c r="N147" s="195">
        <v>0</v>
      </c>
      <c r="O147" s="195">
        <v>0</v>
      </c>
      <c r="P147" s="195">
        <v>0</v>
      </c>
      <c r="Q147" s="195">
        <v>0</v>
      </c>
      <c r="R147" s="195">
        <v>0</v>
      </c>
      <c r="S147" s="195">
        <v>0</v>
      </c>
      <c r="T147" s="195">
        <v>0</v>
      </c>
      <c r="U147" s="195">
        <v>0</v>
      </c>
      <c r="V147" s="195">
        <v>0</v>
      </c>
      <c r="W147" s="195">
        <v>1</v>
      </c>
      <c r="X147" s="195">
        <v>0</v>
      </c>
      <c r="Y147" s="195">
        <v>0</v>
      </c>
      <c r="Z147" s="195">
        <v>0</v>
      </c>
      <c r="AA147" s="82">
        <v>0</v>
      </c>
      <c r="AB147" s="195">
        <v>0</v>
      </c>
      <c r="AC147" s="195">
        <v>0</v>
      </c>
      <c r="AD147" s="195">
        <v>0</v>
      </c>
      <c r="AE147" s="195">
        <v>0</v>
      </c>
      <c r="AF147" s="195">
        <v>0</v>
      </c>
      <c r="AG147" s="195">
        <v>0</v>
      </c>
      <c r="AH147" s="195">
        <v>0</v>
      </c>
      <c r="AI147" s="195">
        <v>0</v>
      </c>
      <c r="AJ147" s="195">
        <v>0</v>
      </c>
      <c r="AK147" s="195">
        <v>0</v>
      </c>
      <c r="AL147" s="195">
        <v>0</v>
      </c>
      <c r="AM147" s="195">
        <v>0</v>
      </c>
      <c r="AN147" s="195">
        <v>0</v>
      </c>
      <c r="AO147" s="195">
        <v>0</v>
      </c>
      <c r="AP147" s="195">
        <v>0</v>
      </c>
      <c r="AQ147" s="195">
        <v>0</v>
      </c>
      <c r="AR147" s="195">
        <v>0</v>
      </c>
      <c r="AS147" s="195">
        <v>0</v>
      </c>
      <c r="AT147" s="195">
        <v>0</v>
      </c>
      <c r="AU147" s="195">
        <v>0</v>
      </c>
      <c r="AV147" s="195">
        <v>0</v>
      </c>
      <c r="AW147" s="195">
        <v>0</v>
      </c>
      <c r="AX147" s="195">
        <v>0</v>
      </c>
      <c r="AY147" s="195">
        <v>0</v>
      </c>
      <c r="AZ147" s="195">
        <v>0</v>
      </c>
      <c r="BA147" s="196">
        <v>0</v>
      </c>
      <c r="BB147" s="194">
        <v>0</v>
      </c>
      <c r="BC147" s="197">
        <f>SUM(N147:BB147)</f>
        <v>1</v>
      </c>
    </row>
    <row r="148" spans="2:89" s="197" customFormat="1" x14ac:dyDescent="0.25">
      <c r="B148" s="194" t="s">
        <v>109</v>
      </c>
      <c r="C148" s="266"/>
      <c r="D148" s="195">
        <f>+D147</f>
        <v>0</v>
      </c>
      <c r="E148" s="195">
        <f t="shared" ref="E148:AJ148" si="98">+D148+E147</f>
        <v>0</v>
      </c>
      <c r="F148" s="195">
        <f t="shared" si="98"/>
        <v>0</v>
      </c>
      <c r="G148" s="195">
        <f t="shared" si="98"/>
        <v>0</v>
      </c>
      <c r="H148" s="195">
        <f t="shared" si="98"/>
        <v>0</v>
      </c>
      <c r="I148" s="195">
        <f t="shared" si="98"/>
        <v>0</v>
      </c>
      <c r="J148" s="195">
        <f t="shared" si="98"/>
        <v>0</v>
      </c>
      <c r="K148" s="195">
        <f t="shared" si="98"/>
        <v>0</v>
      </c>
      <c r="L148" s="195">
        <f t="shared" si="98"/>
        <v>0</v>
      </c>
      <c r="M148" s="195">
        <f t="shared" si="98"/>
        <v>0</v>
      </c>
      <c r="N148" s="195">
        <f t="shared" si="98"/>
        <v>0</v>
      </c>
      <c r="O148" s="195">
        <f t="shared" si="98"/>
        <v>0</v>
      </c>
      <c r="P148" s="195">
        <f t="shared" si="98"/>
        <v>0</v>
      </c>
      <c r="Q148" s="195">
        <f t="shared" si="98"/>
        <v>0</v>
      </c>
      <c r="R148" s="195">
        <f t="shared" si="98"/>
        <v>0</v>
      </c>
      <c r="S148" s="195">
        <f t="shared" si="98"/>
        <v>0</v>
      </c>
      <c r="T148" s="195">
        <f t="shared" si="98"/>
        <v>0</v>
      </c>
      <c r="U148" s="195">
        <f t="shared" si="98"/>
        <v>0</v>
      </c>
      <c r="V148" s="195">
        <f t="shared" si="98"/>
        <v>0</v>
      </c>
      <c r="W148" s="195">
        <f t="shared" si="98"/>
        <v>1</v>
      </c>
      <c r="X148" s="195">
        <f t="shared" si="98"/>
        <v>1</v>
      </c>
      <c r="Y148" s="195">
        <f t="shared" si="98"/>
        <v>1</v>
      </c>
      <c r="Z148" s="195">
        <f t="shared" si="98"/>
        <v>1</v>
      </c>
      <c r="AA148" s="82">
        <f t="shared" si="98"/>
        <v>1</v>
      </c>
      <c r="AB148" s="195">
        <f t="shared" si="98"/>
        <v>1</v>
      </c>
      <c r="AC148" s="195">
        <f t="shared" si="98"/>
        <v>1</v>
      </c>
      <c r="AD148" s="195">
        <f t="shared" si="98"/>
        <v>1</v>
      </c>
      <c r="AE148" s="195">
        <f t="shared" si="98"/>
        <v>1</v>
      </c>
      <c r="AF148" s="195">
        <f t="shared" si="98"/>
        <v>1</v>
      </c>
      <c r="AG148" s="195">
        <f t="shared" si="98"/>
        <v>1</v>
      </c>
      <c r="AH148" s="195">
        <f t="shared" si="98"/>
        <v>1</v>
      </c>
      <c r="AI148" s="195">
        <f t="shared" si="98"/>
        <v>1</v>
      </c>
      <c r="AJ148" s="195">
        <f t="shared" si="98"/>
        <v>1</v>
      </c>
      <c r="AK148" s="195">
        <f t="shared" ref="AK148:BB148" si="99">+AJ148+AK147</f>
        <v>1</v>
      </c>
      <c r="AL148" s="195">
        <f t="shared" si="99"/>
        <v>1</v>
      </c>
      <c r="AM148" s="195">
        <f t="shared" si="99"/>
        <v>1</v>
      </c>
      <c r="AN148" s="195">
        <f t="shared" si="99"/>
        <v>1</v>
      </c>
      <c r="AO148" s="195">
        <f t="shared" si="99"/>
        <v>1</v>
      </c>
      <c r="AP148" s="195">
        <f t="shared" si="99"/>
        <v>1</v>
      </c>
      <c r="AQ148" s="195">
        <f t="shared" si="99"/>
        <v>1</v>
      </c>
      <c r="AR148" s="195">
        <f t="shared" si="99"/>
        <v>1</v>
      </c>
      <c r="AS148" s="195">
        <f t="shared" si="99"/>
        <v>1</v>
      </c>
      <c r="AT148" s="195">
        <f t="shared" si="99"/>
        <v>1</v>
      </c>
      <c r="AU148" s="195">
        <f t="shared" si="99"/>
        <v>1</v>
      </c>
      <c r="AV148" s="195">
        <f t="shared" si="99"/>
        <v>1</v>
      </c>
      <c r="AW148" s="195">
        <f t="shared" si="99"/>
        <v>1</v>
      </c>
      <c r="AX148" s="195">
        <f t="shared" si="99"/>
        <v>1</v>
      </c>
      <c r="AY148" s="195">
        <f t="shared" si="99"/>
        <v>1</v>
      </c>
      <c r="AZ148" s="195">
        <f t="shared" si="99"/>
        <v>1</v>
      </c>
      <c r="BA148" s="196">
        <f t="shared" si="99"/>
        <v>1</v>
      </c>
      <c r="BB148" s="194">
        <f t="shared" si="99"/>
        <v>1</v>
      </c>
    </row>
    <row r="149" spans="2:89" s="197" customFormat="1" x14ac:dyDescent="0.25">
      <c r="B149" s="194" t="s">
        <v>110</v>
      </c>
      <c r="C149" s="266"/>
      <c r="D149" s="195">
        <v>0</v>
      </c>
      <c r="E149" s="195">
        <v>0</v>
      </c>
      <c r="F149" s="195">
        <v>0</v>
      </c>
      <c r="G149" s="195">
        <v>0</v>
      </c>
      <c r="H149" s="195">
        <v>0</v>
      </c>
      <c r="I149" s="195">
        <v>0</v>
      </c>
      <c r="J149" s="195">
        <v>0</v>
      </c>
      <c r="K149" s="195">
        <v>0</v>
      </c>
      <c r="L149" s="195">
        <v>0</v>
      </c>
      <c r="M149" s="195">
        <v>0</v>
      </c>
      <c r="N149" s="195">
        <v>0</v>
      </c>
      <c r="O149" s="195">
        <v>0</v>
      </c>
      <c r="P149" s="195">
        <v>0</v>
      </c>
      <c r="Q149" s="195">
        <v>0</v>
      </c>
      <c r="R149" s="195">
        <v>0</v>
      </c>
      <c r="S149" s="195">
        <v>0</v>
      </c>
      <c r="T149" s="195">
        <v>0</v>
      </c>
      <c r="U149" s="195">
        <v>0</v>
      </c>
      <c r="V149" s="195">
        <v>0</v>
      </c>
      <c r="W149" s="195">
        <v>1</v>
      </c>
      <c r="X149" s="195">
        <v>0</v>
      </c>
      <c r="Y149" s="195">
        <v>0</v>
      </c>
      <c r="Z149" s="195">
        <v>0</v>
      </c>
      <c r="AA149" s="82">
        <v>0</v>
      </c>
      <c r="AB149" s="195">
        <v>0</v>
      </c>
      <c r="AC149" s="195">
        <v>0</v>
      </c>
      <c r="AD149" s="195">
        <v>0</v>
      </c>
      <c r="AE149" s="195">
        <v>0</v>
      </c>
      <c r="AF149" s="195">
        <v>0</v>
      </c>
      <c r="AG149" s="195">
        <v>0</v>
      </c>
      <c r="AH149" s="195">
        <v>0</v>
      </c>
      <c r="AI149" s="195">
        <v>0</v>
      </c>
      <c r="AJ149" s="195">
        <v>0</v>
      </c>
      <c r="AK149" s="195">
        <v>0</v>
      </c>
      <c r="AL149" s="195">
        <v>0</v>
      </c>
      <c r="AM149" s="195">
        <v>0</v>
      </c>
      <c r="AN149" s="195">
        <v>0</v>
      </c>
      <c r="AO149" s="195">
        <v>0</v>
      </c>
      <c r="AP149" s="195">
        <v>0</v>
      </c>
      <c r="AQ149" s="195">
        <v>0</v>
      </c>
      <c r="AR149" s="195">
        <v>0</v>
      </c>
      <c r="AS149" s="195">
        <v>0</v>
      </c>
      <c r="AT149" s="195">
        <v>0</v>
      </c>
      <c r="AU149" s="195">
        <v>0</v>
      </c>
      <c r="AV149" s="195">
        <v>0</v>
      </c>
      <c r="AW149" s="195">
        <v>0</v>
      </c>
      <c r="AX149" s="195">
        <v>0</v>
      </c>
      <c r="AY149" s="195">
        <v>0</v>
      </c>
      <c r="AZ149" s="195">
        <v>0</v>
      </c>
      <c r="BA149" s="196">
        <v>0</v>
      </c>
      <c r="BB149" s="194">
        <v>0</v>
      </c>
      <c r="BC149" s="197">
        <f>SUM(N149:BB149)</f>
        <v>1</v>
      </c>
    </row>
    <row r="150" spans="2:89" s="197" customFormat="1" x14ac:dyDescent="0.25">
      <c r="B150" s="194" t="s">
        <v>111</v>
      </c>
      <c r="C150" s="266"/>
      <c r="D150" s="195">
        <f>+D149</f>
        <v>0</v>
      </c>
      <c r="E150" s="195">
        <f t="shared" ref="E150:AJ150" si="100">+D150+E149</f>
        <v>0</v>
      </c>
      <c r="F150" s="195">
        <f t="shared" si="100"/>
        <v>0</v>
      </c>
      <c r="G150" s="195">
        <f t="shared" si="100"/>
        <v>0</v>
      </c>
      <c r="H150" s="195">
        <f t="shared" si="100"/>
        <v>0</v>
      </c>
      <c r="I150" s="195">
        <f t="shared" si="100"/>
        <v>0</v>
      </c>
      <c r="J150" s="195">
        <f t="shared" si="100"/>
        <v>0</v>
      </c>
      <c r="K150" s="195">
        <f t="shared" si="100"/>
        <v>0</v>
      </c>
      <c r="L150" s="195">
        <f t="shared" si="100"/>
        <v>0</v>
      </c>
      <c r="M150" s="195">
        <f t="shared" si="100"/>
        <v>0</v>
      </c>
      <c r="N150" s="195">
        <f t="shared" si="100"/>
        <v>0</v>
      </c>
      <c r="O150" s="195">
        <f t="shared" si="100"/>
        <v>0</v>
      </c>
      <c r="P150" s="195">
        <f t="shared" si="100"/>
        <v>0</v>
      </c>
      <c r="Q150" s="195">
        <f t="shared" si="100"/>
        <v>0</v>
      </c>
      <c r="R150" s="195">
        <f t="shared" si="100"/>
        <v>0</v>
      </c>
      <c r="S150" s="195">
        <f t="shared" si="100"/>
        <v>0</v>
      </c>
      <c r="T150" s="195">
        <f t="shared" si="100"/>
        <v>0</v>
      </c>
      <c r="U150" s="195">
        <f t="shared" si="100"/>
        <v>0</v>
      </c>
      <c r="V150" s="195">
        <f t="shared" si="100"/>
        <v>0</v>
      </c>
      <c r="W150" s="195">
        <f t="shared" si="100"/>
        <v>1</v>
      </c>
      <c r="X150" s="195">
        <f t="shared" si="100"/>
        <v>1</v>
      </c>
      <c r="Y150" s="195">
        <f t="shared" si="100"/>
        <v>1</v>
      </c>
      <c r="Z150" s="195">
        <f t="shared" si="100"/>
        <v>1</v>
      </c>
      <c r="AA150" s="82">
        <f t="shared" si="100"/>
        <v>1</v>
      </c>
      <c r="AB150" s="195">
        <f t="shared" si="100"/>
        <v>1</v>
      </c>
      <c r="AC150" s="195">
        <f t="shared" si="100"/>
        <v>1</v>
      </c>
      <c r="AD150" s="195">
        <f t="shared" si="100"/>
        <v>1</v>
      </c>
      <c r="AE150" s="195">
        <f t="shared" si="100"/>
        <v>1</v>
      </c>
      <c r="AF150" s="195">
        <f t="shared" si="100"/>
        <v>1</v>
      </c>
      <c r="AG150" s="195">
        <f t="shared" si="100"/>
        <v>1</v>
      </c>
      <c r="AH150" s="195">
        <f t="shared" si="100"/>
        <v>1</v>
      </c>
      <c r="AI150" s="195">
        <f t="shared" si="100"/>
        <v>1</v>
      </c>
      <c r="AJ150" s="195">
        <f t="shared" si="100"/>
        <v>1</v>
      </c>
      <c r="AK150" s="195">
        <f t="shared" ref="AK150:BB150" si="101">+AJ150+AK149</f>
        <v>1</v>
      </c>
      <c r="AL150" s="195">
        <f t="shared" si="101"/>
        <v>1</v>
      </c>
      <c r="AM150" s="195">
        <f t="shared" si="101"/>
        <v>1</v>
      </c>
      <c r="AN150" s="195">
        <f t="shared" si="101"/>
        <v>1</v>
      </c>
      <c r="AO150" s="195">
        <f t="shared" si="101"/>
        <v>1</v>
      </c>
      <c r="AP150" s="195">
        <f t="shared" si="101"/>
        <v>1</v>
      </c>
      <c r="AQ150" s="195">
        <f t="shared" si="101"/>
        <v>1</v>
      </c>
      <c r="AR150" s="195">
        <f t="shared" si="101"/>
        <v>1</v>
      </c>
      <c r="AS150" s="195">
        <f t="shared" si="101"/>
        <v>1</v>
      </c>
      <c r="AT150" s="195">
        <f t="shared" si="101"/>
        <v>1</v>
      </c>
      <c r="AU150" s="195">
        <f t="shared" si="101"/>
        <v>1</v>
      </c>
      <c r="AV150" s="195">
        <f t="shared" si="101"/>
        <v>1</v>
      </c>
      <c r="AW150" s="195">
        <f t="shared" si="101"/>
        <v>1</v>
      </c>
      <c r="AX150" s="195">
        <f t="shared" si="101"/>
        <v>1</v>
      </c>
      <c r="AY150" s="195">
        <f t="shared" si="101"/>
        <v>1</v>
      </c>
      <c r="AZ150" s="195">
        <f t="shared" si="101"/>
        <v>1</v>
      </c>
      <c r="BA150" s="196">
        <f t="shared" si="101"/>
        <v>1</v>
      </c>
      <c r="BB150" s="194">
        <f t="shared" si="101"/>
        <v>1</v>
      </c>
    </row>
    <row r="151" spans="2:89" s="212" customFormat="1" x14ac:dyDescent="0.25">
      <c r="B151" s="209"/>
      <c r="C151" s="266"/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10"/>
      <c r="W151" s="210"/>
      <c r="X151" s="210"/>
      <c r="Y151" s="210"/>
      <c r="Z151" s="210"/>
      <c r="AA151" s="83"/>
      <c r="AB151" s="210"/>
      <c r="AC151" s="210"/>
      <c r="AD151" s="210"/>
      <c r="AE151" s="210"/>
      <c r="AF151" s="210"/>
      <c r="AG151" s="210"/>
      <c r="AH151" s="210"/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0"/>
      <c r="AX151" s="210"/>
      <c r="AY151" s="210"/>
      <c r="AZ151" s="210"/>
      <c r="BA151" s="211"/>
      <c r="BB151" s="209"/>
    </row>
    <row r="152" spans="2:89" s="198" customFormat="1" x14ac:dyDescent="0.25">
      <c r="B152" s="198" t="s">
        <v>112</v>
      </c>
      <c r="C152" s="199">
        <v>8</v>
      </c>
      <c r="D152" s="200">
        <f t="shared" ref="D152:AI152" si="102">+D148*$C152</f>
        <v>0</v>
      </c>
      <c r="E152" s="200">
        <f t="shared" si="102"/>
        <v>0</v>
      </c>
      <c r="F152" s="200">
        <f t="shared" si="102"/>
        <v>0</v>
      </c>
      <c r="G152" s="200">
        <f t="shared" si="102"/>
        <v>0</v>
      </c>
      <c r="H152" s="200">
        <f t="shared" si="102"/>
        <v>0</v>
      </c>
      <c r="I152" s="200">
        <f t="shared" si="102"/>
        <v>0</v>
      </c>
      <c r="J152" s="200">
        <f t="shared" si="102"/>
        <v>0</v>
      </c>
      <c r="K152" s="200">
        <f t="shared" si="102"/>
        <v>0</v>
      </c>
      <c r="L152" s="200">
        <f t="shared" si="102"/>
        <v>0</v>
      </c>
      <c r="M152" s="200">
        <f t="shared" si="102"/>
        <v>0</v>
      </c>
      <c r="N152" s="200">
        <f t="shared" si="102"/>
        <v>0</v>
      </c>
      <c r="O152" s="200">
        <f t="shared" si="102"/>
        <v>0</v>
      </c>
      <c r="P152" s="200">
        <f t="shared" si="102"/>
        <v>0</v>
      </c>
      <c r="Q152" s="200">
        <f t="shared" si="102"/>
        <v>0</v>
      </c>
      <c r="R152" s="200">
        <f t="shared" si="102"/>
        <v>0</v>
      </c>
      <c r="S152" s="200">
        <f t="shared" si="102"/>
        <v>0</v>
      </c>
      <c r="T152" s="200">
        <f t="shared" si="102"/>
        <v>0</v>
      </c>
      <c r="U152" s="200">
        <f t="shared" si="102"/>
        <v>0</v>
      </c>
      <c r="V152" s="200">
        <f t="shared" si="102"/>
        <v>0</v>
      </c>
      <c r="W152" s="200">
        <f t="shared" si="102"/>
        <v>8</v>
      </c>
      <c r="X152" s="200">
        <f t="shared" si="102"/>
        <v>8</v>
      </c>
      <c r="Y152" s="200">
        <f t="shared" si="102"/>
        <v>8</v>
      </c>
      <c r="Z152" s="200">
        <f t="shared" si="102"/>
        <v>8</v>
      </c>
      <c r="AA152" s="90">
        <f t="shared" si="102"/>
        <v>8</v>
      </c>
      <c r="AB152" s="200">
        <f t="shared" si="102"/>
        <v>8</v>
      </c>
      <c r="AC152" s="200">
        <f t="shared" si="102"/>
        <v>8</v>
      </c>
      <c r="AD152" s="200">
        <f t="shared" si="102"/>
        <v>8</v>
      </c>
      <c r="AE152" s="200">
        <f t="shared" si="102"/>
        <v>8</v>
      </c>
      <c r="AF152" s="200">
        <f t="shared" si="102"/>
        <v>8</v>
      </c>
      <c r="AG152" s="200">
        <f t="shared" si="102"/>
        <v>8</v>
      </c>
      <c r="AH152" s="200">
        <f t="shared" si="102"/>
        <v>8</v>
      </c>
      <c r="AI152" s="200">
        <f t="shared" si="102"/>
        <v>8</v>
      </c>
      <c r="AJ152" s="200">
        <f t="shared" ref="AJ152:BB152" si="103">+AJ148*$C152</f>
        <v>8</v>
      </c>
      <c r="AK152" s="200">
        <f t="shared" si="103"/>
        <v>8</v>
      </c>
      <c r="AL152" s="200">
        <f t="shared" si="103"/>
        <v>8</v>
      </c>
      <c r="AM152" s="200">
        <f t="shared" si="103"/>
        <v>8</v>
      </c>
      <c r="AN152" s="200">
        <f t="shared" si="103"/>
        <v>8</v>
      </c>
      <c r="AO152" s="200">
        <f t="shared" si="103"/>
        <v>8</v>
      </c>
      <c r="AP152" s="200">
        <f t="shared" si="103"/>
        <v>8</v>
      </c>
      <c r="AQ152" s="200">
        <f t="shared" si="103"/>
        <v>8</v>
      </c>
      <c r="AR152" s="200">
        <f t="shared" si="103"/>
        <v>8</v>
      </c>
      <c r="AS152" s="200">
        <f t="shared" si="103"/>
        <v>8</v>
      </c>
      <c r="AT152" s="200">
        <f t="shared" si="103"/>
        <v>8</v>
      </c>
      <c r="AU152" s="200">
        <f t="shared" si="103"/>
        <v>8</v>
      </c>
      <c r="AV152" s="200">
        <f t="shared" si="103"/>
        <v>8</v>
      </c>
      <c r="AW152" s="200">
        <f t="shared" si="103"/>
        <v>8</v>
      </c>
      <c r="AX152" s="200">
        <f t="shared" si="103"/>
        <v>8</v>
      </c>
      <c r="AY152" s="200">
        <f t="shared" si="103"/>
        <v>8</v>
      </c>
      <c r="AZ152" s="200">
        <f t="shared" si="103"/>
        <v>8</v>
      </c>
      <c r="BA152" s="201">
        <f t="shared" si="103"/>
        <v>8</v>
      </c>
      <c r="BB152" s="202">
        <f t="shared" si="103"/>
        <v>8</v>
      </c>
      <c r="BC152" s="202"/>
      <c r="BF152" s="202"/>
      <c r="BG152" s="202"/>
      <c r="BH152" s="202"/>
      <c r="BI152" s="202"/>
      <c r="BJ152" s="202"/>
      <c r="BK152" s="202"/>
      <c r="BL152" s="202"/>
      <c r="BM152" s="202"/>
      <c r="BN152" s="202"/>
      <c r="BO152" s="202"/>
      <c r="BP152" s="202"/>
      <c r="BQ152" s="202"/>
      <c r="BR152" s="202"/>
      <c r="BS152" s="202"/>
      <c r="BT152" s="202"/>
      <c r="BU152" s="202"/>
      <c r="BV152" s="202"/>
      <c r="BW152" s="202"/>
      <c r="BX152" s="202"/>
      <c r="BY152" s="202"/>
      <c r="BZ152" s="202"/>
      <c r="CA152" s="202"/>
      <c r="CB152" s="202"/>
      <c r="CC152" s="202"/>
      <c r="CD152" s="202"/>
      <c r="CE152" s="202"/>
      <c r="CF152" s="202"/>
      <c r="CG152" s="202"/>
      <c r="CH152" s="202"/>
      <c r="CI152" s="202"/>
      <c r="CJ152" s="202"/>
      <c r="CK152" s="202"/>
    </row>
    <row r="153" spans="2:89" s="203" customFormat="1" ht="13.8" thickBot="1" x14ac:dyDescent="0.3">
      <c r="B153" s="203" t="s">
        <v>113</v>
      </c>
      <c r="C153" s="204" t="str">
        <f>+'NTP or Sold'!C14</f>
        <v>NTP</v>
      </c>
      <c r="D153" s="205">
        <f t="shared" ref="D153:AI153" si="104">+D150*$C152</f>
        <v>0</v>
      </c>
      <c r="E153" s="205">
        <f t="shared" si="104"/>
        <v>0</v>
      </c>
      <c r="F153" s="205">
        <f t="shared" si="104"/>
        <v>0</v>
      </c>
      <c r="G153" s="205">
        <f t="shared" si="104"/>
        <v>0</v>
      </c>
      <c r="H153" s="205">
        <f t="shared" si="104"/>
        <v>0</v>
      </c>
      <c r="I153" s="205">
        <f t="shared" si="104"/>
        <v>0</v>
      </c>
      <c r="J153" s="205">
        <f t="shared" si="104"/>
        <v>0</v>
      </c>
      <c r="K153" s="205">
        <f t="shared" si="104"/>
        <v>0</v>
      </c>
      <c r="L153" s="205">
        <f t="shared" si="104"/>
        <v>0</v>
      </c>
      <c r="M153" s="205">
        <f t="shared" si="104"/>
        <v>0</v>
      </c>
      <c r="N153" s="205">
        <f t="shared" si="104"/>
        <v>0</v>
      </c>
      <c r="O153" s="205">
        <f t="shared" si="104"/>
        <v>0</v>
      </c>
      <c r="P153" s="205">
        <f t="shared" si="104"/>
        <v>0</v>
      </c>
      <c r="Q153" s="205">
        <f t="shared" si="104"/>
        <v>0</v>
      </c>
      <c r="R153" s="205">
        <f t="shared" si="104"/>
        <v>0</v>
      </c>
      <c r="S153" s="205">
        <f t="shared" si="104"/>
        <v>0</v>
      </c>
      <c r="T153" s="205">
        <f t="shared" si="104"/>
        <v>0</v>
      </c>
      <c r="U153" s="205">
        <f t="shared" si="104"/>
        <v>0</v>
      </c>
      <c r="V153" s="205">
        <f t="shared" si="104"/>
        <v>0</v>
      </c>
      <c r="W153" s="205">
        <f t="shared" si="104"/>
        <v>8</v>
      </c>
      <c r="X153" s="205">
        <f t="shared" si="104"/>
        <v>8</v>
      </c>
      <c r="Y153" s="205">
        <f t="shared" si="104"/>
        <v>8</v>
      </c>
      <c r="Z153" s="205">
        <f t="shared" si="104"/>
        <v>8</v>
      </c>
      <c r="AA153" s="136">
        <f t="shared" si="104"/>
        <v>8</v>
      </c>
      <c r="AB153" s="205">
        <f t="shared" si="104"/>
        <v>8</v>
      </c>
      <c r="AC153" s="205">
        <f t="shared" si="104"/>
        <v>8</v>
      </c>
      <c r="AD153" s="205">
        <f t="shared" si="104"/>
        <v>8</v>
      </c>
      <c r="AE153" s="205">
        <f t="shared" si="104"/>
        <v>8</v>
      </c>
      <c r="AF153" s="205">
        <f t="shared" si="104"/>
        <v>8</v>
      </c>
      <c r="AG153" s="205">
        <f t="shared" si="104"/>
        <v>8</v>
      </c>
      <c r="AH153" s="205">
        <f t="shared" si="104"/>
        <v>8</v>
      </c>
      <c r="AI153" s="205">
        <f t="shared" si="104"/>
        <v>8</v>
      </c>
      <c r="AJ153" s="205">
        <f t="shared" ref="AJ153:BB153" si="105">+AJ150*$C152</f>
        <v>8</v>
      </c>
      <c r="AK153" s="205">
        <f t="shared" si="105"/>
        <v>8</v>
      </c>
      <c r="AL153" s="205">
        <f t="shared" si="105"/>
        <v>8</v>
      </c>
      <c r="AM153" s="205">
        <f t="shared" si="105"/>
        <v>8</v>
      </c>
      <c r="AN153" s="205">
        <f t="shared" si="105"/>
        <v>8</v>
      </c>
      <c r="AO153" s="205">
        <f t="shared" si="105"/>
        <v>8</v>
      </c>
      <c r="AP153" s="205">
        <f t="shared" si="105"/>
        <v>8</v>
      </c>
      <c r="AQ153" s="205">
        <f t="shared" si="105"/>
        <v>8</v>
      </c>
      <c r="AR153" s="205">
        <f t="shared" si="105"/>
        <v>8</v>
      </c>
      <c r="AS153" s="205">
        <f t="shared" si="105"/>
        <v>8</v>
      </c>
      <c r="AT153" s="205">
        <f t="shared" si="105"/>
        <v>8</v>
      </c>
      <c r="AU153" s="205">
        <f t="shared" si="105"/>
        <v>8</v>
      </c>
      <c r="AV153" s="205">
        <f t="shared" si="105"/>
        <v>8</v>
      </c>
      <c r="AW153" s="205">
        <f t="shared" si="105"/>
        <v>8</v>
      </c>
      <c r="AX153" s="205">
        <f t="shared" si="105"/>
        <v>8</v>
      </c>
      <c r="AY153" s="205">
        <f t="shared" si="105"/>
        <v>8</v>
      </c>
      <c r="AZ153" s="205">
        <f t="shared" si="105"/>
        <v>8</v>
      </c>
      <c r="BA153" s="206">
        <f t="shared" si="105"/>
        <v>8</v>
      </c>
      <c r="BB153" s="207">
        <f t="shared" si="105"/>
        <v>8</v>
      </c>
      <c r="BC153" s="207"/>
      <c r="BF153" s="207"/>
      <c r="BG153" s="207"/>
      <c r="BH153" s="207"/>
      <c r="BI153" s="207"/>
      <c r="BJ153" s="207"/>
      <c r="BK153" s="207"/>
      <c r="BL153" s="207"/>
      <c r="BM153" s="207"/>
      <c r="BN153" s="207"/>
      <c r="BO153" s="207"/>
      <c r="BP153" s="207"/>
      <c r="BQ153" s="207"/>
      <c r="BR153" s="207"/>
      <c r="BS153" s="207"/>
      <c r="BT153" s="207"/>
      <c r="BU153" s="207"/>
      <c r="BV153" s="207"/>
      <c r="BW153" s="207"/>
      <c r="BX153" s="207"/>
      <c r="BY153" s="207"/>
      <c r="BZ153" s="207"/>
      <c r="CA153" s="207"/>
      <c r="CB153" s="207"/>
      <c r="CC153" s="207"/>
      <c r="CD153" s="207"/>
      <c r="CE153" s="207"/>
      <c r="CF153" s="207"/>
      <c r="CG153" s="207"/>
      <c r="CH153" s="207"/>
      <c r="CI153" s="207"/>
      <c r="CJ153" s="207"/>
      <c r="CK153" s="207"/>
    </row>
    <row r="154" spans="2:89" s="193" customFormat="1" ht="15" customHeight="1" thickTop="1" x14ac:dyDescent="0.25">
      <c r="B154" s="198" t="str">
        <f>+'NTP or Sold'!H15</f>
        <v>Fr 6B 60 hz power barges</v>
      </c>
      <c r="C154" s="265" t="str">
        <f>+'NTP or Sold'!T15</f>
        <v>Nigeria Barge II (APACHI)</v>
      </c>
      <c r="D154" s="208"/>
      <c r="E154" s="208"/>
      <c r="F154" s="208"/>
      <c r="G154" s="208"/>
      <c r="H154" s="208"/>
      <c r="I154" s="208"/>
      <c r="J154" s="208"/>
      <c r="K154" s="208"/>
      <c r="L154" s="208"/>
      <c r="M154" s="208"/>
      <c r="N154" s="208"/>
      <c r="O154" s="208"/>
      <c r="P154" s="208"/>
      <c r="Q154" s="208"/>
      <c r="R154" s="208"/>
      <c r="S154" s="208"/>
      <c r="T154" s="208"/>
      <c r="U154" s="208"/>
      <c r="V154" s="208"/>
      <c r="W154" s="208"/>
      <c r="X154" s="208"/>
      <c r="Y154" s="208"/>
      <c r="Z154" s="208"/>
      <c r="AA154" s="81"/>
      <c r="AB154" s="208"/>
      <c r="AC154" s="208"/>
      <c r="AD154" s="208"/>
      <c r="AE154" s="208"/>
      <c r="AF154" s="208"/>
      <c r="AG154" s="208"/>
      <c r="AH154" s="208"/>
      <c r="AI154" s="208"/>
      <c r="AJ154" s="208"/>
      <c r="AK154" s="208"/>
      <c r="AL154" s="208"/>
      <c r="AM154" s="208"/>
      <c r="AN154" s="208"/>
      <c r="AO154" s="208"/>
      <c r="AP154" s="208"/>
      <c r="AQ154" s="208"/>
      <c r="AR154" s="208"/>
      <c r="AS154" s="208"/>
      <c r="AT154" s="208"/>
      <c r="AU154" s="208"/>
      <c r="AV154" s="208"/>
      <c r="AW154" s="208"/>
      <c r="AX154" s="208"/>
      <c r="AY154" s="208"/>
      <c r="AZ154" s="208"/>
      <c r="BA154" s="192"/>
    </row>
    <row r="155" spans="2:89" s="197" customFormat="1" x14ac:dyDescent="0.25">
      <c r="B155" s="194" t="s">
        <v>108</v>
      </c>
      <c r="C155" s="266"/>
      <c r="D155" s="195">
        <v>0</v>
      </c>
      <c r="E155" s="195">
        <v>0</v>
      </c>
      <c r="F155" s="195">
        <v>0</v>
      </c>
      <c r="G155" s="195">
        <v>0</v>
      </c>
      <c r="H155" s="195">
        <v>0</v>
      </c>
      <c r="I155" s="195">
        <v>0</v>
      </c>
      <c r="J155" s="195">
        <v>0</v>
      </c>
      <c r="K155" s="195">
        <v>0</v>
      </c>
      <c r="L155" s="195">
        <v>0</v>
      </c>
      <c r="M155" s="195">
        <v>0</v>
      </c>
      <c r="N155" s="195">
        <v>0</v>
      </c>
      <c r="O155" s="195">
        <v>0</v>
      </c>
      <c r="P155" s="195">
        <v>0</v>
      </c>
      <c r="Q155" s="195">
        <v>0</v>
      </c>
      <c r="R155" s="195">
        <v>0</v>
      </c>
      <c r="S155" s="195">
        <v>0</v>
      </c>
      <c r="T155" s="195">
        <v>0</v>
      </c>
      <c r="U155" s="195">
        <v>0</v>
      </c>
      <c r="V155" s="195">
        <v>0</v>
      </c>
      <c r="W155" s="195">
        <v>1</v>
      </c>
      <c r="X155" s="195">
        <v>0</v>
      </c>
      <c r="Y155" s="195">
        <v>0</v>
      </c>
      <c r="Z155" s="195">
        <v>0</v>
      </c>
      <c r="AA155" s="82">
        <v>0</v>
      </c>
      <c r="AB155" s="195">
        <v>0</v>
      </c>
      <c r="AC155" s="195">
        <v>0</v>
      </c>
      <c r="AD155" s="195">
        <v>0</v>
      </c>
      <c r="AE155" s="195">
        <v>0</v>
      </c>
      <c r="AF155" s="195">
        <v>0</v>
      </c>
      <c r="AG155" s="195">
        <v>0</v>
      </c>
      <c r="AH155" s="195">
        <v>0</v>
      </c>
      <c r="AI155" s="195">
        <v>0</v>
      </c>
      <c r="AJ155" s="195">
        <v>0</v>
      </c>
      <c r="AK155" s="195">
        <v>0</v>
      </c>
      <c r="AL155" s="195">
        <v>0</v>
      </c>
      <c r="AM155" s="195">
        <v>0</v>
      </c>
      <c r="AN155" s="195">
        <v>0</v>
      </c>
      <c r="AO155" s="195">
        <v>0</v>
      </c>
      <c r="AP155" s="195">
        <v>0</v>
      </c>
      <c r="AQ155" s="195">
        <v>0</v>
      </c>
      <c r="AR155" s="195">
        <v>0</v>
      </c>
      <c r="AS155" s="195">
        <v>0</v>
      </c>
      <c r="AT155" s="195">
        <v>0</v>
      </c>
      <c r="AU155" s="195">
        <v>0</v>
      </c>
      <c r="AV155" s="195">
        <v>0</v>
      </c>
      <c r="AW155" s="195">
        <v>0</v>
      </c>
      <c r="AX155" s="195">
        <v>0</v>
      </c>
      <c r="AY155" s="195">
        <v>0</v>
      </c>
      <c r="AZ155" s="195">
        <v>0</v>
      </c>
      <c r="BA155" s="196">
        <v>0</v>
      </c>
      <c r="BB155" s="194">
        <v>0</v>
      </c>
      <c r="BC155" s="197">
        <f>SUM(N155:BB155)</f>
        <v>1</v>
      </c>
    </row>
    <row r="156" spans="2:89" s="197" customFormat="1" x14ac:dyDescent="0.25">
      <c r="B156" s="194" t="s">
        <v>109</v>
      </c>
      <c r="C156" s="266"/>
      <c r="D156" s="195">
        <f>+D155</f>
        <v>0</v>
      </c>
      <c r="E156" s="195">
        <f t="shared" ref="E156:AJ156" si="106">+D156+E155</f>
        <v>0</v>
      </c>
      <c r="F156" s="195">
        <f t="shared" si="106"/>
        <v>0</v>
      </c>
      <c r="G156" s="195">
        <f t="shared" si="106"/>
        <v>0</v>
      </c>
      <c r="H156" s="195">
        <f t="shared" si="106"/>
        <v>0</v>
      </c>
      <c r="I156" s="195">
        <f t="shared" si="106"/>
        <v>0</v>
      </c>
      <c r="J156" s="195">
        <f t="shared" si="106"/>
        <v>0</v>
      </c>
      <c r="K156" s="195">
        <f t="shared" si="106"/>
        <v>0</v>
      </c>
      <c r="L156" s="195">
        <f t="shared" si="106"/>
        <v>0</v>
      </c>
      <c r="M156" s="195">
        <f t="shared" si="106"/>
        <v>0</v>
      </c>
      <c r="N156" s="195">
        <f t="shared" si="106"/>
        <v>0</v>
      </c>
      <c r="O156" s="195">
        <f t="shared" si="106"/>
        <v>0</v>
      </c>
      <c r="P156" s="195">
        <f t="shared" si="106"/>
        <v>0</v>
      </c>
      <c r="Q156" s="195">
        <f t="shared" si="106"/>
        <v>0</v>
      </c>
      <c r="R156" s="195">
        <f t="shared" si="106"/>
        <v>0</v>
      </c>
      <c r="S156" s="195">
        <f t="shared" si="106"/>
        <v>0</v>
      </c>
      <c r="T156" s="195">
        <f t="shared" si="106"/>
        <v>0</v>
      </c>
      <c r="U156" s="195">
        <f t="shared" si="106"/>
        <v>0</v>
      </c>
      <c r="V156" s="195">
        <f t="shared" si="106"/>
        <v>0</v>
      </c>
      <c r="W156" s="195">
        <f t="shared" si="106"/>
        <v>1</v>
      </c>
      <c r="X156" s="195">
        <f t="shared" si="106"/>
        <v>1</v>
      </c>
      <c r="Y156" s="195">
        <f t="shared" si="106"/>
        <v>1</v>
      </c>
      <c r="Z156" s="195">
        <f t="shared" si="106"/>
        <v>1</v>
      </c>
      <c r="AA156" s="82">
        <f t="shared" si="106"/>
        <v>1</v>
      </c>
      <c r="AB156" s="195">
        <f t="shared" si="106"/>
        <v>1</v>
      </c>
      <c r="AC156" s="195">
        <f t="shared" si="106"/>
        <v>1</v>
      </c>
      <c r="AD156" s="195">
        <f t="shared" si="106"/>
        <v>1</v>
      </c>
      <c r="AE156" s="195">
        <f t="shared" si="106"/>
        <v>1</v>
      </c>
      <c r="AF156" s="195">
        <f t="shared" si="106"/>
        <v>1</v>
      </c>
      <c r="AG156" s="195">
        <f t="shared" si="106"/>
        <v>1</v>
      </c>
      <c r="AH156" s="195">
        <f t="shared" si="106"/>
        <v>1</v>
      </c>
      <c r="AI156" s="195">
        <f t="shared" si="106"/>
        <v>1</v>
      </c>
      <c r="AJ156" s="195">
        <f t="shared" si="106"/>
        <v>1</v>
      </c>
      <c r="AK156" s="195">
        <f t="shared" ref="AK156:BB156" si="107">+AJ156+AK155</f>
        <v>1</v>
      </c>
      <c r="AL156" s="195">
        <f t="shared" si="107"/>
        <v>1</v>
      </c>
      <c r="AM156" s="195">
        <f t="shared" si="107"/>
        <v>1</v>
      </c>
      <c r="AN156" s="195">
        <f t="shared" si="107"/>
        <v>1</v>
      </c>
      <c r="AO156" s="195">
        <f t="shared" si="107"/>
        <v>1</v>
      </c>
      <c r="AP156" s="195">
        <f t="shared" si="107"/>
        <v>1</v>
      </c>
      <c r="AQ156" s="195">
        <f t="shared" si="107"/>
        <v>1</v>
      </c>
      <c r="AR156" s="195">
        <f t="shared" si="107"/>
        <v>1</v>
      </c>
      <c r="AS156" s="195">
        <f t="shared" si="107"/>
        <v>1</v>
      </c>
      <c r="AT156" s="195">
        <f t="shared" si="107"/>
        <v>1</v>
      </c>
      <c r="AU156" s="195">
        <f t="shared" si="107"/>
        <v>1</v>
      </c>
      <c r="AV156" s="195">
        <f t="shared" si="107"/>
        <v>1</v>
      </c>
      <c r="AW156" s="195">
        <f t="shared" si="107"/>
        <v>1</v>
      </c>
      <c r="AX156" s="195">
        <f t="shared" si="107"/>
        <v>1</v>
      </c>
      <c r="AY156" s="195">
        <f t="shared" si="107"/>
        <v>1</v>
      </c>
      <c r="AZ156" s="195">
        <f t="shared" si="107"/>
        <v>1</v>
      </c>
      <c r="BA156" s="196">
        <f t="shared" si="107"/>
        <v>1</v>
      </c>
      <c r="BB156" s="194">
        <f t="shared" si="107"/>
        <v>1</v>
      </c>
    </row>
    <row r="157" spans="2:89" s="197" customFormat="1" x14ac:dyDescent="0.25">
      <c r="B157" s="194" t="s">
        <v>110</v>
      </c>
      <c r="C157" s="266"/>
      <c r="D157" s="195">
        <v>0</v>
      </c>
      <c r="E157" s="195">
        <v>0</v>
      </c>
      <c r="F157" s="195">
        <v>0</v>
      </c>
      <c r="G157" s="195">
        <v>0</v>
      </c>
      <c r="H157" s="195">
        <v>0</v>
      </c>
      <c r="I157" s="195">
        <v>0</v>
      </c>
      <c r="J157" s="195">
        <v>0</v>
      </c>
      <c r="K157" s="195">
        <v>0</v>
      </c>
      <c r="L157" s="195">
        <v>0</v>
      </c>
      <c r="M157" s="195">
        <v>0</v>
      </c>
      <c r="N157" s="195">
        <v>0</v>
      </c>
      <c r="O157" s="195">
        <v>0</v>
      </c>
      <c r="P157" s="195">
        <v>0</v>
      </c>
      <c r="Q157" s="195">
        <v>0</v>
      </c>
      <c r="R157" s="195">
        <v>0</v>
      </c>
      <c r="S157" s="195">
        <v>0</v>
      </c>
      <c r="T157" s="195">
        <v>0</v>
      </c>
      <c r="U157" s="195">
        <v>0</v>
      </c>
      <c r="V157" s="195">
        <v>0</v>
      </c>
      <c r="W157" s="195">
        <v>1</v>
      </c>
      <c r="X157" s="195">
        <v>0</v>
      </c>
      <c r="Y157" s="195">
        <v>0</v>
      </c>
      <c r="Z157" s="195">
        <v>0</v>
      </c>
      <c r="AA157" s="82">
        <v>0</v>
      </c>
      <c r="AB157" s="195">
        <v>0</v>
      </c>
      <c r="AC157" s="195">
        <v>0</v>
      </c>
      <c r="AD157" s="195">
        <v>0</v>
      </c>
      <c r="AE157" s="195">
        <v>0</v>
      </c>
      <c r="AF157" s="195">
        <v>0</v>
      </c>
      <c r="AG157" s="195">
        <v>0</v>
      </c>
      <c r="AH157" s="195">
        <v>0</v>
      </c>
      <c r="AI157" s="195">
        <v>0</v>
      </c>
      <c r="AJ157" s="195">
        <v>0</v>
      </c>
      <c r="AK157" s="195">
        <v>0</v>
      </c>
      <c r="AL157" s="195">
        <v>0</v>
      </c>
      <c r="AM157" s="195">
        <v>0</v>
      </c>
      <c r="AN157" s="195">
        <v>0</v>
      </c>
      <c r="AO157" s="195">
        <v>0</v>
      </c>
      <c r="AP157" s="195">
        <v>0</v>
      </c>
      <c r="AQ157" s="195">
        <v>0</v>
      </c>
      <c r="AR157" s="195">
        <v>0</v>
      </c>
      <c r="AS157" s="195">
        <v>0</v>
      </c>
      <c r="AT157" s="195">
        <v>0</v>
      </c>
      <c r="AU157" s="195">
        <v>0</v>
      </c>
      <c r="AV157" s="195">
        <v>0</v>
      </c>
      <c r="AW157" s="195">
        <v>0</v>
      </c>
      <c r="AX157" s="195">
        <v>0</v>
      </c>
      <c r="AY157" s="195">
        <v>0</v>
      </c>
      <c r="AZ157" s="195">
        <v>0</v>
      </c>
      <c r="BA157" s="196">
        <v>0</v>
      </c>
      <c r="BB157" s="194">
        <v>0</v>
      </c>
      <c r="BC157" s="197">
        <f>SUM(N157:BB157)</f>
        <v>1</v>
      </c>
    </row>
    <row r="158" spans="2:89" s="197" customFormat="1" x14ac:dyDescent="0.25">
      <c r="B158" s="194" t="s">
        <v>111</v>
      </c>
      <c r="C158" s="266"/>
      <c r="D158" s="195">
        <f>+D157</f>
        <v>0</v>
      </c>
      <c r="E158" s="195">
        <f t="shared" ref="E158:AJ158" si="108">+D158+E157</f>
        <v>0</v>
      </c>
      <c r="F158" s="195">
        <f t="shared" si="108"/>
        <v>0</v>
      </c>
      <c r="G158" s="195">
        <f t="shared" si="108"/>
        <v>0</v>
      </c>
      <c r="H158" s="195">
        <f t="shared" si="108"/>
        <v>0</v>
      </c>
      <c r="I158" s="195">
        <f t="shared" si="108"/>
        <v>0</v>
      </c>
      <c r="J158" s="195">
        <f t="shared" si="108"/>
        <v>0</v>
      </c>
      <c r="K158" s="195">
        <f t="shared" si="108"/>
        <v>0</v>
      </c>
      <c r="L158" s="195">
        <f t="shared" si="108"/>
        <v>0</v>
      </c>
      <c r="M158" s="195">
        <f t="shared" si="108"/>
        <v>0</v>
      </c>
      <c r="N158" s="195">
        <f t="shared" si="108"/>
        <v>0</v>
      </c>
      <c r="O158" s="195">
        <f t="shared" si="108"/>
        <v>0</v>
      </c>
      <c r="P158" s="195">
        <f t="shared" si="108"/>
        <v>0</v>
      </c>
      <c r="Q158" s="195">
        <f t="shared" si="108"/>
        <v>0</v>
      </c>
      <c r="R158" s="195">
        <f t="shared" si="108"/>
        <v>0</v>
      </c>
      <c r="S158" s="195">
        <f t="shared" si="108"/>
        <v>0</v>
      </c>
      <c r="T158" s="195">
        <f t="shared" si="108"/>
        <v>0</v>
      </c>
      <c r="U158" s="195">
        <f t="shared" si="108"/>
        <v>0</v>
      </c>
      <c r="V158" s="195">
        <f t="shared" si="108"/>
        <v>0</v>
      </c>
      <c r="W158" s="195">
        <f t="shared" si="108"/>
        <v>1</v>
      </c>
      <c r="X158" s="195">
        <f t="shared" si="108"/>
        <v>1</v>
      </c>
      <c r="Y158" s="195">
        <f t="shared" si="108"/>
        <v>1</v>
      </c>
      <c r="Z158" s="195">
        <f t="shared" si="108"/>
        <v>1</v>
      </c>
      <c r="AA158" s="82">
        <f t="shared" si="108"/>
        <v>1</v>
      </c>
      <c r="AB158" s="195">
        <f t="shared" si="108"/>
        <v>1</v>
      </c>
      <c r="AC158" s="195">
        <f t="shared" si="108"/>
        <v>1</v>
      </c>
      <c r="AD158" s="195">
        <f t="shared" si="108"/>
        <v>1</v>
      </c>
      <c r="AE158" s="195">
        <f t="shared" si="108"/>
        <v>1</v>
      </c>
      <c r="AF158" s="195">
        <f t="shared" si="108"/>
        <v>1</v>
      </c>
      <c r="AG158" s="195">
        <f t="shared" si="108"/>
        <v>1</v>
      </c>
      <c r="AH158" s="195">
        <f t="shared" si="108"/>
        <v>1</v>
      </c>
      <c r="AI158" s="195">
        <f t="shared" si="108"/>
        <v>1</v>
      </c>
      <c r="AJ158" s="195">
        <f t="shared" si="108"/>
        <v>1</v>
      </c>
      <c r="AK158" s="195">
        <f t="shared" ref="AK158:BB158" si="109">+AJ158+AK157</f>
        <v>1</v>
      </c>
      <c r="AL158" s="195">
        <f t="shared" si="109"/>
        <v>1</v>
      </c>
      <c r="AM158" s="195">
        <f t="shared" si="109"/>
        <v>1</v>
      </c>
      <c r="AN158" s="195">
        <f t="shared" si="109"/>
        <v>1</v>
      </c>
      <c r="AO158" s="195">
        <f t="shared" si="109"/>
        <v>1</v>
      </c>
      <c r="AP158" s="195">
        <f t="shared" si="109"/>
        <v>1</v>
      </c>
      <c r="AQ158" s="195">
        <f t="shared" si="109"/>
        <v>1</v>
      </c>
      <c r="AR158" s="195">
        <f t="shared" si="109"/>
        <v>1</v>
      </c>
      <c r="AS158" s="195">
        <f t="shared" si="109"/>
        <v>1</v>
      </c>
      <c r="AT158" s="195">
        <f t="shared" si="109"/>
        <v>1</v>
      </c>
      <c r="AU158" s="195">
        <f t="shared" si="109"/>
        <v>1</v>
      </c>
      <c r="AV158" s="195">
        <f t="shared" si="109"/>
        <v>1</v>
      </c>
      <c r="AW158" s="195">
        <f t="shared" si="109"/>
        <v>1</v>
      </c>
      <c r="AX158" s="195">
        <f t="shared" si="109"/>
        <v>1</v>
      </c>
      <c r="AY158" s="195">
        <f t="shared" si="109"/>
        <v>1</v>
      </c>
      <c r="AZ158" s="195">
        <f t="shared" si="109"/>
        <v>1</v>
      </c>
      <c r="BA158" s="196">
        <f t="shared" si="109"/>
        <v>1</v>
      </c>
      <c r="BB158" s="194">
        <f t="shared" si="109"/>
        <v>1</v>
      </c>
    </row>
    <row r="159" spans="2:89" s="212" customFormat="1" x14ac:dyDescent="0.25">
      <c r="B159" s="209"/>
      <c r="C159" s="266"/>
      <c r="D159" s="210"/>
      <c r="E159" s="210"/>
      <c r="F159" s="210"/>
      <c r="G159" s="210"/>
      <c r="H159" s="210"/>
      <c r="I159" s="210"/>
      <c r="J159" s="210"/>
      <c r="K159" s="210"/>
      <c r="L159" s="210"/>
      <c r="M159" s="210"/>
      <c r="N159" s="210"/>
      <c r="O159" s="210"/>
      <c r="P159" s="210"/>
      <c r="Q159" s="210"/>
      <c r="R159" s="210"/>
      <c r="S159" s="210"/>
      <c r="T159" s="210"/>
      <c r="U159" s="210"/>
      <c r="V159" s="210"/>
      <c r="W159" s="210"/>
      <c r="X159" s="210"/>
      <c r="Y159" s="210"/>
      <c r="Z159" s="210"/>
      <c r="AA159" s="83"/>
      <c r="AB159" s="210"/>
      <c r="AC159" s="210"/>
      <c r="AD159" s="210"/>
      <c r="AE159" s="210"/>
      <c r="AF159" s="210"/>
      <c r="AG159" s="210"/>
      <c r="AH159" s="210"/>
      <c r="AI159" s="210"/>
      <c r="AJ159" s="210"/>
      <c r="AK159" s="210"/>
      <c r="AL159" s="210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0"/>
      <c r="AX159" s="210"/>
      <c r="AY159" s="210"/>
      <c r="AZ159" s="210"/>
      <c r="BA159" s="211"/>
      <c r="BB159" s="209"/>
    </row>
    <row r="160" spans="2:89" s="198" customFormat="1" x14ac:dyDescent="0.25">
      <c r="B160" s="198" t="s">
        <v>112</v>
      </c>
      <c r="C160" s="199">
        <v>8</v>
      </c>
      <c r="D160" s="200">
        <f t="shared" ref="D160:AI160" si="110">+D156*$C160</f>
        <v>0</v>
      </c>
      <c r="E160" s="200">
        <f t="shared" si="110"/>
        <v>0</v>
      </c>
      <c r="F160" s="200">
        <f t="shared" si="110"/>
        <v>0</v>
      </c>
      <c r="G160" s="200">
        <f t="shared" si="110"/>
        <v>0</v>
      </c>
      <c r="H160" s="200">
        <f t="shared" si="110"/>
        <v>0</v>
      </c>
      <c r="I160" s="200">
        <f t="shared" si="110"/>
        <v>0</v>
      </c>
      <c r="J160" s="200">
        <f t="shared" si="110"/>
        <v>0</v>
      </c>
      <c r="K160" s="200">
        <f t="shared" si="110"/>
        <v>0</v>
      </c>
      <c r="L160" s="200">
        <f t="shared" si="110"/>
        <v>0</v>
      </c>
      <c r="M160" s="200">
        <f t="shared" si="110"/>
        <v>0</v>
      </c>
      <c r="N160" s="200">
        <f t="shared" si="110"/>
        <v>0</v>
      </c>
      <c r="O160" s="200">
        <f t="shared" si="110"/>
        <v>0</v>
      </c>
      <c r="P160" s="200">
        <f t="shared" si="110"/>
        <v>0</v>
      </c>
      <c r="Q160" s="200">
        <f t="shared" si="110"/>
        <v>0</v>
      </c>
      <c r="R160" s="200">
        <f t="shared" si="110"/>
        <v>0</v>
      </c>
      <c r="S160" s="200">
        <f t="shared" si="110"/>
        <v>0</v>
      </c>
      <c r="T160" s="200">
        <f t="shared" si="110"/>
        <v>0</v>
      </c>
      <c r="U160" s="200">
        <f t="shared" si="110"/>
        <v>0</v>
      </c>
      <c r="V160" s="200">
        <f t="shared" si="110"/>
        <v>0</v>
      </c>
      <c r="W160" s="200">
        <f t="shared" si="110"/>
        <v>8</v>
      </c>
      <c r="X160" s="200">
        <f t="shared" si="110"/>
        <v>8</v>
      </c>
      <c r="Y160" s="200">
        <f t="shared" si="110"/>
        <v>8</v>
      </c>
      <c r="Z160" s="200">
        <f t="shared" si="110"/>
        <v>8</v>
      </c>
      <c r="AA160" s="90">
        <f t="shared" si="110"/>
        <v>8</v>
      </c>
      <c r="AB160" s="200">
        <f t="shared" si="110"/>
        <v>8</v>
      </c>
      <c r="AC160" s="200">
        <f t="shared" si="110"/>
        <v>8</v>
      </c>
      <c r="AD160" s="200">
        <f t="shared" si="110"/>
        <v>8</v>
      </c>
      <c r="AE160" s="200">
        <f t="shared" si="110"/>
        <v>8</v>
      </c>
      <c r="AF160" s="200">
        <f t="shared" si="110"/>
        <v>8</v>
      </c>
      <c r="AG160" s="200">
        <f t="shared" si="110"/>
        <v>8</v>
      </c>
      <c r="AH160" s="200">
        <f t="shared" si="110"/>
        <v>8</v>
      </c>
      <c r="AI160" s="200">
        <f t="shared" si="110"/>
        <v>8</v>
      </c>
      <c r="AJ160" s="200">
        <f t="shared" ref="AJ160:BB160" si="111">+AJ156*$C160</f>
        <v>8</v>
      </c>
      <c r="AK160" s="200">
        <f t="shared" si="111"/>
        <v>8</v>
      </c>
      <c r="AL160" s="200">
        <f t="shared" si="111"/>
        <v>8</v>
      </c>
      <c r="AM160" s="200">
        <f t="shared" si="111"/>
        <v>8</v>
      </c>
      <c r="AN160" s="200">
        <f t="shared" si="111"/>
        <v>8</v>
      </c>
      <c r="AO160" s="200">
        <f t="shared" si="111"/>
        <v>8</v>
      </c>
      <c r="AP160" s="200">
        <f t="shared" si="111"/>
        <v>8</v>
      </c>
      <c r="AQ160" s="200">
        <f t="shared" si="111"/>
        <v>8</v>
      </c>
      <c r="AR160" s="200">
        <f t="shared" si="111"/>
        <v>8</v>
      </c>
      <c r="AS160" s="200">
        <f t="shared" si="111"/>
        <v>8</v>
      </c>
      <c r="AT160" s="200">
        <f t="shared" si="111"/>
        <v>8</v>
      </c>
      <c r="AU160" s="200">
        <f t="shared" si="111"/>
        <v>8</v>
      </c>
      <c r="AV160" s="200">
        <f t="shared" si="111"/>
        <v>8</v>
      </c>
      <c r="AW160" s="200">
        <f t="shared" si="111"/>
        <v>8</v>
      </c>
      <c r="AX160" s="200">
        <f t="shared" si="111"/>
        <v>8</v>
      </c>
      <c r="AY160" s="200">
        <f t="shared" si="111"/>
        <v>8</v>
      </c>
      <c r="AZ160" s="200">
        <f t="shared" si="111"/>
        <v>8</v>
      </c>
      <c r="BA160" s="201">
        <f t="shared" si="111"/>
        <v>8</v>
      </c>
      <c r="BB160" s="202">
        <f t="shared" si="111"/>
        <v>8</v>
      </c>
      <c r="BC160" s="202"/>
      <c r="BF160" s="202"/>
      <c r="BG160" s="202"/>
      <c r="BH160" s="202"/>
      <c r="BI160" s="202"/>
      <c r="BJ160" s="202"/>
      <c r="BK160" s="202"/>
      <c r="BL160" s="202"/>
      <c r="BM160" s="202"/>
      <c r="BN160" s="202"/>
      <c r="BO160" s="202"/>
      <c r="BP160" s="202"/>
      <c r="BQ160" s="202"/>
      <c r="BR160" s="202"/>
      <c r="BS160" s="202"/>
      <c r="BT160" s="202"/>
      <c r="BU160" s="202"/>
      <c r="BV160" s="202"/>
      <c r="BW160" s="202"/>
      <c r="BX160" s="202"/>
      <c r="BY160" s="202"/>
      <c r="BZ160" s="202"/>
      <c r="CA160" s="202"/>
      <c r="CB160" s="202"/>
      <c r="CC160" s="202"/>
      <c r="CD160" s="202"/>
      <c r="CE160" s="202"/>
      <c r="CF160" s="202"/>
      <c r="CG160" s="202"/>
      <c r="CH160" s="202"/>
      <c r="CI160" s="202"/>
      <c r="CJ160" s="202"/>
      <c r="CK160" s="202"/>
    </row>
    <row r="161" spans="2:89" s="203" customFormat="1" ht="13.8" thickBot="1" x14ac:dyDescent="0.3">
      <c r="B161" s="203" t="s">
        <v>113</v>
      </c>
      <c r="C161" s="204" t="str">
        <f>+'NTP or Sold'!C15</f>
        <v>NTP</v>
      </c>
      <c r="D161" s="205">
        <f t="shared" ref="D161:AI161" si="112">+D158*$C160</f>
        <v>0</v>
      </c>
      <c r="E161" s="205">
        <f t="shared" si="112"/>
        <v>0</v>
      </c>
      <c r="F161" s="205">
        <f t="shared" si="112"/>
        <v>0</v>
      </c>
      <c r="G161" s="205">
        <f t="shared" si="112"/>
        <v>0</v>
      </c>
      <c r="H161" s="205">
        <f t="shared" si="112"/>
        <v>0</v>
      </c>
      <c r="I161" s="205">
        <f t="shared" si="112"/>
        <v>0</v>
      </c>
      <c r="J161" s="205">
        <f t="shared" si="112"/>
        <v>0</v>
      </c>
      <c r="K161" s="205">
        <f t="shared" si="112"/>
        <v>0</v>
      </c>
      <c r="L161" s="205">
        <f t="shared" si="112"/>
        <v>0</v>
      </c>
      <c r="M161" s="205">
        <f t="shared" si="112"/>
        <v>0</v>
      </c>
      <c r="N161" s="205">
        <f t="shared" si="112"/>
        <v>0</v>
      </c>
      <c r="O161" s="205">
        <f t="shared" si="112"/>
        <v>0</v>
      </c>
      <c r="P161" s="205">
        <f t="shared" si="112"/>
        <v>0</v>
      </c>
      <c r="Q161" s="205">
        <f t="shared" si="112"/>
        <v>0</v>
      </c>
      <c r="R161" s="205">
        <f t="shared" si="112"/>
        <v>0</v>
      </c>
      <c r="S161" s="205">
        <f t="shared" si="112"/>
        <v>0</v>
      </c>
      <c r="T161" s="205">
        <f t="shared" si="112"/>
        <v>0</v>
      </c>
      <c r="U161" s="205">
        <f t="shared" si="112"/>
        <v>0</v>
      </c>
      <c r="V161" s="205">
        <f t="shared" si="112"/>
        <v>0</v>
      </c>
      <c r="W161" s="205">
        <f t="shared" si="112"/>
        <v>8</v>
      </c>
      <c r="X161" s="205">
        <f t="shared" si="112"/>
        <v>8</v>
      </c>
      <c r="Y161" s="205">
        <f t="shared" si="112"/>
        <v>8</v>
      </c>
      <c r="Z161" s="205">
        <f t="shared" si="112"/>
        <v>8</v>
      </c>
      <c r="AA161" s="136">
        <f t="shared" si="112"/>
        <v>8</v>
      </c>
      <c r="AB161" s="205">
        <f t="shared" si="112"/>
        <v>8</v>
      </c>
      <c r="AC161" s="205">
        <f t="shared" si="112"/>
        <v>8</v>
      </c>
      <c r="AD161" s="205">
        <f t="shared" si="112"/>
        <v>8</v>
      </c>
      <c r="AE161" s="205">
        <f t="shared" si="112"/>
        <v>8</v>
      </c>
      <c r="AF161" s="205">
        <f t="shared" si="112"/>
        <v>8</v>
      </c>
      <c r="AG161" s="205">
        <f t="shared" si="112"/>
        <v>8</v>
      </c>
      <c r="AH161" s="205">
        <f t="shared" si="112"/>
        <v>8</v>
      </c>
      <c r="AI161" s="205">
        <f t="shared" si="112"/>
        <v>8</v>
      </c>
      <c r="AJ161" s="205">
        <f t="shared" ref="AJ161:BB161" si="113">+AJ158*$C160</f>
        <v>8</v>
      </c>
      <c r="AK161" s="205">
        <f t="shared" si="113"/>
        <v>8</v>
      </c>
      <c r="AL161" s="205">
        <f t="shared" si="113"/>
        <v>8</v>
      </c>
      <c r="AM161" s="205">
        <f t="shared" si="113"/>
        <v>8</v>
      </c>
      <c r="AN161" s="205">
        <f t="shared" si="113"/>
        <v>8</v>
      </c>
      <c r="AO161" s="205">
        <f t="shared" si="113"/>
        <v>8</v>
      </c>
      <c r="AP161" s="205">
        <f t="shared" si="113"/>
        <v>8</v>
      </c>
      <c r="AQ161" s="205">
        <f t="shared" si="113"/>
        <v>8</v>
      </c>
      <c r="AR161" s="205">
        <f t="shared" si="113"/>
        <v>8</v>
      </c>
      <c r="AS161" s="205">
        <f t="shared" si="113"/>
        <v>8</v>
      </c>
      <c r="AT161" s="205">
        <f t="shared" si="113"/>
        <v>8</v>
      </c>
      <c r="AU161" s="205">
        <f t="shared" si="113"/>
        <v>8</v>
      </c>
      <c r="AV161" s="205">
        <f t="shared" si="113"/>
        <v>8</v>
      </c>
      <c r="AW161" s="205">
        <f t="shared" si="113"/>
        <v>8</v>
      </c>
      <c r="AX161" s="205">
        <f t="shared" si="113"/>
        <v>8</v>
      </c>
      <c r="AY161" s="205">
        <f t="shared" si="113"/>
        <v>8</v>
      </c>
      <c r="AZ161" s="205">
        <f t="shared" si="113"/>
        <v>8</v>
      </c>
      <c r="BA161" s="206">
        <f t="shared" si="113"/>
        <v>8</v>
      </c>
      <c r="BB161" s="207">
        <f t="shared" si="113"/>
        <v>8</v>
      </c>
      <c r="BC161" s="207"/>
      <c r="BF161" s="207"/>
      <c r="BG161" s="207"/>
      <c r="BH161" s="207"/>
      <c r="BI161" s="207"/>
      <c r="BJ161" s="207"/>
      <c r="BK161" s="207"/>
      <c r="BL161" s="207"/>
      <c r="BM161" s="207"/>
      <c r="BN161" s="207"/>
      <c r="BO161" s="207"/>
      <c r="BP161" s="207"/>
      <c r="BQ161" s="207"/>
      <c r="BR161" s="207"/>
      <c r="BS161" s="207"/>
      <c r="BT161" s="207"/>
      <c r="BU161" s="207"/>
      <c r="BV161" s="207"/>
      <c r="BW161" s="207"/>
      <c r="BX161" s="207"/>
      <c r="BY161" s="207"/>
      <c r="BZ161" s="207"/>
      <c r="CA161" s="207"/>
      <c r="CB161" s="207"/>
      <c r="CC161" s="207"/>
      <c r="CD161" s="207"/>
      <c r="CE161" s="207"/>
      <c r="CF161" s="207"/>
      <c r="CG161" s="207"/>
      <c r="CH161" s="207"/>
      <c r="CI161" s="207"/>
      <c r="CJ161" s="207"/>
      <c r="CK161" s="207"/>
    </row>
    <row r="162" spans="2:89" s="193" customFormat="1" ht="15" customHeight="1" thickTop="1" x14ac:dyDescent="0.25">
      <c r="B162" s="198" t="str">
        <f>+'NTP or Sold'!H16</f>
        <v>Fr 6B 50hz power barges</v>
      </c>
      <c r="C162" s="265" t="str">
        <f>+'NTP or Sold'!T16</f>
        <v>Nigeria Barge II (APACHI)</v>
      </c>
      <c r="D162" s="208"/>
      <c r="E162" s="208"/>
      <c r="F162" s="208"/>
      <c r="G162" s="208"/>
      <c r="H162" s="208"/>
      <c r="I162" s="208"/>
      <c r="J162" s="208"/>
      <c r="K162" s="208"/>
      <c r="L162" s="208"/>
      <c r="M162" s="208"/>
      <c r="N162" s="208"/>
      <c r="O162" s="208"/>
      <c r="P162" s="208"/>
      <c r="Q162" s="208"/>
      <c r="R162" s="208"/>
      <c r="S162" s="208"/>
      <c r="T162" s="208"/>
      <c r="U162" s="208"/>
      <c r="V162" s="208"/>
      <c r="W162" s="208"/>
      <c r="X162" s="208"/>
      <c r="Y162" s="208"/>
      <c r="Z162" s="208"/>
      <c r="AA162" s="81"/>
      <c r="AB162" s="208"/>
      <c r="AC162" s="208"/>
      <c r="AD162" s="208"/>
      <c r="AE162" s="208"/>
      <c r="AF162" s="208"/>
      <c r="AG162" s="208"/>
      <c r="AH162" s="208"/>
      <c r="AI162" s="208"/>
      <c r="AJ162" s="208"/>
      <c r="AK162" s="208"/>
      <c r="AL162" s="208"/>
      <c r="AM162" s="208"/>
      <c r="AN162" s="208"/>
      <c r="AO162" s="208"/>
      <c r="AP162" s="208"/>
      <c r="AQ162" s="208"/>
      <c r="AR162" s="208"/>
      <c r="AS162" s="208"/>
      <c r="AT162" s="208"/>
      <c r="AU162" s="208"/>
      <c r="AV162" s="208"/>
      <c r="AW162" s="208"/>
      <c r="AX162" s="208"/>
      <c r="AY162" s="208"/>
      <c r="AZ162" s="208"/>
      <c r="BA162" s="192"/>
    </row>
    <row r="163" spans="2:89" s="197" customFormat="1" x14ac:dyDescent="0.25">
      <c r="B163" s="194" t="s">
        <v>108</v>
      </c>
      <c r="C163" s="267"/>
      <c r="D163" s="195">
        <v>0</v>
      </c>
      <c r="E163" s="195">
        <v>0</v>
      </c>
      <c r="F163" s="195">
        <v>0</v>
      </c>
      <c r="G163" s="195">
        <v>0</v>
      </c>
      <c r="H163" s="195">
        <v>0</v>
      </c>
      <c r="I163" s="195">
        <v>0</v>
      </c>
      <c r="J163" s="195">
        <v>0</v>
      </c>
      <c r="K163" s="195">
        <v>0</v>
      </c>
      <c r="L163" s="195">
        <v>0</v>
      </c>
      <c r="M163" s="195">
        <v>0</v>
      </c>
      <c r="N163" s="195">
        <v>0</v>
      </c>
      <c r="O163" s="195">
        <v>0</v>
      </c>
      <c r="P163" s="195">
        <v>0</v>
      </c>
      <c r="Q163" s="195">
        <v>0</v>
      </c>
      <c r="R163" s="195">
        <v>0</v>
      </c>
      <c r="S163" s="195">
        <v>0</v>
      </c>
      <c r="T163" s="195">
        <v>0</v>
      </c>
      <c r="U163" s="195">
        <v>0</v>
      </c>
      <c r="V163" s="195">
        <v>0</v>
      </c>
      <c r="W163" s="195">
        <v>1</v>
      </c>
      <c r="X163" s="195">
        <v>0</v>
      </c>
      <c r="Y163" s="195">
        <v>0</v>
      </c>
      <c r="Z163" s="195">
        <v>0</v>
      </c>
      <c r="AA163" s="82">
        <v>0</v>
      </c>
      <c r="AB163" s="195">
        <v>0</v>
      </c>
      <c r="AC163" s="195">
        <v>0</v>
      </c>
      <c r="AD163" s="195">
        <v>0</v>
      </c>
      <c r="AE163" s="195">
        <v>0</v>
      </c>
      <c r="AF163" s="195">
        <v>0</v>
      </c>
      <c r="AG163" s="195">
        <v>0</v>
      </c>
      <c r="AH163" s="195">
        <v>0</v>
      </c>
      <c r="AI163" s="195">
        <v>0</v>
      </c>
      <c r="AJ163" s="195">
        <v>0</v>
      </c>
      <c r="AK163" s="195">
        <v>0</v>
      </c>
      <c r="AL163" s="195">
        <v>0</v>
      </c>
      <c r="AM163" s="195">
        <v>0</v>
      </c>
      <c r="AN163" s="195">
        <v>0</v>
      </c>
      <c r="AO163" s="195">
        <v>0</v>
      </c>
      <c r="AP163" s="195">
        <v>0</v>
      </c>
      <c r="AQ163" s="195">
        <v>0</v>
      </c>
      <c r="AR163" s="195">
        <v>0</v>
      </c>
      <c r="AS163" s="195">
        <v>0</v>
      </c>
      <c r="AT163" s="195">
        <v>0</v>
      </c>
      <c r="AU163" s="195">
        <v>0</v>
      </c>
      <c r="AV163" s="195">
        <v>0</v>
      </c>
      <c r="AW163" s="195">
        <v>0</v>
      </c>
      <c r="AX163" s="195">
        <v>0</v>
      </c>
      <c r="AY163" s="195">
        <v>0</v>
      </c>
      <c r="AZ163" s="195">
        <v>0</v>
      </c>
      <c r="BA163" s="196">
        <v>0</v>
      </c>
      <c r="BB163" s="194">
        <v>0</v>
      </c>
      <c r="BC163" s="197">
        <f>SUM(N163:BB163)</f>
        <v>1</v>
      </c>
    </row>
    <row r="164" spans="2:89" s="197" customFormat="1" x14ac:dyDescent="0.25">
      <c r="B164" s="194" t="s">
        <v>109</v>
      </c>
      <c r="C164" s="267"/>
      <c r="D164" s="195">
        <f>+D163</f>
        <v>0</v>
      </c>
      <c r="E164" s="195">
        <f t="shared" ref="E164:AJ164" si="114">+D164+E163</f>
        <v>0</v>
      </c>
      <c r="F164" s="195">
        <f t="shared" si="114"/>
        <v>0</v>
      </c>
      <c r="G164" s="195">
        <f t="shared" si="114"/>
        <v>0</v>
      </c>
      <c r="H164" s="195">
        <f t="shared" si="114"/>
        <v>0</v>
      </c>
      <c r="I164" s="195">
        <f t="shared" si="114"/>
        <v>0</v>
      </c>
      <c r="J164" s="195">
        <f t="shared" si="114"/>
        <v>0</v>
      </c>
      <c r="K164" s="195">
        <f t="shared" si="114"/>
        <v>0</v>
      </c>
      <c r="L164" s="195">
        <f t="shared" si="114"/>
        <v>0</v>
      </c>
      <c r="M164" s="195">
        <f t="shared" si="114"/>
        <v>0</v>
      </c>
      <c r="N164" s="195">
        <f t="shared" si="114"/>
        <v>0</v>
      </c>
      <c r="O164" s="195">
        <f t="shared" si="114"/>
        <v>0</v>
      </c>
      <c r="P164" s="195">
        <f t="shared" si="114"/>
        <v>0</v>
      </c>
      <c r="Q164" s="195">
        <f t="shared" si="114"/>
        <v>0</v>
      </c>
      <c r="R164" s="195">
        <f t="shared" si="114"/>
        <v>0</v>
      </c>
      <c r="S164" s="195">
        <f t="shared" si="114"/>
        <v>0</v>
      </c>
      <c r="T164" s="195">
        <f t="shared" si="114"/>
        <v>0</v>
      </c>
      <c r="U164" s="195">
        <f t="shared" si="114"/>
        <v>0</v>
      </c>
      <c r="V164" s="195">
        <f t="shared" si="114"/>
        <v>0</v>
      </c>
      <c r="W164" s="195">
        <f t="shared" si="114"/>
        <v>1</v>
      </c>
      <c r="X164" s="195">
        <f t="shared" si="114"/>
        <v>1</v>
      </c>
      <c r="Y164" s="195">
        <f t="shared" si="114"/>
        <v>1</v>
      </c>
      <c r="Z164" s="195">
        <f t="shared" si="114"/>
        <v>1</v>
      </c>
      <c r="AA164" s="82">
        <f t="shared" si="114"/>
        <v>1</v>
      </c>
      <c r="AB164" s="195">
        <f t="shared" si="114"/>
        <v>1</v>
      </c>
      <c r="AC164" s="195">
        <f t="shared" si="114"/>
        <v>1</v>
      </c>
      <c r="AD164" s="195">
        <f t="shared" si="114"/>
        <v>1</v>
      </c>
      <c r="AE164" s="195">
        <f t="shared" si="114"/>
        <v>1</v>
      </c>
      <c r="AF164" s="195">
        <f t="shared" si="114"/>
        <v>1</v>
      </c>
      <c r="AG164" s="195">
        <f t="shared" si="114"/>
        <v>1</v>
      </c>
      <c r="AH164" s="195">
        <f t="shared" si="114"/>
        <v>1</v>
      </c>
      <c r="AI164" s="195">
        <f t="shared" si="114"/>
        <v>1</v>
      </c>
      <c r="AJ164" s="195">
        <f t="shared" si="114"/>
        <v>1</v>
      </c>
      <c r="AK164" s="195">
        <f t="shared" ref="AK164:BB164" si="115">+AJ164+AK163</f>
        <v>1</v>
      </c>
      <c r="AL164" s="195">
        <f t="shared" si="115"/>
        <v>1</v>
      </c>
      <c r="AM164" s="195">
        <f t="shared" si="115"/>
        <v>1</v>
      </c>
      <c r="AN164" s="195">
        <f t="shared" si="115"/>
        <v>1</v>
      </c>
      <c r="AO164" s="195">
        <f t="shared" si="115"/>
        <v>1</v>
      </c>
      <c r="AP164" s="195">
        <f t="shared" si="115"/>
        <v>1</v>
      </c>
      <c r="AQ164" s="195">
        <f t="shared" si="115"/>
        <v>1</v>
      </c>
      <c r="AR164" s="195">
        <f t="shared" si="115"/>
        <v>1</v>
      </c>
      <c r="AS164" s="195">
        <f t="shared" si="115"/>
        <v>1</v>
      </c>
      <c r="AT164" s="195">
        <f t="shared" si="115"/>
        <v>1</v>
      </c>
      <c r="AU164" s="195">
        <f t="shared" si="115"/>
        <v>1</v>
      </c>
      <c r="AV164" s="195">
        <f t="shared" si="115"/>
        <v>1</v>
      </c>
      <c r="AW164" s="195">
        <f t="shared" si="115"/>
        <v>1</v>
      </c>
      <c r="AX164" s="195">
        <f t="shared" si="115"/>
        <v>1</v>
      </c>
      <c r="AY164" s="195">
        <f t="shared" si="115"/>
        <v>1</v>
      </c>
      <c r="AZ164" s="195">
        <f t="shared" si="115"/>
        <v>1</v>
      </c>
      <c r="BA164" s="196">
        <f t="shared" si="115"/>
        <v>1</v>
      </c>
      <c r="BB164" s="194">
        <f t="shared" si="115"/>
        <v>1</v>
      </c>
    </row>
    <row r="165" spans="2:89" s="197" customFormat="1" x14ac:dyDescent="0.25">
      <c r="B165" s="194" t="s">
        <v>110</v>
      </c>
      <c r="C165" s="267"/>
      <c r="D165" s="195">
        <v>0</v>
      </c>
      <c r="E165" s="195">
        <v>0</v>
      </c>
      <c r="F165" s="195">
        <v>0</v>
      </c>
      <c r="G165" s="195">
        <v>0</v>
      </c>
      <c r="H165" s="195">
        <v>0</v>
      </c>
      <c r="I165" s="195">
        <v>0</v>
      </c>
      <c r="J165" s="195">
        <v>0</v>
      </c>
      <c r="K165" s="195">
        <v>0</v>
      </c>
      <c r="L165" s="195">
        <v>0</v>
      </c>
      <c r="M165" s="195">
        <v>0</v>
      </c>
      <c r="N165" s="195">
        <v>0</v>
      </c>
      <c r="O165" s="195">
        <v>0</v>
      </c>
      <c r="P165" s="195">
        <v>0</v>
      </c>
      <c r="Q165" s="195">
        <v>0</v>
      </c>
      <c r="R165" s="195">
        <v>0</v>
      </c>
      <c r="S165" s="195">
        <v>0</v>
      </c>
      <c r="T165" s="195">
        <v>0</v>
      </c>
      <c r="U165" s="195">
        <v>0</v>
      </c>
      <c r="V165" s="195">
        <v>0</v>
      </c>
      <c r="W165" s="195">
        <v>1</v>
      </c>
      <c r="X165" s="195">
        <v>0</v>
      </c>
      <c r="Y165" s="195">
        <v>0</v>
      </c>
      <c r="Z165" s="195">
        <v>0</v>
      </c>
      <c r="AA165" s="82">
        <v>0</v>
      </c>
      <c r="AB165" s="195">
        <v>0</v>
      </c>
      <c r="AC165" s="195">
        <v>0</v>
      </c>
      <c r="AD165" s="195">
        <v>0</v>
      </c>
      <c r="AE165" s="195">
        <v>0</v>
      </c>
      <c r="AF165" s="195">
        <v>0</v>
      </c>
      <c r="AG165" s="195">
        <v>0</v>
      </c>
      <c r="AH165" s="195">
        <v>0</v>
      </c>
      <c r="AI165" s="195">
        <v>0</v>
      </c>
      <c r="AJ165" s="195">
        <v>0</v>
      </c>
      <c r="AK165" s="195">
        <v>0</v>
      </c>
      <c r="AL165" s="195">
        <v>0</v>
      </c>
      <c r="AM165" s="195">
        <v>0</v>
      </c>
      <c r="AN165" s="195">
        <v>0</v>
      </c>
      <c r="AO165" s="195">
        <v>0</v>
      </c>
      <c r="AP165" s="195">
        <v>0</v>
      </c>
      <c r="AQ165" s="195">
        <v>0</v>
      </c>
      <c r="AR165" s="195">
        <v>0</v>
      </c>
      <c r="AS165" s="195">
        <v>0</v>
      </c>
      <c r="AT165" s="195">
        <v>0</v>
      </c>
      <c r="AU165" s="195">
        <v>0</v>
      </c>
      <c r="AV165" s="195">
        <v>0</v>
      </c>
      <c r="AW165" s="195">
        <v>0</v>
      </c>
      <c r="AX165" s="195">
        <v>0</v>
      </c>
      <c r="AY165" s="195">
        <v>0</v>
      </c>
      <c r="AZ165" s="195">
        <v>0</v>
      </c>
      <c r="BA165" s="196">
        <v>0</v>
      </c>
      <c r="BB165" s="194">
        <v>0</v>
      </c>
      <c r="BC165" s="197">
        <f>SUM(N165:BB165)</f>
        <v>1</v>
      </c>
    </row>
    <row r="166" spans="2:89" s="197" customFormat="1" x14ac:dyDescent="0.25">
      <c r="B166" s="194" t="s">
        <v>111</v>
      </c>
      <c r="C166" s="267"/>
      <c r="D166" s="195">
        <f>+D165</f>
        <v>0</v>
      </c>
      <c r="E166" s="195">
        <f t="shared" ref="E166:AJ166" si="116">+D166+E165</f>
        <v>0</v>
      </c>
      <c r="F166" s="195">
        <f t="shared" si="116"/>
        <v>0</v>
      </c>
      <c r="G166" s="195">
        <f t="shared" si="116"/>
        <v>0</v>
      </c>
      <c r="H166" s="195">
        <f t="shared" si="116"/>
        <v>0</v>
      </c>
      <c r="I166" s="195">
        <f t="shared" si="116"/>
        <v>0</v>
      </c>
      <c r="J166" s="195">
        <f t="shared" si="116"/>
        <v>0</v>
      </c>
      <c r="K166" s="195">
        <f t="shared" si="116"/>
        <v>0</v>
      </c>
      <c r="L166" s="195">
        <f t="shared" si="116"/>
        <v>0</v>
      </c>
      <c r="M166" s="195">
        <f t="shared" si="116"/>
        <v>0</v>
      </c>
      <c r="N166" s="195">
        <f t="shared" si="116"/>
        <v>0</v>
      </c>
      <c r="O166" s="195">
        <f t="shared" si="116"/>
        <v>0</v>
      </c>
      <c r="P166" s="195">
        <f t="shared" si="116"/>
        <v>0</v>
      </c>
      <c r="Q166" s="195">
        <f t="shared" si="116"/>
        <v>0</v>
      </c>
      <c r="R166" s="195">
        <f t="shared" si="116"/>
        <v>0</v>
      </c>
      <c r="S166" s="195">
        <f t="shared" si="116"/>
        <v>0</v>
      </c>
      <c r="T166" s="195">
        <f t="shared" si="116"/>
        <v>0</v>
      </c>
      <c r="U166" s="195">
        <f t="shared" si="116"/>
        <v>0</v>
      </c>
      <c r="V166" s="195">
        <f t="shared" si="116"/>
        <v>0</v>
      </c>
      <c r="W166" s="195">
        <f t="shared" si="116"/>
        <v>1</v>
      </c>
      <c r="X166" s="195">
        <f t="shared" si="116"/>
        <v>1</v>
      </c>
      <c r="Y166" s="195">
        <f t="shared" si="116"/>
        <v>1</v>
      </c>
      <c r="Z166" s="195">
        <f t="shared" si="116"/>
        <v>1</v>
      </c>
      <c r="AA166" s="82">
        <f t="shared" si="116"/>
        <v>1</v>
      </c>
      <c r="AB166" s="195">
        <f t="shared" si="116"/>
        <v>1</v>
      </c>
      <c r="AC166" s="195">
        <f t="shared" si="116"/>
        <v>1</v>
      </c>
      <c r="AD166" s="195">
        <f t="shared" si="116"/>
        <v>1</v>
      </c>
      <c r="AE166" s="195">
        <f t="shared" si="116"/>
        <v>1</v>
      </c>
      <c r="AF166" s="195">
        <f t="shared" si="116"/>
        <v>1</v>
      </c>
      <c r="AG166" s="195">
        <f t="shared" si="116"/>
        <v>1</v>
      </c>
      <c r="AH166" s="195">
        <f t="shared" si="116"/>
        <v>1</v>
      </c>
      <c r="AI166" s="195">
        <f t="shared" si="116"/>
        <v>1</v>
      </c>
      <c r="AJ166" s="195">
        <f t="shared" si="116"/>
        <v>1</v>
      </c>
      <c r="AK166" s="195">
        <f t="shared" ref="AK166:BB166" si="117">+AJ166+AK165</f>
        <v>1</v>
      </c>
      <c r="AL166" s="195">
        <f t="shared" si="117"/>
        <v>1</v>
      </c>
      <c r="AM166" s="195">
        <f t="shared" si="117"/>
        <v>1</v>
      </c>
      <c r="AN166" s="195">
        <f t="shared" si="117"/>
        <v>1</v>
      </c>
      <c r="AO166" s="195">
        <f t="shared" si="117"/>
        <v>1</v>
      </c>
      <c r="AP166" s="195">
        <f t="shared" si="117"/>
        <v>1</v>
      </c>
      <c r="AQ166" s="195">
        <f t="shared" si="117"/>
        <v>1</v>
      </c>
      <c r="AR166" s="195">
        <f t="shared" si="117"/>
        <v>1</v>
      </c>
      <c r="AS166" s="195">
        <f t="shared" si="117"/>
        <v>1</v>
      </c>
      <c r="AT166" s="195">
        <f t="shared" si="117"/>
        <v>1</v>
      </c>
      <c r="AU166" s="195">
        <f t="shared" si="117"/>
        <v>1</v>
      </c>
      <c r="AV166" s="195">
        <f t="shared" si="117"/>
        <v>1</v>
      </c>
      <c r="AW166" s="195">
        <f t="shared" si="117"/>
        <v>1</v>
      </c>
      <c r="AX166" s="195">
        <f t="shared" si="117"/>
        <v>1</v>
      </c>
      <c r="AY166" s="195">
        <f t="shared" si="117"/>
        <v>1</v>
      </c>
      <c r="AZ166" s="195">
        <f t="shared" si="117"/>
        <v>1</v>
      </c>
      <c r="BA166" s="196">
        <f t="shared" si="117"/>
        <v>1</v>
      </c>
      <c r="BB166" s="194">
        <f t="shared" si="117"/>
        <v>1</v>
      </c>
    </row>
    <row r="167" spans="2:89" s="212" customFormat="1" x14ac:dyDescent="0.25">
      <c r="B167" s="209"/>
      <c r="C167" s="267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0"/>
      <c r="P167" s="210"/>
      <c r="Q167" s="210"/>
      <c r="R167" s="210"/>
      <c r="S167" s="210"/>
      <c r="T167" s="210"/>
      <c r="U167" s="210"/>
      <c r="V167" s="210"/>
      <c r="W167" s="210"/>
      <c r="X167" s="210"/>
      <c r="Y167" s="210"/>
      <c r="Z167" s="210"/>
      <c r="AA167" s="83"/>
      <c r="AB167" s="210"/>
      <c r="AC167" s="210"/>
      <c r="AD167" s="210"/>
      <c r="AE167" s="210"/>
      <c r="AF167" s="210"/>
      <c r="AG167" s="210"/>
      <c r="AH167" s="210"/>
      <c r="AI167" s="210"/>
      <c r="AJ167" s="210"/>
      <c r="AK167" s="210"/>
      <c r="AL167" s="210"/>
      <c r="AM167" s="210"/>
      <c r="AN167" s="210"/>
      <c r="AO167" s="210"/>
      <c r="AP167" s="210"/>
      <c r="AQ167" s="210"/>
      <c r="AR167" s="210"/>
      <c r="AS167" s="210"/>
      <c r="AT167" s="210"/>
      <c r="AU167" s="210"/>
      <c r="AV167" s="210"/>
      <c r="AW167" s="210"/>
      <c r="AX167" s="210"/>
      <c r="AY167" s="210"/>
      <c r="AZ167" s="210"/>
      <c r="BA167" s="211"/>
      <c r="BB167" s="209"/>
    </row>
    <row r="168" spans="2:89" s="198" customFormat="1" x14ac:dyDescent="0.25">
      <c r="B168" s="198" t="s">
        <v>112</v>
      </c>
      <c r="C168" s="199">
        <v>7</v>
      </c>
      <c r="D168" s="200">
        <f t="shared" ref="D168:AI168" si="118">+D164*$C168</f>
        <v>0</v>
      </c>
      <c r="E168" s="200">
        <f t="shared" si="118"/>
        <v>0</v>
      </c>
      <c r="F168" s="200">
        <f t="shared" si="118"/>
        <v>0</v>
      </c>
      <c r="G168" s="200">
        <f t="shared" si="118"/>
        <v>0</v>
      </c>
      <c r="H168" s="200">
        <f t="shared" si="118"/>
        <v>0</v>
      </c>
      <c r="I168" s="200">
        <f t="shared" si="118"/>
        <v>0</v>
      </c>
      <c r="J168" s="200">
        <f t="shared" si="118"/>
        <v>0</v>
      </c>
      <c r="K168" s="200">
        <f t="shared" si="118"/>
        <v>0</v>
      </c>
      <c r="L168" s="200">
        <f t="shared" si="118"/>
        <v>0</v>
      </c>
      <c r="M168" s="200">
        <f t="shared" si="118"/>
        <v>0</v>
      </c>
      <c r="N168" s="200">
        <f t="shared" si="118"/>
        <v>0</v>
      </c>
      <c r="O168" s="200">
        <f t="shared" si="118"/>
        <v>0</v>
      </c>
      <c r="P168" s="200">
        <f t="shared" si="118"/>
        <v>0</v>
      </c>
      <c r="Q168" s="200">
        <f t="shared" si="118"/>
        <v>0</v>
      </c>
      <c r="R168" s="200">
        <f t="shared" si="118"/>
        <v>0</v>
      </c>
      <c r="S168" s="200">
        <f t="shared" si="118"/>
        <v>0</v>
      </c>
      <c r="T168" s="200">
        <f t="shared" si="118"/>
        <v>0</v>
      </c>
      <c r="U168" s="200">
        <f t="shared" si="118"/>
        <v>0</v>
      </c>
      <c r="V168" s="200">
        <f t="shared" si="118"/>
        <v>0</v>
      </c>
      <c r="W168" s="200">
        <f t="shared" si="118"/>
        <v>7</v>
      </c>
      <c r="X168" s="200">
        <f t="shared" si="118"/>
        <v>7</v>
      </c>
      <c r="Y168" s="200">
        <f t="shared" si="118"/>
        <v>7</v>
      </c>
      <c r="Z168" s="200">
        <f t="shared" si="118"/>
        <v>7</v>
      </c>
      <c r="AA168" s="90">
        <f t="shared" si="118"/>
        <v>7</v>
      </c>
      <c r="AB168" s="200">
        <f t="shared" si="118"/>
        <v>7</v>
      </c>
      <c r="AC168" s="200">
        <f t="shared" si="118"/>
        <v>7</v>
      </c>
      <c r="AD168" s="200">
        <f t="shared" si="118"/>
        <v>7</v>
      </c>
      <c r="AE168" s="200">
        <f t="shared" si="118"/>
        <v>7</v>
      </c>
      <c r="AF168" s="200">
        <f t="shared" si="118"/>
        <v>7</v>
      </c>
      <c r="AG168" s="200">
        <f t="shared" si="118"/>
        <v>7</v>
      </c>
      <c r="AH168" s="200">
        <f t="shared" si="118"/>
        <v>7</v>
      </c>
      <c r="AI168" s="200">
        <f t="shared" si="118"/>
        <v>7</v>
      </c>
      <c r="AJ168" s="200">
        <f t="shared" ref="AJ168:BB168" si="119">+AJ164*$C168</f>
        <v>7</v>
      </c>
      <c r="AK168" s="200">
        <f t="shared" si="119"/>
        <v>7</v>
      </c>
      <c r="AL168" s="200">
        <f t="shared" si="119"/>
        <v>7</v>
      </c>
      <c r="AM168" s="200">
        <f t="shared" si="119"/>
        <v>7</v>
      </c>
      <c r="AN168" s="200">
        <f t="shared" si="119"/>
        <v>7</v>
      </c>
      <c r="AO168" s="200">
        <f t="shared" si="119"/>
        <v>7</v>
      </c>
      <c r="AP168" s="200">
        <f t="shared" si="119"/>
        <v>7</v>
      </c>
      <c r="AQ168" s="200">
        <f t="shared" si="119"/>
        <v>7</v>
      </c>
      <c r="AR168" s="200">
        <f t="shared" si="119"/>
        <v>7</v>
      </c>
      <c r="AS168" s="200">
        <f t="shared" si="119"/>
        <v>7</v>
      </c>
      <c r="AT168" s="200">
        <f t="shared" si="119"/>
        <v>7</v>
      </c>
      <c r="AU168" s="200">
        <f t="shared" si="119"/>
        <v>7</v>
      </c>
      <c r="AV168" s="200">
        <f t="shared" si="119"/>
        <v>7</v>
      </c>
      <c r="AW168" s="200">
        <f t="shared" si="119"/>
        <v>7</v>
      </c>
      <c r="AX168" s="200">
        <f t="shared" si="119"/>
        <v>7</v>
      </c>
      <c r="AY168" s="200">
        <f t="shared" si="119"/>
        <v>7</v>
      </c>
      <c r="AZ168" s="200">
        <f t="shared" si="119"/>
        <v>7</v>
      </c>
      <c r="BA168" s="201">
        <f t="shared" si="119"/>
        <v>7</v>
      </c>
      <c r="BB168" s="202">
        <f t="shared" si="119"/>
        <v>7</v>
      </c>
      <c r="BC168" s="202"/>
      <c r="BF168" s="202"/>
      <c r="BG168" s="202"/>
      <c r="BH168" s="202"/>
      <c r="BI168" s="202"/>
      <c r="BJ168" s="202"/>
      <c r="BK168" s="202"/>
      <c r="BL168" s="202"/>
      <c r="BM168" s="202"/>
      <c r="BN168" s="202"/>
      <c r="BO168" s="202"/>
      <c r="BP168" s="202"/>
      <c r="BQ168" s="202"/>
      <c r="BR168" s="202"/>
      <c r="BS168" s="202"/>
      <c r="BT168" s="202"/>
      <c r="BU168" s="202"/>
      <c r="BV168" s="202"/>
      <c r="BW168" s="202"/>
      <c r="BX168" s="202"/>
      <c r="BY168" s="202"/>
      <c r="BZ168" s="202"/>
      <c r="CA168" s="202"/>
      <c r="CB168" s="202"/>
      <c r="CC168" s="202"/>
      <c r="CD168" s="202"/>
      <c r="CE168" s="202"/>
      <c r="CF168" s="202"/>
      <c r="CG168" s="202"/>
      <c r="CH168" s="202"/>
      <c r="CI168" s="202"/>
      <c r="CJ168" s="202"/>
      <c r="CK168" s="202"/>
    </row>
    <row r="169" spans="2:89" s="203" customFormat="1" ht="13.8" thickBot="1" x14ac:dyDescent="0.3">
      <c r="B169" s="203" t="s">
        <v>113</v>
      </c>
      <c r="C169" s="204" t="str">
        <f>+'NTP or Sold'!C16</f>
        <v>NTP</v>
      </c>
      <c r="D169" s="205">
        <f t="shared" ref="D169:AI169" si="120">+D166*$C168</f>
        <v>0</v>
      </c>
      <c r="E169" s="205">
        <f t="shared" si="120"/>
        <v>0</v>
      </c>
      <c r="F169" s="205">
        <f t="shared" si="120"/>
        <v>0</v>
      </c>
      <c r="G169" s="205">
        <f t="shared" si="120"/>
        <v>0</v>
      </c>
      <c r="H169" s="205">
        <f t="shared" si="120"/>
        <v>0</v>
      </c>
      <c r="I169" s="205">
        <f t="shared" si="120"/>
        <v>0</v>
      </c>
      <c r="J169" s="205">
        <f t="shared" si="120"/>
        <v>0</v>
      </c>
      <c r="K169" s="205">
        <f t="shared" si="120"/>
        <v>0</v>
      </c>
      <c r="L169" s="205">
        <f t="shared" si="120"/>
        <v>0</v>
      </c>
      <c r="M169" s="205">
        <f t="shared" si="120"/>
        <v>0</v>
      </c>
      <c r="N169" s="205">
        <f t="shared" si="120"/>
        <v>0</v>
      </c>
      <c r="O169" s="205">
        <f t="shared" si="120"/>
        <v>0</v>
      </c>
      <c r="P169" s="205">
        <f t="shared" si="120"/>
        <v>0</v>
      </c>
      <c r="Q169" s="205">
        <f t="shared" si="120"/>
        <v>0</v>
      </c>
      <c r="R169" s="205">
        <f t="shared" si="120"/>
        <v>0</v>
      </c>
      <c r="S169" s="205">
        <f t="shared" si="120"/>
        <v>0</v>
      </c>
      <c r="T169" s="205">
        <f t="shared" si="120"/>
        <v>0</v>
      </c>
      <c r="U169" s="205">
        <f t="shared" si="120"/>
        <v>0</v>
      </c>
      <c r="V169" s="205">
        <f t="shared" si="120"/>
        <v>0</v>
      </c>
      <c r="W169" s="205">
        <f t="shared" si="120"/>
        <v>7</v>
      </c>
      <c r="X169" s="205">
        <f t="shared" si="120"/>
        <v>7</v>
      </c>
      <c r="Y169" s="205">
        <f t="shared" si="120"/>
        <v>7</v>
      </c>
      <c r="Z169" s="205">
        <f t="shared" si="120"/>
        <v>7</v>
      </c>
      <c r="AA169" s="136">
        <f t="shared" si="120"/>
        <v>7</v>
      </c>
      <c r="AB169" s="205">
        <f t="shared" si="120"/>
        <v>7</v>
      </c>
      <c r="AC169" s="205">
        <f t="shared" si="120"/>
        <v>7</v>
      </c>
      <c r="AD169" s="205">
        <f t="shared" si="120"/>
        <v>7</v>
      </c>
      <c r="AE169" s="205">
        <f t="shared" si="120"/>
        <v>7</v>
      </c>
      <c r="AF169" s="205">
        <f t="shared" si="120"/>
        <v>7</v>
      </c>
      <c r="AG169" s="205">
        <f t="shared" si="120"/>
        <v>7</v>
      </c>
      <c r="AH169" s="205">
        <f t="shared" si="120"/>
        <v>7</v>
      </c>
      <c r="AI169" s="205">
        <f t="shared" si="120"/>
        <v>7</v>
      </c>
      <c r="AJ169" s="205">
        <f t="shared" ref="AJ169:BB169" si="121">+AJ166*$C168</f>
        <v>7</v>
      </c>
      <c r="AK169" s="205">
        <f t="shared" si="121"/>
        <v>7</v>
      </c>
      <c r="AL169" s="205">
        <f t="shared" si="121"/>
        <v>7</v>
      </c>
      <c r="AM169" s="205">
        <f t="shared" si="121"/>
        <v>7</v>
      </c>
      <c r="AN169" s="205">
        <f t="shared" si="121"/>
        <v>7</v>
      </c>
      <c r="AO169" s="205">
        <f t="shared" si="121"/>
        <v>7</v>
      </c>
      <c r="AP169" s="205">
        <f t="shared" si="121"/>
        <v>7</v>
      </c>
      <c r="AQ169" s="205">
        <f t="shared" si="121"/>
        <v>7</v>
      </c>
      <c r="AR169" s="205">
        <f t="shared" si="121"/>
        <v>7</v>
      </c>
      <c r="AS169" s="205">
        <f t="shared" si="121"/>
        <v>7</v>
      </c>
      <c r="AT169" s="205">
        <f t="shared" si="121"/>
        <v>7</v>
      </c>
      <c r="AU169" s="205">
        <f t="shared" si="121"/>
        <v>7</v>
      </c>
      <c r="AV169" s="205">
        <f t="shared" si="121"/>
        <v>7</v>
      </c>
      <c r="AW169" s="205">
        <f t="shared" si="121"/>
        <v>7</v>
      </c>
      <c r="AX169" s="205">
        <f t="shared" si="121"/>
        <v>7</v>
      </c>
      <c r="AY169" s="205">
        <f t="shared" si="121"/>
        <v>7</v>
      </c>
      <c r="AZ169" s="205">
        <f t="shared" si="121"/>
        <v>7</v>
      </c>
      <c r="BA169" s="206">
        <f t="shared" si="121"/>
        <v>7</v>
      </c>
      <c r="BB169" s="207">
        <f t="shared" si="121"/>
        <v>7</v>
      </c>
      <c r="BC169" s="207"/>
      <c r="BF169" s="207"/>
      <c r="BG169" s="207"/>
      <c r="BH169" s="207"/>
      <c r="BI169" s="207"/>
      <c r="BJ169" s="207"/>
      <c r="BK169" s="207"/>
      <c r="BL169" s="207"/>
      <c r="BM169" s="207"/>
      <c r="BN169" s="207"/>
      <c r="BO169" s="207"/>
      <c r="BP169" s="207"/>
      <c r="BQ169" s="207"/>
      <c r="BR169" s="207"/>
      <c r="BS169" s="207"/>
      <c r="BT169" s="207"/>
      <c r="BU169" s="207"/>
      <c r="BV169" s="207"/>
      <c r="BW169" s="207"/>
      <c r="BX169" s="207"/>
      <c r="BY169" s="207"/>
      <c r="BZ169" s="207"/>
      <c r="CA169" s="207"/>
      <c r="CB169" s="207"/>
      <c r="CC169" s="207"/>
      <c r="CD169" s="207"/>
      <c r="CE169" s="207"/>
      <c r="CF169" s="207"/>
      <c r="CG169" s="207"/>
      <c r="CH169" s="207"/>
      <c r="CI169" s="207"/>
      <c r="CJ169" s="207"/>
      <c r="CK169" s="207"/>
    </row>
    <row r="170" spans="2:89" s="193" customFormat="1" ht="15" customHeight="1" thickTop="1" x14ac:dyDescent="0.25">
      <c r="B170" s="198" t="str">
        <f>+'NTP or Sold'!H17</f>
        <v>Fr 6B 50hz power barges</v>
      </c>
      <c r="C170" s="265" t="str">
        <f>+'NTP or Sold'!T17</f>
        <v>Nigeria Barge II (APACHI)</v>
      </c>
      <c r="D170" s="208"/>
      <c r="E170" s="208"/>
      <c r="F170" s="208"/>
      <c r="G170" s="208"/>
      <c r="H170" s="208"/>
      <c r="I170" s="208"/>
      <c r="J170" s="208"/>
      <c r="K170" s="208"/>
      <c r="L170" s="208"/>
      <c r="M170" s="208"/>
      <c r="N170" s="208"/>
      <c r="O170" s="208"/>
      <c r="P170" s="208"/>
      <c r="Q170" s="208"/>
      <c r="R170" s="208"/>
      <c r="S170" s="208"/>
      <c r="T170" s="208"/>
      <c r="U170" s="208"/>
      <c r="V170" s="208"/>
      <c r="W170" s="208"/>
      <c r="X170" s="208"/>
      <c r="Y170" s="208"/>
      <c r="Z170" s="208"/>
      <c r="AA170" s="81"/>
      <c r="AB170" s="208"/>
      <c r="AC170" s="208"/>
      <c r="AD170" s="208"/>
      <c r="AE170" s="208"/>
      <c r="AF170" s="208"/>
      <c r="AG170" s="208"/>
      <c r="AH170" s="208"/>
      <c r="AI170" s="208"/>
      <c r="AJ170" s="208"/>
      <c r="AK170" s="208"/>
      <c r="AL170" s="208"/>
      <c r="AM170" s="208"/>
      <c r="AN170" s="208"/>
      <c r="AO170" s="208"/>
      <c r="AP170" s="208"/>
      <c r="AQ170" s="208"/>
      <c r="AR170" s="208"/>
      <c r="AS170" s="208"/>
      <c r="AT170" s="208"/>
      <c r="AU170" s="208"/>
      <c r="AV170" s="208"/>
      <c r="AW170" s="208"/>
      <c r="AX170" s="208"/>
      <c r="AY170" s="208"/>
      <c r="AZ170" s="208"/>
      <c r="BA170" s="192"/>
    </row>
    <row r="171" spans="2:89" s="197" customFormat="1" x14ac:dyDescent="0.25">
      <c r="B171" s="194" t="s">
        <v>108</v>
      </c>
      <c r="C171" s="267"/>
      <c r="D171" s="195">
        <v>5.2999999999999999E-2</v>
      </c>
      <c r="E171" s="195">
        <v>0.01</v>
      </c>
      <c r="F171" s="195">
        <v>0.01</v>
      </c>
      <c r="G171" s="195">
        <v>0.01</v>
      </c>
      <c r="H171" s="195">
        <v>0.01</v>
      </c>
      <c r="I171" s="195">
        <v>0.01</v>
      </c>
      <c r="J171" s="195">
        <v>3.9E-2</v>
      </c>
      <c r="K171" s="195">
        <v>3.9E-2</v>
      </c>
      <c r="L171" s="195">
        <v>3.9E-2</v>
      </c>
      <c r="M171" s="195">
        <v>3.9E-2</v>
      </c>
      <c r="N171" s="195">
        <v>3.9E-2</v>
      </c>
      <c r="O171" s="195">
        <v>3.9E-2</v>
      </c>
      <c r="P171" s="195">
        <v>3.9E-2</v>
      </c>
      <c r="Q171" s="195">
        <v>3.9E-2</v>
      </c>
      <c r="R171" s="195">
        <v>3.9E-2</v>
      </c>
      <c r="S171" s="195">
        <v>3.9E-2</v>
      </c>
      <c r="T171" s="195">
        <v>3.9E-2</v>
      </c>
      <c r="U171" s="195">
        <v>3.9E-2</v>
      </c>
      <c r="V171" s="195">
        <v>3.9E-2</v>
      </c>
      <c r="W171" s="195">
        <v>3.9E-2</v>
      </c>
      <c r="X171" s="195">
        <v>3.9E-2</v>
      </c>
      <c r="Y171" s="195">
        <v>0.16200000000000001</v>
      </c>
      <c r="Z171" s="195">
        <v>0.15</v>
      </c>
      <c r="AA171" s="82">
        <v>0</v>
      </c>
      <c r="AB171" s="195">
        <v>0</v>
      </c>
      <c r="AC171" s="195">
        <v>0</v>
      </c>
      <c r="AD171" s="195">
        <v>0</v>
      </c>
      <c r="AE171" s="195">
        <v>0</v>
      </c>
      <c r="AF171" s="195">
        <v>0</v>
      </c>
      <c r="AG171" s="195">
        <v>0</v>
      </c>
      <c r="AH171" s="195">
        <v>0</v>
      </c>
      <c r="AI171" s="195">
        <v>0</v>
      </c>
      <c r="AJ171" s="195">
        <v>0</v>
      </c>
      <c r="AK171" s="195">
        <v>0</v>
      </c>
      <c r="AL171" s="195">
        <v>0</v>
      </c>
      <c r="AM171" s="195">
        <v>0</v>
      </c>
      <c r="AN171" s="195">
        <v>0</v>
      </c>
      <c r="AO171" s="195">
        <v>0</v>
      </c>
      <c r="AP171" s="195">
        <v>0</v>
      </c>
      <c r="AQ171" s="195">
        <v>0</v>
      </c>
      <c r="AR171" s="195">
        <v>0</v>
      </c>
      <c r="AS171" s="195">
        <v>0</v>
      </c>
      <c r="AT171" s="195">
        <v>0</v>
      </c>
      <c r="AU171" s="195">
        <v>0</v>
      </c>
      <c r="AV171" s="195">
        <v>0</v>
      </c>
      <c r="AW171" s="195">
        <v>0</v>
      </c>
      <c r="AX171" s="195">
        <v>0</v>
      </c>
      <c r="AY171" s="195">
        <v>0</v>
      </c>
      <c r="AZ171" s="195">
        <v>0</v>
      </c>
      <c r="BA171" s="196">
        <v>0</v>
      </c>
      <c r="BB171" s="194">
        <v>0</v>
      </c>
      <c r="BC171" s="197">
        <f>SUM(D171:BB171)</f>
        <v>1</v>
      </c>
    </row>
    <row r="172" spans="2:89" s="197" customFormat="1" x14ac:dyDescent="0.25">
      <c r="B172" s="194" t="s">
        <v>109</v>
      </c>
      <c r="C172" s="267"/>
      <c r="D172" s="195">
        <f>+D171</f>
        <v>5.2999999999999999E-2</v>
      </c>
      <c r="E172" s="195">
        <f t="shared" ref="E172:AJ172" si="122">+D172+E171</f>
        <v>6.3E-2</v>
      </c>
      <c r="F172" s="195">
        <f t="shared" si="122"/>
        <v>7.2999999999999995E-2</v>
      </c>
      <c r="G172" s="195">
        <f t="shared" si="122"/>
        <v>8.299999999999999E-2</v>
      </c>
      <c r="H172" s="195">
        <f t="shared" si="122"/>
        <v>9.2999999999999985E-2</v>
      </c>
      <c r="I172" s="195">
        <f t="shared" si="122"/>
        <v>0.10299999999999998</v>
      </c>
      <c r="J172" s="195">
        <f t="shared" si="122"/>
        <v>0.14199999999999999</v>
      </c>
      <c r="K172" s="195">
        <f t="shared" si="122"/>
        <v>0.18099999999999999</v>
      </c>
      <c r="L172" s="195">
        <f t="shared" si="122"/>
        <v>0.22</v>
      </c>
      <c r="M172" s="195">
        <f t="shared" si="122"/>
        <v>0.25900000000000001</v>
      </c>
      <c r="N172" s="195">
        <f t="shared" si="122"/>
        <v>0.29799999999999999</v>
      </c>
      <c r="O172" s="195">
        <f t="shared" si="122"/>
        <v>0.33699999999999997</v>
      </c>
      <c r="P172" s="195">
        <f t="shared" si="122"/>
        <v>0.37599999999999995</v>
      </c>
      <c r="Q172" s="195">
        <f t="shared" si="122"/>
        <v>0.41499999999999992</v>
      </c>
      <c r="R172" s="195">
        <f t="shared" si="122"/>
        <v>0.4539999999999999</v>
      </c>
      <c r="S172" s="195">
        <f t="shared" si="122"/>
        <v>0.49299999999999988</v>
      </c>
      <c r="T172" s="195">
        <f t="shared" si="122"/>
        <v>0.53199999999999992</v>
      </c>
      <c r="U172" s="195">
        <f t="shared" si="122"/>
        <v>0.57099999999999995</v>
      </c>
      <c r="V172" s="195">
        <f t="shared" si="122"/>
        <v>0.61</v>
      </c>
      <c r="W172" s="195">
        <f t="shared" si="122"/>
        <v>0.64900000000000002</v>
      </c>
      <c r="X172" s="195">
        <f t="shared" si="122"/>
        <v>0.68800000000000006</v>
      </c>
      <c r="Y172" s="195">
        <f t="shared" si="122"/>
        <v>0.85000000000000009</v>
      </c>
      <c r="Z172" s="195">
        <f t="shared" si="122"/>
        <v>1</v>
      </c>
      <c r="AA172" s="82">
        <f t="shared" si="122"/>
        <v>1</v>
      </c>
      <c r="AB172" s="195">
        <f t="shared" si="122"/>
        <v>1</v>
      </c>
      <c r="AC172" s="195">
        <f t="shared" si="122"/>
        <v>1</v>
      </c>
      <c r="AD172" s="195">
        <f t="shared" si="122"/>
        <v>1</v>
      </c>
      <c r="AE172" s="195">
        <f t="shared" si="122"/>
        <v>1</v>
      </c>
      <c r="AF172" s="195">
        <f t="shared" si="122"/>
        <v>1</v>
      </c>
      <c r="AG172" s="195">
        <f t="shared" si="122"/>
        <v>1</v>
      </c>
      <c r="AH172" s="195">
        <f t="shared" si="122"/>
        <v>1</v>
      </c>
      <c r="AI172" s="195">
        <f t="shared" si="122"/>
        <v>1</v>
      </c>
      <c r="AJ172" s="195">
        <f t="shared" si="122"/>
        <v>1</v>
      </c>
      <c r="AK172" s="195">
        <f t="shared" ref="AK172:BB172" si="123">+AJ172+AK171</f>
        <v>1</v>
      </c>
      <c r="AL172" s="195">
        <f t="shared" si="123"/>
        <v>1</v>
      </c>
      <c r="AM172" s="195">
        <f t="shared" si="123"/>
        <v>1</v>
      </c>
      <c r="AN172" s="195">
        <f t="shared" si="123"/>
        <v>1</v>
      </c>
      <c r="AO172" s="195">
        <f t="shared" si="123"/>
        <v>1</v>
      </c>
      <c r="AP172" s="195">
        <f t="shared" si="123"/>
        <v>1</v>
      </c>
      <c r="AQ172" s="195">
        <f t="shared" si="123"/>
        <v>1</v>
      </c>
      <c r="AR172" s="195">
        <f t="shared" si="123"/>
        <v>1</v>
      </c>
      <c r="AS172" s="195">
        <f t="shared" si="123"/>
        <v>1</v>
      </c>
      <c r="AT172" s="195">
        <f t="shared" si="123"/>
        <v>1</v>
      </c>
      <c r="AU172" s="195">
        <f t="shared" si="123"/>
        <v>1</v>
      </c>
      <c r="AV172" s="195">
        <f t="shared" si="123"/>
        <v>1</v>
      </c>
      <c r="AW172" s="195">
        <f t="shared" si="123"/>
        <v>1</v>
      </c>
      <c r="AX172" s="195">
        <f t="shared" si="123"/>
        <v>1</v>
      </c>
      <c r="AY172" s="195">
        <f t="shared" si="123"/>
        <v>1</v>
      </c>
      <c r="AZ172" s="195">
        <f t="shared" si="123"/>
        <v>1</v>
      </c>
      <c r="BA172" s="196">
        <f t="shared" si="123"/>
        <v>1</v>
      </c>
      <c r="BB172" s="194">
        <f t="shared" si="123"/>
        <v>1</v>
      </c>
    </row>
    <row r="173" spans="2:89" s="197" customFormat="1" x14ac:dyDescent="0.25">
      <c r="B173" s="194" t="s">
        <v>110</v>
      </c>
      <c r="C173" s="267"/>
      <c r="D173" s="195">
        <f>D174</f>
        <v>4.2999999999999997E-2</v>
      </c>
      <c r="E173" s="195">
        <f t="shared" ref="E173:AJ173" si="124">E174-D174</f>
        <v>1.0000000000000002E-2</v>
      </c>
      <c r="F173" s="195">
        <f t="shared" si="124"/>
        <v>1.0000000000000002E-2</v>
      </c>
      <c r="G173" s="195">
        <f t="shared" si="124"/>
        <v>9.999999999999995E-3</v>
      </c>
      <c r="H173" s="195">
        <f t="shared" si="124"/>
        <v>1.0000000000000009E-2</v>
      </c>
      <c r="I173" s="195">
        <f t="shared" si="124"/>
        <v>9.999999999999995E-3</v>
      </c>
      <c r="J173" s="195">
        <f t="shared" si="124"/>
        <v>9.999999999999995E-3</v>
      </c>
      <c r="K173" s="195">
        <f t="shared" si="124"/>
        <v>1.0000000000000009E-2</v>
      </c>
      <c r="L173" s="195">
        <f t="shared" si="124"/>
        <v>8.9999999999999941E-3</v>
      </c>
      <c r="M173" s="195">
        <f t="shared" si="124"/>
        <v>1.3000000000000012E-2</v>
      </c>
      <c r="N173" s="195">
        <f t="shared" si="124"/>
        <v>1.5999999999999986E-2</v>
      </c>
      <c r="O173" s="195">
        <f t="shared" si="124"/>
        <v>1.6000000000000014E-2</v>
      </c>
      <c r="P173" s="195">
        <f t="shared" si="124"/>
        <v>1.4999999999999986E-2</v>
      </c>
      <c r="Q173" s="195">
        <f t="shared" si="124"/>
        <v>1.5000000000000013E-2</v>
      </c>
      <c r="R173" s="195">
        <f t="shared" si="124"/>
        <v>1.0999999999999982E-2</v>
      </c>
      <c r="S173" s="195">
        <f t="shared" si="124"/>
        <v>9.000000000000008E-3</v>
      </c>
      <c r="T173" s="195">
        <f t="shared" si="124"/>
        <v>1.3000000000000012E-2</v>
      </c>
      <c r="U173" s="195">
        <f t="shared" si="124"/>
        <v>1.5999999999999986E-2</v>
      </c>
      <c r="V173" s="195">
        <f t="shared" si="124"/>
        <v>1.4000000000000012E-2</v>
      </c>
      <c r="W173" s="195">
        <f t="shared" si="124"/>
        <v>1.6000000000000014E-2</v>
      </c>
      <c r="X173" s="195">
        <f t="shared" si="124"/>
        <v>2.4999999999999967E-2</v>
      </c>
      <c r="Y173" s="195">
        <f t="shared" si="124"/>
        <v>2.7000000000000024E-2</v>
      </c>
      <c r="Z173" s="195">
        <f t="shared" si="124"/>
        <v>0.67199999999999993</v>
      </c>
      <c r="AA173" s="82">
        <f t="shared" si="124"/>
        <v>0</v>
      </c>
      <c r="AB173" s="195">
        <f t="shared" si="124"/>
        <v>0</v>
      </c>
      <c r="AC173" s="195">
        <f t="shared" si="124"/>
        <v>0</v>
      </c>
      <c r="AD173" s="195">
        <f t="shared" si="124"/>
        <v>0</v>
      </c>
      <c r="AE173" s="195">
        <f t="shared" si="124"/>
        <v>0</v>
      </c>
      <c r="AF173" s="195">
        <f t="shared" si="124"/>
        <v>0</v>
      </c>
      <c r="AG173" s="195">
        <f t="shared" si="124"/>
        <v>0</v>
      </c>
      <c r="AH173" s="195">
        <f t="shared" si="124"/>
        <v>0</v>
      </c>
      <c r="AI173" s="195">
        <f t="shared" si="124"/>
        <v>0</v>
      </c>
      <c r="AJ173" s="195">
        <f t="shared" si="124"/>
        <v>0</v>
      </c>
      <c r="AK173" s="195">
        <f t="shared" ref="AK173:BB173" si="125">AK174-AJ174</f>
        <v>0</v>
      </c>
      <c r="AL173" s="195">
        <f t="shared" si="125"/>
        <v>0</v>
      </c>
      <c r="AM173" s="195">
        <f t="shared" si="125"/>
        <v>0</v>
      </c>
      <c r="AN173" s="195">
        <f t="shared" si="125"/>
        <v>0</v>
      </c>
      <c r="AO173" s="195">
        <f t="shared" si="125"/>
        <v>0</v>
      </c>
      <c r="AP173" s="195">
        <f t="shared" si="125"/>
        <v>0</v>
      </c>
      <c r="AQ173" s="195">
        <f t="shared" si="125"/>
        <v>0</v>
      </c>
      <c r="AR173" s="195">
        <f t="shared" si="125"/>
        <v>0</v>
      </c>
      <c r="AS173" s="195">
        <f t="shared" si="125"/>
        <v>0</v>
      </c>
      <c r="AT173" s="195">
        <f t="shared" si="125"/>
        <v>0</v>
      </c>
      <c r="AU173" s="195">
        <f t="shared" si="125"/>
        <v>0</v>
      </c>
      <c r="AV173" s="195">
        <f t="shared" si="125"/>
        <v>0</v>
      </c>
      <c r="AW173" s="195">
        <f t="shared" si="125"/>
        <v>0</v>
      </c>
      <c r="AX173" s="195">
        <f t="shared" si="125"/>
        <v>0</v>
      </c>
      <c r="AY173" s="195">
        <f t="shared" si="125"/>
        <v>0</v>
      </c>
      <c r="AZ173" s="195">
        <f t="shared" si="125"/>
        <v>0</v>
      </c>
      <c r="BA173" s="196">
        <f t="shared" si="125"/>
        <v>0</v>
      </c>
      <c r="BB173" s="194">
        <f t="shared" si="125"/>
        <v>0</v>
      </c>
      <c r="BC173" s="197">
        <f>SUM(D173:BB173)</f>
        <v>1</v>
      </c>
    </row>
    <row r="174" spans="2:89" s="197" customFormat="1" x14ac:dyDescent="0.25">
      <c r="B174" s="194" t="s">
        <v>111</v>
      </c>
      <c r="C174" s="267"/>
      <c r="D174" s="195">
        <v>4.2999999999999997E-2</v>
      </c>
      <c r="E174" s="195">
        <v>5.2999999999999999E-2</v>
      </c>
      <c r="F174" s="195">
        <v>6.3E-2</v>
      </c>
      <c r="G174" s="195">
        <v>7.2999999999999995E-2</v>
      </c>
      <c r="H174" s="195">
        <v>8.3000000000000004E-2</v>
      </c>
      <c r="I174" s="195">
        <v>9.2999999999999999E-2</v>
      </c>
      <c r="J174" s="195">
        <v>0.10299999999999999</v>
      </c>
      <c r="K174" s="195">
        <v>0.113</v>
      </c>
      <c r="L174" s="195">
        <v>0.122</v>
      </c>
      <c r="M174" s="195">
        <v>0.13500000000000001</v>
      </c>
      <c r="N174" s="195">
        <v>0.151</v>
      </c>
      <c r="O174" s="195">
        <v>0.16700000000000001</v>
      </c>
      <c r="P174" s="195">
        <v>0.182</v>
      </c>
      <c r="Q174" s="195">
        <v>0.19700000000000001</v>
      </c>
      <c r="R174" s="195">
        <v>0.20799999999999999</v>
      </c>
      <c r="S174" s="195">
        <v>0.217</v>
      </c>
      <c r="T174" s="195">
        <v>0.23</v>
      </c>
      <c r="U174" s="195">
        <v>0.246</v>
      </c>
      <c r="V174" s="195">
        <v>0.26</v>
      </c>
      <c r="W174" s="195">
        <v>0.27600000000000002</v>
      </c>
      <c r="X174" s="195">
        <v>0.30099999999999999</v>
      </c>
      <c r="Y174" s="195">
        <v>0.32800000000000001</v>
      </c>
      <c r="Z174" s="195">
        <v>1</v>
      </c>
      <c r="AA174" s="82">
        <v>1</v>
      </c>
      <c r="AB174" s="195">
        <v>1</v>
      </c>
      <c r="AC174" s="195">
        <v>1</v>
      </c>
      <c r="AD174" s="195">
        <v>1</v>
      </c>
      <c r="AE174" s="195">
        <v>1</v>
      </c>
      <c r="AF174" s="195">
        <v>1</v>
      </c>
      <c r="AG174" s="195">
        <v>1</v>
      </c>
      <c r="AH174" s="195">
        <v>1</v>
      </c>
      <c r="AI174" s="195">
        <v>1</v>
      </c>
      <c r="AJ174" s="195">
        <v>1</v>
      </c>
      <c r="AK174" s="195">
        <v>1</v>
      </c>
      <c r="AL174" s="195">
        <v>1</v>
      </c>
      <c r="AM174" s="195">
        <v>1</v>
      </c>
      <c r="AN174" s="195">
        <v>1</v>
      </c>
      <c r="AO174" s="195">
        <v>1</v>
      </c>
      <c r="AP174" s="195">
        <v>1</v>
      </c>
      <c r="AQ174" s="195">
        <v>1</v>
      </c>
      <c r="AR174" s="195">
        <v>1</v>
      </c>
      <c r="AS174" s="195">
        <v>1</v>
      </c>
      <c r="AT174" s="195">
        <v>1</v>
      </c>
      <c r="AU174" s="195">
        <v>1</v>
      </c>
      <c r="AV174" s="195">
        <v>1</v>
      </c>
      <c r="AW174" s="195">
        <v>1</v>
      </c>
      <c r="AX174" s="195">
        <v>1</v>
      </c>
      <c r="AY174" s="195">
        <v>1</v>
      </c>
      <c r="AZ174" s="195">
        <v>1</v>
      </c>
      <c r="BA174" s="196">
        <v>1</v>
      </c>
      <c r="BB174" s="194">
        <v>1</v>
      </c>
    </row>
    <row r="175" spans="2:89" s="212" customFormat="1" x14ac:dyDescent="0.25">
      <c r="B175" s="209"/>
      <c r="C175" s="267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10"/>
      <c r="P175" s="210"/>
      <c r="Q175" s="210"/>
      <c r="R175" s="210"/>
      <c r="S175" s="210"/>
      <c r="T175" s="210"/>
      <c r="U175" s="210"/>
      <c r="V175" s="210"/>
      <c r="W175" s="210"/>
      <c r="X175" s="210"/>
      <c r="Y175" s="210"/>
      <c r="Z175" s="210"/>
      <c r="AA175" s="83"/>
      <c r="AB175" s="210"/>
      <c r="AC175" s="210"/>
      <c r="AD175" s="210"/>
      <c r="AE175" s="210"/>
      <c r="AF175" s="210"/>
      <c r="AG175" s="210"/>
      <c r="AH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1"/>
      <c r="BB175" s="209"/>
    </row>
    <row r="176" spans="2:89" s="198" customFormat="1" x14ac:dyDescent="0.25">
      <c r="B176" s="198" t="s">
        <v>112</v>
      </c>
      <c r="C176" s="199">
        <v>7</v>
      </c>
      <c r="D176" s="200">
        <f t="shared" ref="D176:AI176" si="126">+D172*$C176</f>
        <v>0.371</v>
      </c>
      <c r="E176" s="200">
        <f t="shared" si="126"/>
        <v>0.441</v>
      </c>
      <c r="F176" s="200">
        <f t="shared" si="126"/>
        <v>0.51100000000000001</v>
      </c>
      <c r="G176" s="200">
        <f t="shared" si="126"/>
        <v>0.58099999999999996</v>
      </c>
      <c r="H176" s="200">
        <f t="shared" si="126"/>
        <v>0.65099999999999991</v>
      </c>
      <c r="I176" s="200">
        <f t="shared" si="126"/>
        <v>0.72099999999999986</v>
      </c>
      <c r="J176" s="200">
        <f t="shared" si="126"/>
        <v>0.99399999999999988</v>
      </c>
      <c r="K176" s="200">
        <f t="shared" si="126"/>
        <v>1.2669999999999999</v>
      </c>
      <c r="L176" s="200">
        <f t="shared" si="126"/>
        <v>1.54</v>
      </c>
      <c r="M176" s="200">
        <f t="shared" si="126"/>
        <v>1.8130000000000002</v>
      </c>
      <c r="N176" s="200">
        <f t="shared" si="126"/>
        <v>2.0859999999999999</v>
      </c>
      <c r="O176" s="200">
        <f t="shared" si="126"/>
        <v>2.359</v>
      </c>
      <c r="P176" s="200">
        <f t="shared" si="126"/>
        <v>2.6319999999999997</v>
      </c>
      <c r="Q176" s="200">
        <f t="shared" si="126"/>
        <v>2.9049999999999994</v>
      </c>
      <c r="R176" s="200">
        <f t="shared" si="126"/>
        <v>3.1779999999999995</v>
      </c>
      <c r="S176" s="200">
        <f t="shared" si="126"/>
        <v>3.4509999999999992</v>
      </c>
      <c r="T176" s="200">
        <f t="shared" si="126"/>
        <v>3.7239999999999993</v>
      </c>
      <c r="U176" s="200">
        <f t="shared" si="126"/>
        <v>3.9969999999999999</v>
      </c>
      <c r="V176" s="200">
        <f t="shared" si="126"/>
        <v>4.2699999999999996</v>
      </c>
      <c r="W176" s="200">
        <f t="shared" si="126"/>
        <v>4.5430000000000001</v>
      </c>
      <c r="X176" s="200">
        <f t="shared" si="126"/>
        <v>4.8160000000000007</v>
      </c>
      <c r="Y176" s="200">
        <f t="shared" si="126"/>
        <v>5.9500000000000011</v>
      </c>
      <c r="Z176" s="200">
        <f t="shared" si="126"/>
        <v>7</v>
      </c>
      <c r="AA176" s="90">
        <f t="shared" si="126"/>
        <v>7</v>
      </c>
      <c r="AB176" s="200">
        <f t="shared" si="126"/>
        <v>7</v>
      </c>
      <c r="AC176" s="200">
        <f t="shared" si="126"/>
        <v>7</v>
      </c>
      <c r="AD176" s="200">
        <f t="shared" si="126"/>
        <v>7</v>
      </c>
      <c r="AE176" s="200">
        <f t="shared" si="126"/>
        <v>7</v>
      </c>
      <c r="AF176" s="200">
        <f t="shared" si="126"/>
        <v>7</v>
      </c>
      <c r="AG176" s="200">
        <f t="shared" si="126"/>
        <v>7</v>
      </c>
      <c r="AH176" s="200">
        <f t="shared" si="126"/>
        <v>7</v>
      </c>
      <c r="AI176" s="200">
        <f t="shared" si="126"/>
        <v>7</v>
      </c>
      <c r="AJ176" s="200">
        <f t="shared" ref="AJ176:BB176" si="127">+AJ172*$C176</f>
        <v>7</v>
      </c>
      <c r="AK176" s="200">
        <f t="shared" si="127"/>
        <v>7</v>
      </c>
      <c r="AL176" s="200">
        <f t="shared" si="127"/>
        <v>7</v>
      </c>
      <c r="AM176" s="200">
        <f t="shared" si="127"/>
        <v>7</v>
      </c>
      <c r="AN176" s="200">
        <f t="shared" si="127"/>
        <v>7</v>
      </c>
      <c r="AO176" s="200">
        <f t="shared" si="127"/>
        <v>7</v>
      </c>
      <c r="AP176" s="200">
        <f t="shared" si="127"/>
        <v>7</v>
      </c>
      <c r="AQ176" s="200">
        <f t="shared" si="127"/>
        <v>7</v>
      </c>
      <c r="AR176" s="200">
        <f t="shared" si="127"/>
        <v>7</v>
      </c>
      <c r="AS176" s="200">
        <f t="shared" si="127"/>
        <v>7</v>
      </c>
      <c r="AT176" s="200">
        <f t="shared" si="127"/>
        <v>7</v>
      </c>
      <c r="AU176" s="200">
        <f t="shared" si="127"/>
        <v>7</v>
      </c>
      <c r="AV176" s="200">
        <f t="shared" si="127"/>
        <v>7</v>
      </c>
      <c r="AW176" s="200">
        <f t="shared" si="127"/>
        <v>7</v>
      </c>
      <c r="AX176" s="200">
        <f t="shared" si="127"/>
        <v>7</v>
      </c>
      <c r="AY176" s="200">
        <f t="shared" si="127"/>
        <v>7</v>
      </c>
      <c r="AZ176" s="200">
        <f t="shared" si="127"/>
        <v>7</v>
      </c>
      <c r="BA176" s="201">
        <f t="shared" si="127"/>
        <v>7</v>
      </c>
      <c r="BB176" s="202">
        <f t="shared" si="127"/>
        <v>7</v>
      </c>
      <c r="BC176" s="202"/>
      <c r="BF176" s="202"/>
      <c r="BG176" s="202"/>
      <c r="BH176" s="202"/>
      <c r="BI176" s="202"/>
      <c r="BJ176" s="202"/>
      <c r="BK176" s="202"/>
      <c r="BL176" s="202"/>
      <c r="BM176" s="202"/>
      <c r="BN176" s="202"/>
      <c r="BO176" s="202"/>
      <c r="BP176" s="202"/>
      <c r="BQ176" s="202"/>
      <c r="BR176" s="202"/>
      <c r="BS176" s="202"/>
      <c r="BT176" s="202"/>
      <c r="BU176" s="202"/>
      <c r="BV176" s="202"/>
      <c r="BW176" s="202"/>
      <c r="BX176" s="202"/>
      <c r="BY176" s="202"/>
      <c r="BZ176" s="202"/>
      <c r="CA176" s="202"/>
      <c r="CB176" s="202"/>
      <c r="CC176" s="202"/>
      <c r="CD176" s="202"/>
      <c r="CE176" s="202"/>
      <c r="CF176" s="202"/>
      <c r="CG176" s="202"/>
      <c r="CH176" s="202"/>
      <c r="CI176" s="202"/>
      <c r="CJ176" s="202"/>
      <c r="CK176" s="202"/>
    </row>
    <row r="177" spans="2:89" s="203" customFormat="1" ht="13.8" thickBot="1" x14ac:dyDescent="0.3">
      <c r="B177" s="203" t="s">
        <v>113</v>
      </c>
      <c r="C177" s="204" t="str">
        <f>+'NTP or Sold'!C17</f>
        <v>NTP</v>
      </c>
      <c r="D177" s="205">
        <f t="shared" ref="D177:AI177" si="128">+D174*$C176</f>
        <v>0.30099999999999999</v>
      </c>
      <c r="E177" s="205">
        <f t="shared" si="128"/>
        <v>0.371</v>
      </c>
      <c r="F177" s="205">
        <f t="shared" si="128"/>
        <v>0.441</v>
      </c>
      <c r="G177" s="205">
        <f t="shared" si="128"/>
        <v>0.51100000000000001</v>
      </c>
      <c r="H177" s="205">
        <f t="shared" si="128"/>
        <v>0.58100000000000007</v>
      </c>
      <c r="I177" s="205">
        <f t="shared" si="128"/>
        <v>0.65100000000000002</v>
      </c>
      <c r="J177" s="205">
        <f t="shared" si="128"/>
        <v>0.72099999999999997</v>
      </c>
      <c r="K177" s="205">
        <f t="shared" si="128"/>
        <v>0.79100000000000004</v>
      </c>
      <c r="L177" s="205">
        <f t="shared" si="128"/>
        <v>0.85399999999999998</v>
      </c>
      <c r="M177" s="205">
        <f t="shared" si="128"/>
        <v>0.94500000000000006</v>
      </c>
      <c r="N177" s="205">
        <f t="shared" si="128"/>
        <v>1.0569999999999999</v>
      </c>
      <c r="O177" s="205">
        <f t="shared" si="128"/>
        <v>1.169</v>
      </c>
      <c r="P177" s="205">
        <f t="shared" si="128"/>
        <v>1.274</v>
      </c>
      <c r="Q177" s="205">
        <f t="shared" si="128"/>
        <v>1.379</v>
      </c>
      <c r="R177" s="205">
        <f t="shared" si="128"/>
        <v>1.456</v>
      </c>
      <c r="S177" s="205">
        <f t="shared" si="128"/>
        <v>1.5189999999999999</v>
      </c>
      <c r="T177" s="205">
        <f t="shared" si="128"/>
        <v>1.61</v>
      </c>
      <c r="U177" s="205">
        <f t="shared" si="128"/>
        <v>1.722</v>
      </c>
      <c r="V177" s="205">
        <f t="shared" si="128"/>
        <v>1.82</v>
      </c>
      <c r="W177" s="205">
        <f t="shared" si="128"/>
        <v>1.9320000000000002</v>
      </c>
      <c r="X177" s="205">
        <f t="shared" si="128"/>
        <v>2.1069999999999998</v>
      </c>
      <c r="Y177" s="205">
        <f t="shared" si="128"/>
        <v>2.2960000000000003</v>
      </c>
      <c r="Z177" s="205">
        <f t="shared" si="128"/>
        <v>7</v>
      </c>
      <c r="AA177" s="136">
        <f t="shared" si="128"/>
        <v>7</v>
      </c>
      <c r="AB177" s="205">
        <f t="shared" si="128"/>
        <v>7</v>
      </c>
      <c r="AC177" s="205">
        <f t="shared" si="128"/>
        <v>7</v>
      </c>
      <c r="AD177" s="205">
        <f t="shared" si="128"/>
        <v>7</v>
      </c>
      <c r="AE177" s="205">
        <f t="shared" si="128"/>
        <v>7</v>
      </c>
      <c r="AF177" s="205">
        <f t="shared" si="128"/>
        <v>7</v>
      </c>
      <c r="AG177" s="205">
        <f t="shared" si="128"/>
        <v>7</v>
      </c>
      <c r="AH177" s="205">
        <f t="shared" si="128"/>
        <v>7</v>
      </c>
      <c r="AI177" s="205">
        <f t="shared" si="128"/>
        <v>7</v>
      </c>
      <c r="AJ177" s="205">
        <f t="shared" ref="AJ177:BB177" si="129">+AJ174*$C176</f>
        <v>7</v>
      </c>
      <c r="AK177" s="205">
        <f t="shared" si="129"/>
        <v>7</v>
      </c>
      <c r="AL177" s="205">
        <f t="shared" si="129"/>
        <v>7</v>
      </c>
      <c r="AM177" s="205">
        <f t="shared" si="129"/>
        <v>7</v>
      </c>
      <c r="AN177" s="205">
        <f t="shared" si="129"/>
        <v>7</v>
      </c>
      <c r="AO177" s="205">
        <f t="shared" si="129"/>
        <v>7</v>
      </c>
      <c r="AP177" s="205">
        <f t="shared" si="129"/>
        <v>7</v>
      </c>
      <c r="AQ177" s="205">
        <f t="shared" si="129"/>
        <v>7</v>
      </c>
      <c r="AR177" s="205">
        <f t="shared" si="129"/>
        <v>7</v>
      </c>
      <c r="AS177" s="205">
        <f t="shared" si="129"/>
        <v>7</v>
      </c>
      <c r="AT177" s="205">
        <f t="shared" si="129"/>
        <v>7</v>
      </c>
      <c r="AU177" s="205">
        <f t="shared" si="129"/>
        <v>7</v>
      </c>
      <c r="AV177" s="205">
        <f t="shared" si="129"/>
        <v>7</v>
      </c>
      <c r="AW177" s="205">
        <f t="shared" si="129"/>
        <v>7</v>
      </c>
      <c r="AX177" s="205">
        <f t="shared" si="129"/>
        <v>7</v>
      </c>
      <c r="AY177" s="205">
        <f t="shared" si="129"/>
        <v>7</v>
      </c>
      <c r="AZ177" s="205">
        <f t="shared" si="129"/>
        <v>7</v>
      </c>
      <c r="BA177" s="206">
        <f t="shared" si="129"/>
        <v>7</v>
      </c>
      <c r="BB177" s="207">
        <f t="shared" si="129"/>
        <v>7</v>
      </c>
      <c r="BC177" s="207"/>
      <c r="BF177" s="207"/>
      <c r="BG177" s="207"/>
      <c r="BH177" s="207"/>
      <c r="BI177" s="207"/>
      <c r="BJ177" s="207"/>
      <c r="BK177" s="207"/>
      <c r="BL177" s="207"/>
      <c r="BM177" s="207"/>
      <c r="BN177" s="207"/>
      <c r="BO177" s="207"/>
      <c r="BP177" s="207"/>
      <c r="BQ177" s="207"/>
      <c r="BR177" s="207"/>
      <c r="BS177" s="207"/>
      <c r="BT177" s="207"/>
      <c r="BU177" s="207"/>
      <c r="BV177" s="207"/>
      <c r="BW177" s="207"/>
      <c r="BX177" s="207"/>
      <c r="BY177" s="207"/>
      <c r="BZ177" s="207"/>
      <c r="CA177" s="207"/>
      <c r="CB177" s="207"/>
      <c r="CC177" s="207"/>
      <c r="CD177" s="207"/>
      <c r="CE177" s="207"/>
      <c r="CF177" s="207"/>
      <c r="CG177" s="207"/>
      <c r="CH177" s="207"/>
      <c r="CI177" s="207"/>
      <c r="CJ177" s="207"/>
      <c r="CK177" s="207"/>
    </row>
    <row r="178" spans="2:89" s="193" customFormat="1" ht="15" customHeight="1" thickTop="1" x14ac:dyDescent="0.25">
      <c r="B178" s="190" t="str">
        <f>+'NTP or Sold'!H18</f>
        <v>7FA w/ STG</v>
      </c>
      <c r="C178" s="265" t="str">
        <f>+'NTP or Sold'!T18</f>
        <v>Gen Power - Dell, Arkansas location;  duct fired (EECC) - 49%</v>
      </c>
      <c r="D178" s="191"/>
      <c r="E178" s="191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  <c r="AA178" s="191"/>
      <c r="AB178" s="191"/>
      <c r="AC178" s="191"/>
      <c r="AD178" s="191"/>
      <c r="AE178" s="191"/>
      <c r="AF178" s="191"/>
      <c r="AG178" s="191"/>
      <c r="AH178" s="191"/>
      <c r="AI178" s="191"/>
      <c r="AJ178" s="191"/>
      <c r="AK178" s="191"/>
      <c r="AL178" s="191"/>
      <c r="AM178" s="191"/>
      <c r="AN178" s="191"/>
      <c r="AO178" s="191"/>
      <c r="AP178" s="191"/>
      <c r="AQ178" s="191"/>
      <c r="AR178" s="191"/>
      <c r="AS178" s="191"/>
      <c r="AT178" s="191"/>
      <c r="AU178" s="191"/>
      <c r="AV178" s="191"/>
      <c r="AW178" s="191"/>
      <c r="AX178" s="191"/>
      <c r="AY178" s="191"/>
      <c r="AZ178" s="191"/>
      <c r="BA178" s="191"/>
      <c r="BB178" s="191"/>
      <c r="BC178" s="192"/>
    </row>
    <row r="179" spans="2:89" s="197" customFormat="1" x14ac:dyDescent="0.25">
      <c r="B179" s="194" t="s">
        <v>108</v>
      </c>
      <c r="C179" s="266"/>
      <c r="D179" s="195">
        <v>0</v>
      </c>
      <c r="E179" s="195">
        <v>0</v>
      </c>
      <c r="F179" s="195">
        <v>0</v>
      </c>
      <c r="G179" s="195">
        <v>0</v>
      </c>
      <c r="H179" s="195">
        <v>0</v>
      </c>
      <c r="I179" s="195">
        <v>0</v>
      </c>
      <c r="J179" s="195">
        <v>0</v>
      </c>
      <c r="K179" s="195">
        <v>0</v>
      </c>
      <c r="L179" s="195">
        <v>0</v>
      </c>
      <c r="M179" s="195">
        <v>0</v>
      </c>
      <c r="N179" s="195">
        <v>0</v>
      </c>
      <c r="O179" s="195">
        <v>0</v>
      </c>
      <c r="P179" s="195">
        <v>0</v>
      </c>
      <c r="Q179" s="195">
        <v>0</v>
      </c>
      <c r="R179" s="195">
        <v>0</v>
      </c>
      <c r="S179" s="195">
        <v>0</v>
      </c>
      <c r="T179" s="195">
        <v>0</v>
      </c>
      <c r="U179" s="195">
        <v>0</v>
      </c>
      <c r="V179" s="195">
        <v>0</v>
      </c>
      <c r="W179" s="195">
        <v>0.05</v>
      </c>
      <c r="X179" s="195">
        <v>7.1999999999999995E-2</v>
      </c>
      <c r="Y179" s="195">
        <v>3.7999999999999999E-2</v>
      </c>
      <c r="Z179" s="195">
        <v>0.19900000000000001</v>
      </c>
      <c r="AA179" s="195">
        <v>0.03</v>
      </c>
      <c r="AB179" s="195">
        <v>0.03</v>
      </c>
      <c r="AC179" s="195">
        <v>0.03</v>
      </c>
      <c r="AD179" s="195">
        <v>0.03</v>
      </c>
      <c r="AE179" s="195">
        <v>0.03</v>
      </c>
      <c r="AF179" s="195">
        <v>0.03</v>
      </c>
      <c r="AG179" s="195">
        <v>0.03</v>
      </c>
      <c r="AH179" s="195">
        <v>0.03</v>
      </c>
      <c r="AI179" s="195">
        <v>3.1E-2</v>
      </c>
      <c r="AJ179" s="195">
        <v>0.04</v>
      </c>
      <c r="AK179" s="195">
        <v>0.04</v>
      </c>
      <c r="AL179" s="195">
        <v>0.2</v>
      </c>
      <c r="AM179" s="195">
        <v>0.04</v>
      </c>
      <c r="AN179" s="195">
        <v>0.05</v>
      </c>
      <c r="AO179" s="195">
        <v>0</v>
      </c>
      <c r="AP179" s="195">
        <v>0</v>
      </c>
      <c r="AQ179" s="195">
        <v>0</v>
      </c>
      <c r="AR179" s="195">
        <v>0</v>
      </c>
      <c r="AS179" s="195">
        <v>0</v>
      </c>
      <c r="AT179" s="195">
        <v>0</v>
      </c>
      <c r="AU179" s="195">
        <v>0</v>
      </c>
      <c r="AV179" s="195">
        <v>0</v>
      </c>
      <c r="AW179" s="195">
        <v>0</v>
      </c>
      <c r="AX179" s="195">
        <v>0</v>
      </c>
      <c r="AY179" s="195">
        <v>0</v>
      </c>
      <c r="AZ179" s="195">
        <v>0</v>
      </c>
      <c r="BA179" s="195">
        <v>0</v>
      </c>
      <c r="BB179" s="195">
        <v>0</v>
      </c>
      <c r="BC179" s="196">
        <f>SUM(D179:BB179)</f>
        <v>1.0000000000000004</v>
      </c>
      <c r="BD179" s="194"/>
    </row>
    <row r="180" spans="2:89" s="197" customFormat="1" x14ac:dyDescent="0.25">
      <c r="B180" s="194" t="s">
        <v>109</v>
      </c>
      <c r="C180" s="266"/>
      <c r="D180" s="195">
        <f>D179</f>
        <v>0</v>
      </c>
      <c r="E180" s="195">
        <f t="shared" ref="E180:AJ180" si="130">+D180+E179</f>
        <v>0</v>
      </c>
      <c r="F180" s="195">
        <f t="shared" si="130"/>
        <v>0</v>
      </c>
      <c r="G180" s="195">
        <f t="shared" si="130"/>
        <v>0</v>
      </c>
      <c r="H180" s="195">
        <f t="shared" si="130"/>
        <v>0</v>
      </c>
      <c r="I180" s="195">
        <f t="shared" si="130"/>
        <v>0</v>
      </c>
      <c r="J180" s="195">
        <f t="shared" si="130"/>
        <v>0</v>
      </c>
      <c r="K180" s="195">
        <f t="shared" si="130"/>
        <v>0</v>
      </c>
      <c r="L180" s="195">
        <f t="shared" si="130"/>
        <v>0</v>
      </c>
      <c r="M180" s="195">
        <f t="shared" si="130"/>
        <v>0</v>
      </c>
      <c r="N180" s="195">
        <f t="shared" si="130"/>
        <v>0</v>
      </c>
      <c r="O180" s="195">
        <f t="shared" si="130"/>
        <v>0</v>
      </c>
      <c r="P180" s="195">
        <f t="shared" si="130"/>
        <v>0</v>
      </c>
      <c r="Q180" s="195">
        <f t="shared" si="130"/>
        <v>0</v>
      </c>
      <c r="R180" s="195">
        <f t="shared" si="130"/>
        <v>0</v>
      </c>
      <c r="S180" s="195">
        <f t="shared" si="130"/>
        <v>0</v>
      </c>
      <c r="T180" s="195">
        <f t="shared" si="130"/>
        <v>0</v>
      </c>
      <c r="U180" s="195">
        <f t="shared" si="130"/>
        <v>0</v>
      </c>
      <c r="V180" s="195">
        <f t="shared" si="130"/>
        <v>0</v>
      </c>
      <c r="W180" s="195">
        <f t="shared" si="130"/>
        <v>0.05</v>
      </c>
      <c r="X180" s="195">
        <f t="shared" si="130"/>
        <v>0.122</v>
      </c>
      <c r="Y180" s="195">
        <f t="shared" si="130"/>
        <v>0.16</v>
      </c>
      <c r="Z180" s="195">
        <f t="shared" si="130"/>
        <v>0.35899999999999999</v>
      </c>
      <c r="AA180" s="195">
        <f t="shared" si="130"/>
        <v>0.38900000000000001</v>
      </c>
      <c r="AB180" s="195">
        <f t="shared" si="130"/>
        <v>0.41900000000000004</v>
      </c>
      <c r="AC180" s="195">
        <f t="shared" si="130"/>
        <v>0.44900000000000007</v>
      </c>
      <c r="AD180" s="195">
        <f t="shared" si="130"/>
        <v>0.47900000000000009</v>
      </c>
      <c r="AE180" s="195">
        <f t="shared" si="130"/>
        <v>0.50900000000000012</v>
      </c>
      <c r="AF180" s="195">
        <f t="shared" si="130"/>
        <v>0.53900000000000015</v>
      </c>
      <c r="AG180" s="195">
        <f t="shared" si="130"/>
        <v>0.56900000000000017</v>
      </c>
      <c r="AH180" s="195">
        <f t="shared" si="130"/>
        <v>0.5990000000000002</v>
      </c>
      <c r="AI180" s="195">
        <f t="shared" si="130"/>
        <v>0.63000000000000023</v>
      </c>
      <c r="AJ180" s="195">
        <f t="shared" si="130"/>
        <v>0.67000000000000026</v>
      </c>
      <c r="AK180" s="195">
        <f t="shared" ref="AK180:BB180" si="131">+AJ180+AK179</f>
        <v>0.7100000000000003</v>
      </c>
      <c r="AL180" s="195">
        <f t="shared" si="131"/>
        <v>0.91000000000000036</v>
      </c>
      <c r="AM180" s="195">
        <f t="shared" si="131"/>
        <v>0.9500000000000004</v>
      </c>
      <c r="AN180" s="195">
        <f t="shared" si="131"/>
        <v>1.0000000000000004</v>
      </c>
      <c r="AO180" s="195">
        <f t="shared" si="131"/>
        <v>1.0000000000000004</v>
      </c>
      <c r="AP180" s="195">
        <f t="shared" si="131"/>
        <v>1.0000000000000004</v>
      </c>
      <c r="AQ180" s="195">
        <f t="shared" si="131"/>
        <v>1.0000000000000004</v>
      </c>
      <c r="AR180" s="195">
        <f t="shared" si="131"/>
        <v>1.0000000000000004</v>
      </c>
      <c r="AS180" s="195">
        <f t="shared" si="131"/>
        <v>1.0000000000000004</v>
      </c>
      <c r="AT180" s="195">
        <f t="shared" si="131"/>
        <v>1.0000000000000004</v>
      </c>
      <c r="AU180" s="195">
        <f t="shared" si="131"/>
        <v>1.0000000000000004</v>
      </c>
      <c r="AV180" s="195">
        <f t="shared" si="131"/>
        <v>1.0000000000000004</v>
      </c>
      <c r="AW180" s="195">
        <f t="shared" si="131"/>
        <v>1.0000000000000004</v>
      </c>
      <c r="AX180" s="195">
        <f t="shared" si="131"/>
        <v>1.0000000000000004</v>
      </c>
      <c r="AY180" s="195">
        <f t="shared" si="131"/>
        <v>1.0000000000000004</v>
      </c>
      <c r="AZ180" s="195">
        <f t="shared" si="131"/>
        <v>1.0000000000000004</v>
      </c>
      <c r="BA180" s="195">
        <f t="shared" si="131"/>
        <v>1.0000000000000004</v>
      </c>
      <c r="BB180" s="195">
        <f t="shared" si="131"/>
        <v>1.0000000000000004</v>
      </c>
      <c r="BC180" s="196"/>
      <c r="BD180" s="194"/>
    </row>
    <row r="181" spans="2:89" s="197" customFormat="1" x14ac:dyDescent="0.25">
      <c r="B181" s="194" t="s">
        <v>110</v>
      </c>
      <c r="C181" s="266"/>
      <c r="D181" s="195">
        <v>0</v>
      </c>
      <c r="E181" s="195">
        <v>0</v>
      </c>
      <c r="F181" s="195">
        <v>0</v>
      </c>
      <c r="G181" s="195">
        <v>0</v>
      </c>
      <c r="H181" s="195">
        <v>0</v>
      </c>
      <c r="I181" s="195">
        <v>0</v>
      </c>
      <c r="J181" s="195">
        <v>0</v>
      </c>
      <c r="K181" s="195">
        <v>0</v>
      </c>
      <c r="L181" s="195">
        <v>0</v>
      </c>
      <c r="M181" s="195">
        <v>0</v>
      </c>
      <c r="N181" s="195">
        <v>0</v>
      </c>
      <c r="O181" s="195">
        <v>0</v>
      </c>
      <c r="P181" s="195">
        <v>0</v>
      </c>
      <c r="Q181" s="195">
        <v>0</v>
      </c>
      <c r="R181" s="195">
        <v>0</v>
      </c>
      <c r="S181" s="195">
        <v>0</v>
      </c>
      <c r="T181" s="195">
        <v>0</v>
      </c>
      <c r="U181" s="195">
        <v>0</v>
      </c>
      <c r="V181" s="195">
        <v>0</v>
      </c>
      <c r="W181" s="195">
        <f t="shared" ref="W181:BB181" si="132">W182-V182</f>
        <v>0.111</v>
      </c>
      <c r="X181" s="195">
        <f t="shared" si="132"/>
        <v>3.6999999999999991E-2</v>
      </c>
      <c r="Y181" s="195">
        <f t="shared" si="132"/>
        <v>5.2000000000000018E-2</v>
      </c>
      <c r="Z181" s="195">
        <f t="shared" si="132"/>
        <v>9.9999999999999978E-2</v>
      </c>
      <c r="AA181" s="195">
        <f t="shared" si="132"/>
        <v>2.0000000000000018E-2</v>
      </c>
      <c r="AB181" s="195">
        <f t="shared" si="132"/>
        <v>2.0000000000000018E-2</v>
      </c>
      <c r="AC181" s="195">
        <f t="shared" si="132"/>
        <v>1.9999999999999962E-2</v>
      </c>
      <c r="AD181" s="195">
        <f t="shared" si="132"/>
        <v>2.0000000000000018E-2</v>
      </c>
      <c r="AE181" s="195">
        <f t="shared" si="132"/>
        <v>2.0000000000000018E-2</v>
      </c>
      <c r="AF181" s="195">
        <f t="shared" si="132"/>
        <v>0</v>
      </c>
      <c r="AG181" s="195">
        <f t="shared" si="132"/>
        <v>0</v>
      </c>
      <c r="AH181" s="195">
        <f t="shared" si="132"/>
        <v>0</v>
      </c>
      <c r="AI181" s="195">
        <f t="shared" si="132"/>
        <v>0</v>
      </c>
      <c r="AJ181" s="195">
        <f t="shared" si="132"/>
        <v>0</v>
      </c>
      <c r="AK181" s="195">
        <f t="shared" si="132"/>
        <v>0</v>
      </c>
      <c r="AL181" s="195">
        <f t="shared" si="132"/>
        <v>0.6</v>
      </c>
      <c r="AM181" s="195">
        <f t="shared" si="132"/>
        <v>0</v>
      </c>
      <c r="AN181" s="195">
        <f t="shared" si="132"/>
        <v>0</v>
      </c>
      <c r="AO181" s="195">
        <f t="shared" si="132"/>
        <v>0</v>
      </c>
      <c r="AP181" s="195">
        <f t="shared" si="132"/>
        <v>0</v>
      </c>
      <c r="AQ181" s="195">
        <f t="shared" si="132"/>
        <v>0</v>
      </c>
      <c r="AR181" s="195">
        <f t="shared" si="132"/>
        <v>0</v>
      </c>
      <c r="AS181" s="195">
        <f t="shared" si="132"/>
        <v>0</v>
      </c>
      <c r="AT181" s="195">
        <f t="shared" si="132"/>
        <v>0</v>
      </c>
      <c r="AU181" s="195">
        <f t="shared" si="132"/>
        <v>0</v>
      </c>
      <c r="AV181" s="195">
        <f t="shared" si="132"/>
        <v>0</v>
      </c>
      <c r="AW181" s="195">
        <f t="shared" si="132"/>
        <v>0</v>
      </c>
      <c r="AX181" s="195">
        <f t="shared" si="132"/>
        <v>0</v>
      </c>
      <c r="AY181" s="195">
        <f t="shared" si="132"/>
        <v>0</v>
      </c>
      <c r="AZ181" s="195">
        <f t="shared" si="132"/>
        <v>0</v>
      </c>
      <c r="BA181" s="195">
        <f t="shared" si="132"/>
        <v>0</v>
      </c>
      <c r="BB181" s="195">
        <f t="shared" si="132"/>
        <v>0</v>
      </c>
      <c r="BC181" s="196">
        <f>SUM(D181:BB181)</f>
        <v>1</v>
      </c>
      <c r="BD181" s="194"/>
    </row>
    <row r="182" spans="2:89" s="197" customFormat="1" x14ac:dyDescent="0.25">
      <c r="B182" s="194" t="s">
        <v>111</v>
      </c>
      <c r="C182" s="266"/>
      <c r="D182" s="195">
        <f>D181</f>
        <v>0</v>
      </c>
      <c r="E182" s="195">
        <f t="shared" ref="E182:V182" si="133">+D182+E181</f>
        <v>0</v>
      </c>
      <c r="F182" s="195">
        <f t="shared" si="133"/>
        <v>0</v>
      </c>
      <c r="G182" s="195">
        <f t="shared" si="133"/>
        <v>0</v>
      </c>
      <c r="H182" s="195">
        <f t="shared" si="133"/>
        <v>0</v>
      </c>
      <c r="I182" s="195">
        <f t="shared" si="133"/>
        <v>0</v>
      </c>
      <c r="J182" s="195">
        <f t="shared" si="133"/>
        <v>0</v>
      </c>
      <c r="K182" s="195">
        <f t="shared" si="133"/>
        <v>0</v>
      </c>
      <c r="L182" s="195">
        <f t="shared" si="133"/>
        <v>0</v>
      </c>
      <c r="M182" s="195">
        <f t="shared" si="133"/>
        <v>0</v>
      </c>
      <c r="N182" s="195">
        <f t="shared" si="133"/>
        <v>0</v>
      </c>
      <c r="O182" s="195">
        <f t="shared" si="133"/>
        <v>0</v>
      </c>
      <c r="P182" s="195">
        <f t="shared" si="133"/>
        <v>0</v>
      </c>
      <c r="Q182" s="195">
        <f t="shared" si="133"/>
        <v>0</v>
      </c>
      <c r="R182" s="195">
        <f t="shared" si="133"/>
        <v>0</v>
      </c>
      <c r="S182" s="195">
        <f t="shared" si="133"/>
        <v>0</v>
      </c>
      <c r="T182" s="195">
        <f t="shared" si="133"/>
        <v>0</v>
      </c>
      <c r="U182" s="195">
        <f t="shared" si="133"/>
        <v>0</v>
      </c>
      <c r="V182" s="195">
        <f t="shared" si="133"/>
        <v>0</v>
      </c>
      <c r="W182" s="195">
        <v>0.111</v>
      </c>
      <c r="X182" s="195">
        <v>0.14799999999999999</v>
      </c>
      <c r="Y182" s="195">
        <v>0.2</v>
      </c>
      <c r="Z182" s="195">
        <v>0.3</v>
      </c>
      <c r="AA182" s="195">
        <v>0.32</v>
      </c>
      <c r="AB182" s="195">
        <v>0.34</v>
      </c>
      <c r="AC182" s="195">
        <v>0.36</v>
      </c>
      <c r="AD182" s="195">
        <v>0.38</v>
      </c>
      <c r="AE182" s="195">
        <v>0.4</v>
      </c>
      <c r="AF182" s="195">
        <v>0.4</v>
      </c>
      <c r="AG182" s="195">
        <v>0.4</v>
      </c>
      <c r="AH182" s="195">
        <v>0.4</v>
      </c>
      <c r="AI182" s="195">
        <v>0.4</v>
      </c>
      <c r="AJ182" s="195">
        <v>0.4</v>
      </c>
      <c r="AK182" s="195">
        <v>0.4</v>
      </c>
      <c r="AL182" s="195">
        <v>1</v>
      </c>
      <c r="AM182" s="195">
        <v>1</v>
      </c>
      <c r="AN182" s="195">
        <v>1</v>
      </c>
      <c r="AO182" s="195">
        <v>1</v>
      </c>
      <c r="AP182" s="195">
        <v>1</v>
      </c>
      <c r="AQ182" s="195">
        <v>1</v>
      </c>
      <c r="AR182" s="195">
        <v>1</v>
      </c>
      <c r="AS182" s="195">
        <v>1</v>
      </c>
      <c r="AT182" s="195">
        <v>1</v>
      </c>
      <c r="AU182" s="195">
        <v>1</v>
      </c>
      <c r="AV182" s="195">
        <v>1</v>
      </c>
      <c r="AW182" s="195">
        <v>1</v>
      </c>
      <c r="AX182" s="195">
        <v>1</v>
      </c>
      <c r="AY182" s="195">
        <v>1</v>
      </c>
      <c r="AZ182" s="195">
        <v>1</v>
      </c>
      <c r="BA182" s="195">
        <v>1</v>
      </c>
      <c r="BB182" s="195">
        <v>1</v>
      </c>
      <c r="BC182" s="196"/>
      <c r="BD182" s="194"/>
    </row>
    <row r="183" spans="2:89" s="197" customFormat="1" x14ac:dyDescent="0.25">
      <c r="B183" s="194"/>
      <c r="C183" s="234"/>
      <c r="D183" s="195"/>
      <c r="E183" s="195"/>
      <c r="F183" s="195"/>
      <c r="G183" s="195"/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195"/>
      <c r="Z183" s="195"/>
      <c r="AA183" s="195"/>
      <c r="AB183" s="195"/>
      <c r="AC183" s="195"/>
      <c r="AD183" s="195"/>
      <c r="AE183" s="195"/>
      <c r="AF183" s="195"/>
      <c r="AG183" s="195"/>
      <c r="AH183" s="195"/>
      <c r="AI183" s="195"/>
      <c r="AJ183" s="195"/>
      <c r="AK183" s="195"/>
      <c r="AL183" s="195"/>
      <c r="AM183" s="195"/>
      <c r="AN183" s="195"/>
      <c r="AO183" s="195"/>
      <c r="AP183" s="195"/>
      <c r="AQ183" s="195"/>
      <c r="AR183" s="195"/>
      <c r="AS183" s="195"/>
      <c r="AT183" s="195"/>
      <c r="AU183" s="195"/>
      <c r="AV183" s="195"/>
      <c r="AW183" s="195"/>
      <c r="AX183" s="195"/>
      <c r="AY183" s="195"/>
      <c r="AZ183" s="195"/>
      <c r="BA183" s="195"/>
      <c r="BB183" s="195"/>
      <c r="BC183" s="196"/>
      <c r="BD183" s="194"/>
    </row>
    <row r="184" spans="2:89" s="198" customFormat="1" x14ac:dyDescent="0.25">
      <c r="B184" s="198" t="s">
        <v>112</v>
      </c>
      <c r="C184" s="199">
        <v>34.877740000000003</v>
      </c>
      <c r="D184" s="200">
        <f t="shared" ref="D184:AI184" si="134">+D180*$C184</f>
        <v>0</v>
      </c>
      <c r="E184" s="200">
        <f t="shared" si="134"/>
        <v>0</v>
      </c>
      <c r="F184" s="200">
        <f t="shared" si="134"/>
        <v>0</v>
      </c>
      <c r="G184" s="200">
        <f t="shared" si="134"/>
        <v>0</v>
      </c>
      <c r="H184" s="200">
        <f t="shared" si="134"/>
        <v>0</v>
      </c>
      <c r="I184" s="200">
        <f t="shared" si="134"/>
        <v>0</v>
      </c>
      <c r="J184" s="200">
        <f t="shared" si="134"/>
        <v>0</v>
      </c>
      <c r="K184" s="200">
        <f t="shared" si="134"/>
        <v>0</v>
      </c>
      <c r="L184" s="200">
        <f t="shared" si="134"/>
        <v>0</v>
      </c>
      <c r="M184" s="200">
        <f t="shared" si="134"/>
        <v>0</v>
      </c>
      <c r="N184" s="200">
        <f t="shared" si="134"/>
        <v>0</v>
      </c>
      <c r="O184" s="200">
        <f t="shared" si="134"/>
        <v>0</v>
      </c>
      <c r="P184" s="200">
        <f t="shared" si="134"/>
        <v>0</v>
      </c>
      <c r="Q184" s="200">
        <f t="shared" si="134"/>
        <v>0</v>
      </c>
      <c r="R184" s="200">
        <f t="shared" si="134"/>
        <v>0</v>
      </c>
      <c r="S184" s="200">
        <f t="shared" si="134"/>
        <v>0</v>
      </c>
      <c r="T184" s="200">
        <f t="shared" si="134"/>
        <v>0</v>
      </c>
      <c r="U184" s="200">
        <f t="shared" si="134"/>
        <v>0</v>
      </c>
      <c r="V184" s="200">
        <f t="shared" si="134"/>
        <v>0</v>
      </c>
      <c r="W184" s="200">
        <f t="shared" si="134"/>
        <v>1.7438870000000002</v>
      </c>
      <c r="X184" s="200">
        <f t="shared" si="134"/>
        <v>4.2550842800000002</v>
      </c>
      <c r="Y184" s="200">
        <f t="shared" si="134"/>
        <v>5.5804384000000002</v>
      </c>
      <c r="Z184" s="200">
        <f t="shared" si="134"/>
        <v>12.521108660000001</v>
      </c>
      <c r="AA184" s="200">
        <f t="shared" si="134"/>
        <v>13.567440860000001</v>
      </c>
      <c r="AB184" s="200">
        <f t="shared" si="134"/>
        <v>14.613773060000003</v>
      </c>
      <c r="AC184" s="200">
        <f t="shared" si="134"/>
        <v>15.660105260000003</v>
      </c>
      <c r="AD184" s="200">
        <f t="shared" si="134"/>
        <v>16.706437460000004</v>
      </c>
      <c r="AE184" s="200">
        <f t="shared" si="134"/>
        <v>17.752769660000006</v>
      </c>
      <c r="AF184" s="200">
        <f t="shared" si="134"/>
        <v>18.799101860000007</v>
      </c>
      <c r="AG184" s="200">
        <f t="shared" si="134"/>
        <v>19.845434060000006</v>
      </c>
      <c r="AH184" s="200">
        <f t="shared" si="134"/>
        <v>20.891766260000008</v>
      </c>
      <c r="AI184" s="200">
        <f t="shared" si="134"/>
        <v>21.972976200000009</v>
      </c>
      <c r="AJ184" s="200">
        <f t="shared" ref="AJ184:BB184" si="135">+AJ180*$C184</f>
        <v>23.36808580000001</v>
      </c>
      <c r="AK184" s="200">
        <f t="shared" si="135"/>
        <v>24.763195400000011</v>
      </c>
      <c r="AL184" s="200">
        <f t="shared" si="135"/>
        <v>31.738743400000015</v>
      </c>
      <c r="AM184" s="200">
        <f t="shared" si="135"/>
        <v>33.133853000000016</v>
      </c>
      <c r="AN184" s="200">
        <f t="shared" si="135"/>
        <v>34.877740000000017</v>
      </c>
      <c r="AO184" s="200">
        <f t="shared" si="135"/>
        <v>34.877740000000017</v>
      </c>
      <c r="AP184" s="200">
        <f t="shared" si="135"/>
        <v>34.877740000000017</v>
      </c>
      <c r="AQ184" s="200">
        <f t="shared" si="135"/>
        <v>34.877740000000017</v>
      </c>
      <c r="AR184" s="200">
        <f t="shared" si="135"/>
        <v>34.877740000000017</v>
      </c>
      <c r="AS184" s="200">
        <f t="shared" si="135"/>
        <v>34.877740000000017</v>
      </c>
      <c r="AT184" s="200">
        <f t="shared" si="135"/>
        <v>34.877740000000017</v>
      </c>
      <c r="AU184" s="200">
        <f t="shared" si="135"/>
        <v>34.877740000000017</v>
      </c>
      <c r="AV184" s="200">
        <f t="shared" si="135"/>
        <v>34.877740000000017</v>
      </c>
      <c r="AW184" s="200">
        <f t="shared" si="135"/>
        <v>34.877740000000017</v>
      </c>
      <c r="AX184" s="200">
        <f t="shared" si="135"/>
        <v>34.877740000000017</v>
      </c>
      <c r="AY184" s="200">
        <f t="shared" si="135"/>
        <v>34.877740000000017</v>
      </c>
      <c r="AZ184" s="200">
        <f t="shared" si="135"/>
        <v>34.877740000000017</v>
      </c>
      <c r="BA184" s="200">
        <f t="shared" si="135"/>
        <v>34.877740000000017</v>
      </c>
      <c r="BB184" s="200">
        <f t="shared" si="135"/>
        <v>34.877740000000017</v>
      </c>
      <c r="BC184" s="201"/>
      <c r="BD184" s="202"/>
      <c r="BE184" s="202"/>
      <c r="BF184" s="202"/>
      <c r="BG184" s="202"/>
      <c r="BH184" s="202"/>
      <c r="BI184" s="202"/>
      <c r="BJ184" s="202"/>
      <c r="BK184" s="202"/>
      <c r="BL184" s="202"/>
      <c r="BM184" s="202"/>
      <c r="BN184" s="202"/>
      <c r="BO184" s="202"/>
      <c r="BP184" s="202"/>
      <c r="BQ184" s="202"/>
      <c r="BR184" s="202"/>
      <c r="BS184" s="202"/>
      <c r="BT184" s="202"/>
      <c r="BU184" s="202"/>
      <c r="BV184" s="202"/>
      <c r="BW184" s="202"/>
      <c r="BX184" s="202"/>
      <c r="BY184" s="202"/>
      <c r="BZ184" s="202"/>
      <c r="CA184" s="202"/>
      <c r="CB184" s="202"/>
      <c r="CC184" s="202"/>
      <c r="CD184" s="202"/>
      <c r="CE184" s="202"/>
      <c r="CF184" s="202"/>
      <c r="CG184" s="202"/>
      <c r="CH184" s="202"/>
      <c r="CI184" s="202"/>
      <c r="CJ184" s="202"/>
      <c r="CK184" s="202"/>
    </row>
    <row r="185" spans="2:89" s="203" customFormat="1" ht="13.8" thickBot="1" x14ac:dyDescent="0.3">
      <c r="B185" s="203" t="s">
        <v>113</v>
      </c>
      <c r="C185" s="204" t="str">
        <f>+'NTP or Sold'!C18</f>
        <v>Sold</v>
      </c>
      <c r="D185" s="205">
        <f t="shared" ref="D185:AI185" si="136">+D182*$C184</f>
        <v>0</v>
      </c>
      <c r="E185" s="205">
        <f t="shared" si="136"/>
        <v>0</v>
      </c>
      <c r="F185" s="205">
        <f t="shared" si="136"/>
        <v>0</v>
      </c>
      <c r="G185" s="205">
        <f t="shared" si="136"/>
        <v>0</v>
      </c>
      <c r="H185" s="205">
        <f t="shared" si="136"/>
        <v>0</v>
      </c>
      <c r="I185" s="205">
        <f t="shared" si="136"/>
        <v>0</v>
      </c>
      <c r="J185" s="205">
        <f t="shared" si="136"/>
        <v>0</v>
      </c>
      <c r="K185" s="205">
        <f t="shared" si="136"/>
        <v>0</v>
      </c>
      <c r="L185" s="205">
        <f t="shared" si="136"/>
        <v>0</v>
      </c>
      <c r="M185" s="205">
        <f t="shared" si="136"/>
        <v>0</v>
      </c>
      <c r="N185" s="205">
        <f t="shared" si="136"/>
        <v>0</v>
      </c>
      <c r="O185" s="205">
        <f t="shared" si="136"/>
        <v>0</v>
      </c>
      <c r="P185" s="205">
        <f t="shared" si="136"/>
        <v>0</v>
      </c>
      <c r="Q185" s="205">
        <f t="shared" si="136"/>
        <v>0</v>
      </c>
      <c r="R185" s="205">
        <f t="shared" si="136"/>
        <v>0</v>
      </c>
      <c r="S185" s="205">
        <f t="shared" si="136"/>
        <v>0</v>
      </c>
      <c r="T185" s="205">
        <f t="shared" si="136"/>
        <v>0</v>
      </c>
      <c r="U185" s="205">
        <f t="shared" si="136"/>
        <v>0</v>
      </c>
      <c r="V185" s="205">
        <f t="shared" si="136"/>
        <v>0</v>
      </c>
      <c r="W185" s="205">
        <f t="shared" si="136"/>
        <v>3.8714291400000005</v>
      </c>
      <c r="X185" s="205">
        <f t="shared" si="136"/>
        <v>5.1619055200000004</v>
      </c>
      <c r="Y185" s="205">
        <f t="shared" si="136"/>
        <v>6.9755480000000007</v>
      </c>
      <c r="Z185" s="205">
        <f t="shared" si="136"/>
        <v>10.463322</v>
      </c>
      <c r="AA185" s="205">
        <f t="shared" si="136"/>
        <v>11.1608768</v>
      </c>
      <c r="AB185" s="205">
        <f t="shared" si="136"/>
        <v>11.858431600000001</v>
      </c>
      <c r="AC185" s="205">
        <f t="shared" si="136"/>
        <v>12.5559864</v>
      </c>
      <c r="AD185" s="205">
        <f t="shared" si="136"/>
        <v>13.253541200000001</v>
      </c>
      <c r="AE185" s="205">
        <f t="shared" si="136"/>
        <v>13.951096000000001</v>
      </c>
      <c r="AF185" s="205">
        <f t="shared" si="136"/>
        <v>13.951096000000001</v>
      </c>
      <c r="AG185" s="205">
        <f t="shared" si="136"/>
        <v>13.951096000000001</v>
      </c>
      <c r="AH185" s="205">
        <f t="shared" si="136"/>
        <v>13.951096000000001</v>
      </c>
      <c r="AI185" s="205">
        <f t="shared" si="136"/>
        <v>13.951096000000001</v>
      </c>
      <c r="AJ185" s="205">
        <f t="shared" ref="AJ185:BB185" si="137">+AJ182*$C184</f>
        <v>13.951096000000001</v>
      </c>
      <c r="AK185" s="205">
        <f t="shared" si="137"/>
        <v>13.951096000000001</v>
      </c>
      <c r="AL185" s="205">
        <f t="shared" si="137"/>
        <v>34.877740000000003</v>
      </c>
      <c r="AM185" s="205">
        <f t="shared" si="137"/>
        <v>34.877740000000003</v>
      </c>
      <c r="AN185" s="205">
        <f t="shared" si="137"/>
        <v>34.877740000000003</v>
      </c>
      <c r="AO185" s="205">
        <f t="shared" si="137"/>
        <v>34.877740000000003</v>
      </c>
      <c r="AP185" s="205">
        <f t="shared" si="137"/>
        <v>34.877740000000003</v>
      </c>
      <c r="AQ185" s="205">
        <f t="shared" si="137"/>
        <v>34.877740000000003</v>
      </c>
      <c r="AR185" s="205">
        <f t="shared" si="137"/>
        <v>34.877740000000003</v>
      </c>
      <c r="AS185" s="205">
        <f t="shared" si="137"/>
        <v>34.877740000000003</v>
      </c>
      <c r="AT185" s="205">
        <f t="shared" si="137"/>
        <v>34.877740000000003</v>
      </c>
      <c r="AU185" s="205">
        <f t="shared" si="137"/>
        <v>34.877740000000003</v>
      </c>
      <c r="AV185" s="205">
        <f t="shared" si="137"/>
        <v>34.877740000000003</v>
      </c>
      <c r="AW185" s="205">
        <f t="shared" si="137"/>
        <v>34.877740000000003</v>
      </c>
      <c r="AX185" s="205">
        <f t="shared" si="137"/>
        <v>34.877740000000003</v>
      </c>
      <c r="AY185" s="205">
        <f t="shared" si="137"/>
        <v>34.877740000000003</v>
      </c>
      <c r="AZ185" s="205">
        <f t="shared" si="137"/>
        <v>34.877740000000003</v>
      </c>
      <c r="BA185" s="205">
        <f t="shared" si="137"/>
        <v>34.877740000000003</v>
      </c>
      <c r="BB185" s="205">
        <f t="shared" si="137"/>
        <v>34.877740000000003</v>
      </c>
      <c r="BC185" s="206"/>
      <c r="BD185" s="207"/>
      <c r="BE185" s="207"/>
      <c r="BF185" s="207"/>
      <c r="BG185" s="207"/>
      <c r="BH185" s="207"/>
      <c r="BI185" s="207"/>
      <c r="BJ185" s="207"/>
      <c r="BK185" s="207"/>
      <c r="BL185" s="207"/>
      <c r="BM185" s="207"/>
      <c r="BN185" s="207"/>
      <c r="BO185" s="207"/>
      <c r="BP185" s="207"/>
      <c r="BQ185" s="207"/>
      <c r="BR185" s="207"/>
      <c r="BS185" s="207"/>
      <c r="BT185" s="207"/>
      <c r="BU185" s="207"/>
      <c r="BV185" s="207"/>
      <c r="BW185" s="207"/>
      <c r="BX185" s="207"/>
      <c r="BY185" s="207"/>
      <c r="BZ185" s="207"/>
      <c r="CA185" s="207"/>
      <c r="CB185" s="207"/>
      <c r="CC185" s="207"/>
      <c r="CD185" s="207"/>
      <c r="CE185" s="207"/>
      <c r="CF185" s="207"/>
      <c r="CG185" s="207"/>
      <c r="CH185" s="207"/>
      <c r="CI185" s="207"/>
      <c r="CJ185" s="207"/>
      <c r="CK185" s="207"/>
    </row>
    <row r="186" spans="2:89" s="193" customFormat="1" ht="15" customHeight="1" thickTop="1" x14ac:dyDescent="0.25">
      <c r="B186" s="190" t="str">
        <f>+'NTP or Sold'!H19</f>
        <v>7FA w/ STG</v>
      </c>
      <c r="C186" s="265" t="str">
        <f>+'NTP or Sold'!T19</f>
        <v>Gen Power - Dell, Arkansas location;  duct fired (EECC) - 49%</v>
      </c>
      <c r="D186" s="191"/>
      <c r="E186" s="191"/>
      <c r="F186" s="191"/>
      <c r="G186" s="191"/>
      <c r="H186" s="191"/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  <c r="AA186" s="191"/>
      <c r="AB186" s="191"/>
      <c r="AC186" s="191"/>
      <c r="AD186" s="191"/>
      <c r="AE186" s="191"/>
      <c r="AF186" s="191"/>
      <c r="AG186" s="191"/>
      <c r="AH186" s="191"/>
      <c r="AI186" s="191"/>
      <c r="AJ186" s="191"/>
      <c r="AK186" s="191"/>
      <c r="AL186" s="191"/>
      <c r="AM186" s="191"/>
      <c r="AN186" s="191"/>
      <c r="AO186" s="191"/>
      <c r="AP186" s="191"/>
      <c r="AQ186" s="191"/>
      <c r="AR186" s="191"/>
      <c r="AS186" s="191"/>
      <c r="AT186" s="191"/>
      <c r="AU186" s="191"/>
      <c r="AV186" s="191"/>
      <c r="AW186" s="191"/>
      <c r="AX186" s="191"/>
      <c r="AY186" s="191"/>
      <c r="AZ186" s="191"/>
      <c r="BA186" s="191"/>
      <c r="BB186" s="191"/>
      <c r="BC186" s="192"/>
    </row>
    <row r="187" spans="2:89" s="197" customFormat="1" x14ac:dyDescent="0.25">
      <c r="B187" s="194" t="s">
        <v>108</v>
      </c>
      <c r="C187" s="266"/>
      <c r="D187" s="195">
        <v>0</v>
      </c>
      <c r="E187" s="195">
        <v>0</v>
      </c>
      <c r="F187" s="195">
        <v>0</v>
      </c>
      <c r="G187" s="195">
        <v>0</v>
      </c>
      <c r="H187" s="195">
        <v>0</v>
      </c>
      <c r="I187" s="195">
        <v>0</v>
      </c>
      <c r="J187" s="195">
        <v>0</v>
      </c>
      <c r="K187" s="195">
        <v>0</v>
      </c>
      <c r="L187" s="195">
        <v>0</v>
      </c>
      <c r="M187" s="195">
        <v>0</v>
      </c>
      <c r="N187" s="195">
        <v>0</v>
      </c>
      <c r="O187" s="195">
        <v>0</v>
      </c>
      <c r="P187" s="195">
        <v>0</v>
      </c>
      <c r="Q187" s="195">
        <v>0</v>
      </c>
      <c r="R187" s="195">
        <v>0</v>
      </c>
      <c r="S187" s="195">
        <v>0</v>
      </c>
      <c r="T187" s="195">
        <v>0</v>
      </c>
      <c r="U187" s="195">
        <v>0</v>
      </c>
      <c r="V187" s="195">
        <v>0</v>
      </c>
      <c r="W187" s="195">
        <v>0.05</v>
      </c>
      <c r="X187" s="195">
        <v>7.0000000000000007E-2</v>
      </c>
      <c r="Y187" s="195">
        <v>3.5000000000000003E-2</v>
      </c>
      <c r="Z187" s="195">
        <v>0.19</v>
      </c>
      <c r="AA187" s="195">
        <v>2.5000000000000001E-2</v>
      </c>
      <c r="AB187" s="195">
        <v>2.5000000000000001E-2</v>
      </c>
      <c r="AC187" s="195">
        <v>0.03</v>
      </c>
      <c r="AD187" s="195">
        <v>0.03</v>
      </c>
      <c r="AE187" s="195">
        <v>0.03</v>
      </c>
      <c r="AF187" s="195">
        <v>0.03</v>
      </c>
      <c r="AG187" s="195">
        <v>0.03</v>
      </c>
      <c r="AH187" s="195">
        <v>0.03</v>
      </c>
      <c r="AI187" s="195">
        <v>0.03</v>
      </c>
      <c r="AJ187" s="195">
        <v>0.03</v>
      </c>
      <c r="AK187" s="195">
        <v>3.5000000000000003E-2</v>
      </c>
      <c r="AL187" s="195">
        <v>0.04</v>
      </c>
      <c r="AM187" s="195">
        <v>0.2</v>
      </c>
      <c r="AN187" s="195">
        <v>0.04</v>
      </c>
      <c r="AO187" s="195">
        <v>0.05</v>
      </c>
      <c r="AP187" s="195">
        <v>0</v>
      </c>
      <c r="AQ187" s="195">
        <v>0</v>
      </c>
      <c r="AR187" s="195">
        <v>0</v>
      </c>
      <c r="AS187" s="195">
        <v>0</v>
      </c>
      <c r="AT187" s="195">
        <v>0</v>
      </c>
      <c r="AU187" s="195">
        <v>0</v>
      </c>
      <c r="AV187" s="195">
        <v>0</v>
      </c>
      <c r="AW187" s="195">
        <v>0</v>
      </c>
      <c r="AX187" s="195">
        <v>0</v>
      </c>
      <c r="AY187" s="195">
        <v>0</v>
      </c>
      <c r="AZ187" s="195">
        <v>0</v>
      </c>
      <c r="BA187" s="195">
        <v>0</v>
      </c>
      <c r="BB187" s="195">
        <v>0</v>
      </c>
      <c r="BC187" s="196">
        <f>SUM(D187:BB187)</f>
        <v>1.0000000000000004</v>
      </c>
      <c r="BD187" s="194"/>
    </row>
    <row r="188" spans="2:89" s="197" customFormat="1" x14ac:dyDescent="0.25">
      <c r="B188" s="194" t="s">
        <v>109</v>
      </c>
      <c r="C188" s="266"/>
      <c r="D188" s="195">
        <f>D187</f>
        <v>0</v>
      </c>
      <c r="E188" s="195">
        <f t="shared" ref="E188:AJ188" si="138">+D188+E187</f>
        <v>0</v>
      </c>
      <c r="F188" s="195">
        <f t="shared" si="138"/>
        <v>0</v>
      </c>
      <c r="G188" s="195">
        <f t="shared" si="138"/>
        <v>0</v>
      </c>
      <c r="H188" s="195">
        <f t="shared" si="138"/>
        <v>0</v>
      </c>
      <c r="I188" s="195">
        <f t="shared" si="138"/>
        <v>0</v>
      </c>
      <c r="J188" s="195">
        <f t="shared" si="138"/>
        <v>0</v>
      </c>
      <c r="K188" s="195">
        <f t="shared" si="138"/>
        <v>0</v>
      </c>
      <c r="L188" s="195">
        <f t="shared" si="138"/>
        <v>0</v>
      </c>
      <c r="M188" s="195">
        <f t="shared" si="138"/>
        <v>0</v>
      </c>
      <c r="N188" s="195">
        <f t="shared" si="138"/>
        <v>0</v>
      </c>
      <c r="O188" s="195">
        <f t="shared" si="138"/>
        <v>0</v>
      </c>
      <c r="P188" s="195">
        <f t="shared" si="138"/>
        <v>0</v>
      </c>
      <c r="Q188" s="195">
        <f t="shared" si="138"/>
        <v>0</v>
      </c>
      <c r="R188" s="195">
        <f t="shared" si="138"/>
        <v>0</v>
      </c>
      <c r="S188" s="195">
        <f t="shared" si="138"/>
        <v>0</v>
      </c>
      <c r="T188" s="195">
        <f t="shared" si="138"/>
        <v>0</v>
      </c>
      <c r="U188" s="195">
        <f t="shared" si="138"/>
        <v>0</v>
      </c>
      <c r="V188" s="195">
        <f t="shared" si="138"/>
        <v>0</v>
      </c>
      <c r="W188" s="195">
        <f t="shared" si="138"/>
        <v>0.05</v>
      </c>
      <c r="X188" s="195">
        <f t="shared" si="138"/>
        <v>0.12000000000000001</v>
      </c>
      <c r="Y188" s="195">
        <f t="shared" si="138"/>
        <v>0.15500000000000003</v>
      </c>
      <c r="Z188" s="195">
        <f t="shared" si="138"/>
        <v>0.34500000000000003</v>
      </c>
      <c r="AA188" s="195">
        <f t="shared" si="138"/>
        <v>0.37000000000000005</v>
      </c>
      <c r="AB188" s="195">
        <f t="shared" si="138"/>
        <v>0.39500000000000007</v>
      </c>
      <c r="AC188" s="195">
        <f t="shared" si="138"/>
        <v>0.42500000000000004</v>
      </c>
      <c r="AD188" s="195">
        <f t="shared" si="138"/>
        <v>0.45500000000000007</v>
      </c>
      <c r="AE188" s="195">
        <f t="shared" si="138"/>
        <v>0.4850000000000001</v>
      </c>
      <c r="AF188" s="195">
        <f t="shared" si="138"/>
        <v>0.51500000000000012</v>
      </c>
      <c r="AG188" s="195">
        <f t="shared" si="138"/>
        <v>0.54500000000000015</v>
      </c>
      <c r="AH188" s="195">
        <f t="shared" si="138"/>
        <v>0.57500000000000018</v>
      </c>
      <c r="AI188" s="195">
        <f t="shared" si="138"/>
        <v>0.6050000000000002</v>
      </c>
      <c r="AJ188" s="195">
        <f t="shared" si="138"/>
        <v>0.63500000000000023</v>
      </c>
      <c r="AK188" s="195">
        <f t="shared" ref="AK188:BB188" si="139">+AJ188+AK187</f>
        <v>0.67000000000000026</v>
      </c>
      <c r="AL188" s="195">
        <f t="shared" si="139"/>
        <v>0.7100000000000003</v>
      </c>
      <c r="AM188" s="195">
        <f t="shared" si="139"/>
        <v>0.91000000000000036</v>
      </c>
      <c r="AN188" s="195">
        <f t="shared" si="139"/>
        <v>0.9500000000000004</v>
      </c>
      <c r="AO188" s="195">
        <f t="shared" si="139"/>
        <v>1.0000000000000004</v>
      </c>
      <c r="AP188" s="195">
        <f t="shared" si="139"/>
        <v>1.0000000000000004</v>
      </c>
      <c r="AQ188" s="195">
        <f t="shared" si="139"/>
        <v>1.0000000000000004</v>
      </c>
      <c r="AR188" s="195">
        <f t="shared" si="139"/>
        <v>1.0000000000000004</v>
      </c>
      <c r="AS188" s="195">
        <f t="shared" si="139"/>
        <v>1.0000000000000004</v>
      </c>
      <c r="AT188" s="195">
        <f t="shared" si="139"/>
        <v>1.0000000000000004</v>
      </c>
      <c r="AU188" s="195">
        <f t="shared" si="139"/>
        <v>1.0000000000000004</v>
      </c>
      <c r="AV188" s="195">
        <f t="shared" si="139"/>
        <v>1.0000000000000004</v>
      </c>
      <c r="AW188" s="195">
        <f t="shared" si="139"/>
        <v>1.0000000000000004</v>
      </c>
      <c r="AX188" s="195">
        <f t="shared" si="139"/>
        <v>1.0000000000000004</v>
      </c>
      <c r="AY188" s="195">
        <f t="shared" si="139"/>
        <v>1.0000000000000004</v>
      </c>
      <c r="AZ188" s="195">
        <f t="shared" si="139"/>
        <v>1.0000000000000004</v>
      </c>
      <c r="BA188" s="195">
        <f t="shared" si="139"/>
        <v>1.0000000000000004</v>
      </c>
      <c r="BB188" s="195">
        <f t="shared" si="139"/>
        <v>1.0000000000000004</v>
      </c>
      <c r="BC188" s="196"/>
      <c r="BD188" s="194"/>
    </row>
    <row r="189" spans="2:89" s="197" customFormat="1" x14ac:dyDescent="0.25">
      <c r="B189" s="194" t="s">
        <v>110</v>
      </c>
      <c r="C189" s="266"/>
      <c r="D189" s="195">
        <v>0</v>
      </c>
      <c r="E189" s="195">
        <v>0</v>
      </c>
      <c r="F189" s="195">
        <v>0</v>
      </c>
      <c r="G189" s="195">
        <v>0</v>
      </c>
      <c r="H189" s="195">
        <v>0</v>
      </c>
      <c r="I189" s="195">
        <v>0</v>
      </c>
      <c r="J189" s="195">
        <v>0</v>
      </c>
      <c r="K189" s="195">
        <v>0</v>
      </c>
      <c r="L189" s="195">
        <v>0</v>
      </c>
      <c r="M189" s="195">
        <v>0</v>
      </c>
      <c r="N189" s="195">
        <v>0</v>
      </c>
      <c r="O189" s="195">
        <v>0</v>
      </c>
      <c r="P189" s="195">
        <v>0</v>
      </c>
      <c r="Q189" s="195">
        <v>0</v>
      </c>
      <c r="R189" s="195">
        <v>0</v>
      </c>
      <c r="S189" s="195">
        <v>0</v>
      </c>
      <c r="T189" s="195">
        <v>0</v>
      </c>
      <c r="U189" s="195">
        <v>0</v>
      </c>
      <c r="V189" s="195">
        <v>0</v>
      </c>
      <c r="W189" s="195">
        <f t="shared" ref="W189:BB189" si="140">W190-V190</f>
        <v>0.111</v>
      </c>
      <c r="X189" s="195">
        <f t="shared" si="140"/>
        <v>3.6999999999999991E-2</v>
      </c>
      <c r="Y189" s="195">
        <f t="shared" si="140"/>
        <v>5.2000000000000018E-2</v>
      </c>
      <c r="Z189" s="195">
        <f t="shared" si="140"/>
        <v>9.9999999999999978E-2</v>
      </c>
      <c r="AA189" s="195">
        <f t="shared" si="140"/>
        <v>2.0000000000000018E-2</v>
      </c>
      <c r="AB189" s="195">
        <f t="shared" si="140"/>
        <v>2.0000000000000018E-2</v>
      </c>
      <c r="AC189" s="195">
        <f t="shared" si="140"/>
        <v>1.9999999999999962E-2</v>
      </c>
      <c r="AD189" s="195">
        <f t="shared" si="140"/>
        <v>4.0000000000000036E-2</v>
      </c>
      <c r="AE189" s="195">
        <f t="shared" si="140"/>
        <v>0</v>
      </c>
      <c r="AF189" s="195">
        <f t="shared" si="140"/>
        <v>0</v>
      </c>
      <c r="AG189" s="195">
        <f t="shared" si="140"/>
        <v>0</v>
      </c>
      <c r="AH189" s="195">
        <f t="shared" si="140"/>
        <v>0</v>
      </c>
      <c r="AI189" s="195">
        <f t="shared" si="140"/>
        <v>0</v>
      </c>
      <c r="AJ189" s="195">
        <f t="shared" si="140"/>
        <v>0</v>
      </c>
      <c r="AK189" s="195">
        <f t="shared" si="140"/>
        <v>0</v>
      </c>
      <c r="AL189" s="195">
        <f t="shared" si="140"/>
        <v>0</v>
      </c>
      <c r="AM189" s="195">
        <f t="shared" si="140"/>
        <v>0.6</v>
      </c>
      <c r="AN189" s="195">
        <f t="shared" si="140"/>
        <v>0</v>
      </c>
      <c r="AO189" s="195">
        <f t="shared" si="140"/>
        <v>0</v>
      </c>
      <c r="AP189" s="195">
        <f t="shared" si="140"/>
        <v>0</v>
      </c>
      <c r="AQ189" s="195">
        <f t="shared" si="140"/>
        <v>0</v>
      </c>
      <c r="AR189" s="195">
        <f t="shared" si="140"/>
        <v>0</v>
      </c>
      <c r="AS189" s="195">
        <f t="shared" si="140"/>
        <v>0</v>
      </c>
      <c r="AT189" s="195">
        <f t="shared" si="140"/>
        <v>0</v>
      </c>
      <c r="AU189" s="195">
        <f t="shared" si="140"/>
        <v>0</v>
      </c>
      <c r="AV189" s="195">
        <f t="shared" si="140"/>
        <v>0</v>
      </c>
      <c r="AW189" s="195">
        <f t="shared" si="140"/>
        <v>0</v>
      </c>
      <c r="AX189" s="195">
        <f t="shared" si="140"/>
        <v>0</v>
      </c>
      <c r="AY189" s="195">
        <f t="shared" si="140"/>
        <v>0</v>
      </c>
      <c r="AZ189" s="195">
        <f t="shared" si="140"/>
        <v>0</v>
      </c>
      <c r="BA189" s="195">
        <f t="shared" si="140"/>
        <v>0</v>
      </c>
      <c r="BB189" s="195">
        <f t="shared" si="140"/>
        <v>0</v>
      </c>
      <c r="BC189" s="196">
        <f>SUM(D189:BB189)</f>
        <v>1</v>
      </c>
      <c r="BD189" s="194"/>
    </row>
    <row r="190" spans="2:89" s="197" customFormat="1" x14ac:dyDescent="0.25">
      <c r="B190" s="194" t="s">
        <v>111</v>
      </c>
      <c r="C190" s="266"/>
      <c r="D190" s="195">
        <f>D189</f>
        <v>0</v>
      </c>
      <c r="E190" s="195">
        <f t="shared" ref="E190:V190" si="141">+D190+E189</f>
        <v>0</v>
      </c>
      <c r="F190" s="195">
        <f t="shared" si="141"/>
        <v>0</v>
      </c>
      <c r="G190" s="195">
        <f t="shared" si="141"/>
        <v>0</v>
      </c>
      <c r="H190" s="195">
        <f t="shared" si="141"/>
        <v>0</v>
      </c>
      <c r="I190" s="195">
        <f t="shared" si="141"/>
        <v>0</v>
      </c>
      <c r="J190" s="195">
        <f t="shared" si="141"/>
        <v>0</v>
      </c>
      <c r="K190" s="195">
        <f t="shared" si="141"/>
        <v>0</v>
      </c>
      <c r="L190" s="195">
        <f t="shared" si="141"/>
        <v>0</v>
      </c>
      <c r="M190" s="195">
        <f t="shared" si="141"/>
        <v>0</v>
      </c>
      <c r="N190" s="195">
        <f t="shared" si="141"/>
        <v>0</v>
      </c>
      <c r="O190" s="195">
        <f t="shared" si="141"/>
        <v>0</v>
      </c>
      <c r="P190" s="195">
        <f t="shared" si="141"/>
        <v>0</v>
      </c>
      <c r="Q190" s="195">
        <f t="shared" si="141"/>
        <v>0</v>
      </c>
      <c r="R190" s="195">
        <f t="shared" si="141"/>
        <v>0</v>
      </c>
      <c r="S190" s="195">
        <f t="shared" si="141"/>
        <v>0</v>
      </c>
      <c r="T190" s="195">
        <f t="shared" si="141"/>
        <v>0</v>
      </c>
      <c r="U190" s="195">
        <f t="shared" si="141"/>
        <v>0</v>
      </c>
      <c r="V190" s="195">
        <f t="shared" si="141"/>
        <v>0</v>
      </c>
      <c r="W190" s="195">
        <v>0.111</v>
      </c>
      <c r="X190" s="195">
        <v>0.14799999999999999</v>
      </c>
      <c r="Y190" s="195">
        <v>0.2</v>
      </c>
      <c r="Z190" s="195">
        <v>0.3</v>
      </c>
      <c r="AA190" s="195">
        <v>0.32</v>
      </c>
      <c r="AB190" s="195">
        <v>0.34</v>
      </c>
      <c r="AC190" s="195">
        <v>0.36</v>
      </c>
      <c r="AD190" s="195">
        <v>0.4</v>
      </c>
      <c r="AE190" s="195">
        <v>0.4</v>
      </c>
      <c r="AF190" s="195">
        <v>0.4</v>
      </c>
      <c r="AG190" s="195">
        <v>0.4</v>
      </c>
      <c r="AH190" s="195">
        <v>0.4</v>
      </c>
      <c r="AI190" s="195">
        <v>0.4</v>
      </c>
      <c r="AJ190" s="195">
        <v>0.4</v>
      </c>
      <c r="AK190" s="195">
        <v>0.4</v>
      </c>
      <c r="AL190" s="195">
        <v>0.4</v>
      </c>
      <c r="AM190" s="195">
        <v>1</v>
      </c>
      <c r="AN190" s="195">
        <v>1</v>
      </c>
      <c r="AO190" s="195">
        <v>1</v>
      </c>
      <c r="AP190" s="195">
        <v>1</v>
      </c>
      <c r="AQ190" s="195">
        <v>1</v>
      </c>
      <c r="AR190" s="195">
        <v>1</v>
      </c>
      <c r="AS190" s="195">
        <v>1</v>
      </c>
      <c r="AT190" s="195">
        <v>1</v>
      </c>
      <c r="AU190" s="195">
        <v>1</v>
      </c>
      <c r="AV190" s="195">
        <v>1</v>
      </c>
      <c r="AW190" s="195">
        <v>1</v>
      </c>
      <c r="AX190" s="195">
        <v>1</v>
      </c>
      <c r="AY190" s="195">
        <v>1</v>
      </c>
      <c r="AZ190" s="195">
        <v>1</v>
      </c>
      <c r="BA190" s="195">
        <v>1</v>
      </c>
      <c r="BB190" s="195">
        <v>1</v>
      </c>
      <c r="BC190" s="196"/>
      <c r="BD190" s="194"/>
    </row>
    <row r="191" spans="2:89" s="197" customFormat="1" x14ac:dyDescent="0.25">
      <c r="B191" s="194"/>
      <c r="C191" s="234"/>
      <c r="D191" s="195"/>
      <c r="E191" s="195"/>
      <c r="F191" s="195"/>
      <c r="G191" s="195"/>
      <c r="H191" s="195"/>
      <c r="I191" s="195"/>
      <c r="J191" s="195"/>
      <c r="K191" s="195"/>
      <c r="L191" s="195"/>
      <c r="M191" s="195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  <c r="AA191" s="195"/>
      <c r="AB191" s="195"/>
      <c r="AC191" s="195"/>
      <c r="AD191" s="195"/>
      <c r="AE191" s="195"/>
      <c r="AF191" s="195"/>
      <c r="AG191" s="195"/>
      <c r="AH191" s="195"/>
      <c r="AI191" s="195"/>
      <c r="AJ191" s="195"/>
      <c r="AK191" s="195"/>
      <c r="AL191" s="195"/>
      <c r="AM191" s="195"/>
      <c r="AN191" s="195"/>
      <c r="AO191" s="195"/>
      <c r="AP191" s="195"/>
      <c r="AQ191" s="195"/>
      <c r="AR191" s="195"/>
      <c r="AS191" s="195"/>
      <c r="AT191" s="195"/>
      <c r="AU191" s="195"/>
      <c r="AV191" s="195"/>
      <c r="AW191" s="195"/>
      <c r="AX191" s="195"/>
      <c r="AY191" s="195"/>
      <c r="AZ191" s="195"/>
      <c r="BA191" s="195"/>
      <c r="BB191" s="195"/>
      <c r="BC191" s="196"/>
      <c r="BD191" s="194"/>
    </row>
    <row r="192" spans="2:89" s="198" customFormat="1" x14ac:dyDescent="0.25">
      <c r="B192" s="198" t="s">
        <v>112</v>
      </c>
      <c r="C192" s="199">
        <v>34.877740000000003</v>
      </c>
      <c r="D192" s="200">
        <f t="shared" ref="D192:AI192" si="142">+D188*$C192</f>
        <v>0</v>
      </c>
      <c r="E192" s="200">
        <f t="shared" si="142"/>
        <v>0</v>
      </c>
      <c r="F192" s="200">
        <f t="shared" si="142"/>
        <v>0</v>
      </c>
      <c r="G192" s="200">
        <f t="shared" si="142"/>
        <v>0</v>
      </c>
      <c r="H192" s="200">
        <f t="shared" si="142"/>
        <v>0</v>
      </c>
      <c r="I192" s="200">
        <f t="shared" si="142"/>
        <v>0</v>
      </c>
      <c r="J192" s="200">
        <f t="shared" si="142"/>
        <v>0</v>
      </c>
      <c r="K192" s="200">
        <f t="shared" si="142"/>
        <v>0</v>
      </c>
      <c r="L192" s="200">
        <f t="shared" si="142"/>
        <v>0</v>
      </c>
      <c r="M192" s="200">
        <f t="shared" si="142"/>
        <v>0</v>
      </c>
      <c r="N192" s="200">
        <f t="shared" si="142"/>
        <v>0</v>
      </c>
      <c r="O192" s="200">
        <f t="shared" si="142"/>
        <v>0</v>
      </c>
      <c r="P192" s="200">
        <f t="shared" si="142"/>
        <v>0</v>
      </c>
      <c r="Q192" s="200">
        <f t="shared" si="142"/>
        <v>0</v>
      </c>
      <c r="R192" s="200">
        <f t="shared" si="142"/>
        <v>0</v>
      </c>
      <c r="S192" s="200">
        <f t="shared" si="142"/>
        <v>0</v>
      </c>
      <c r="T192" s="200">
        <f t="shared" si="142"/>
        <v>0</v>
      </c>
      <c r="U192" s="200">
        <f t="shared" si="142"/>
        <v>0</v>
      </c>
      <c r="V192" s="200">
        <f t="shared" si="142"/>
        <v>0</v>
      </c>
      <c r="W192" s="200">
        <f t="shared" si="142"/>
        <v>1.7438870000000002</v>
      </c>
      <c r="X192" s="200">
        <f t="shared" si="142"/>
        <v>4.1853288000000006</v>
      </c>
      <c r="Y192" s="200">
        <f t="shared" si="142"/>
        <v>5.4060497000000014</v>
      </c>
      <c r="Z192" s="200">
        <f t="shared" si="142"/>
        <v>12.032820300000003</v>
      </c>
      <c r="AA192" s="200">
        <f t="shared" si="142"/>
        <v>12.904763800000003</v>
      </c>
      <c r="AB192" s="200">
        <f t="shared" si="142"/>
        <v>13.776707300000004</v>
      </c>
      <c r="AC192" s="200">
        <f t="shared" si="142"/>
        <v>14.823039500000002</v>
      </c>
      <c r="AD192" s="200">
        <f t="shared" si="142"/>
        <v>15.869371700000004</v>
      </c>
      <c r="AE192" s="200">
        <f t="shared" si="142"/>
        <v>16.915703900000004</v>
      </c>
      <c r="AF192" s="200">
        <f t="shared" si="142"/>
        <v>17.962036100000006</v>
      </c>
      <c r="AG192" s="200">
        <f t="shared" si="142"/>
        <v>19.008368300000008</v>
      </c>
      <c r="AH192" s="200">
        <f t="shared" si="142"/>
        <v>20.054700500000006</v>
      </c>
      <c r="AI192" s="200">
        <f t="shared" si="142"/>
        <v>21.101032700000008</v>
      </c>
      <c r="AJ192" s="200">
        <f t="shared" ref="AJ192:BB192" si="143">+AJ188*$C192</f>
        <v>22.14736490000001</v>
      </c>
      <c r="AK192" s="200">
        <f t="shared" si="143"/>
        <v>23.36808580000001</v>
      </c>
      <c r="AL192" s="200">
        <f t="shared" si="143"/>
        <v>24.763195400000011</v>
      </c>
      <c r="AM192" s="200">
        <f t="shared" si="143"/>
        <v>31.738743400000015</v>
      </c>
      <c r="AN192" s="200">
        <f t="shared" si="143"/>
        <v>33.133853000000016</v>
      </c>
      <c r="AO192" s="200">
        <f t="shared" si="143"/>
        <v>34.877740000000017</v>
      </c>
      <c r="AP192" s="200">
        <f t="shared" si="143"/>
        <v>34.877740000000017</v>
      </c>
      <c r="AQ192" s="200">
        <f t="shared" si="143"/>
        <v>34.877740000000017</v>
      </c>
      <c r="AR192" s="200">
        <f t="shared" si="143"/>
        <v>34.877740000000017</v>
      </c>
      <c r="AS192" s="200">
        <f t="shared" si="143"/>
        <v>34.877740000000017</v>
      </c>
      <c r="AT192" s="200">
        <f t="shared" si="143"/>
        <v>34.877740000000017</v>
      </c>
      <c r="AU192" s="200">
        <f t="shared" si="143"/>
        <v>34.877740000000017</v>
      </c>
      <c r="AV192" s="200">
        <f t="shared" si="143"/>
        <v>34.877740000000017</v>
      </c>
      <c r="AW192" s="200">
        <f t="shared" si="143"/>
        <v>34.877740000000017</v>
      </c>
      <c r="AX192" s="200">
        <f t="shared" si="143"/>
        <v>34.877740000000017</v>
      </c>
      <c r="AY192" s="200">
        <f t="shared" si="143"/>
        <v>34.877740000000017</v>
      </c>
      <c r="AZ192" s="200">
        <f t="shared" si="143"/>
        <v>34.877740000000017</v>
      </c>
      <c r="BA192" s="200">
        <f t="shared" si="143"/>
        <v>34.877740000000017</v>
      </c>
      <c r="BB192" s="200">
        <f t="shared" si="143"/>
        <v>34.877740000000017</v>
      </c>
      <c r="BC192" s="201"/>
      <c r="BD192" s="202"/>
      <c r="BE192" s="202"/>
      <c r="BF192" s="202"/>
      <c r="BG192" s="202"/>
      <c r="BH192" s="202"/>
      <c r="BI192" s="202"/>
      <c r="BJ192" s="202"/>
      <c r="BK192" s="202"/>
      <c r="BL192" s="202"/>
      <c r="BM192" s="202"/>
      <c r="BN192" s="202"/>
      <c r="BO192" s="202"/>
      <c r="BP192" s="202"/>
      <c r="BQ192" s="202"/>
      <c r="BR192" s="202"/>
      <c r="BS192" s="202"/>
      <c r="BT192" s="202"/>
      <c r="BU192" s="202"/>
      <c r="BV192" s="202"/>
      <c r="BW192" s="202"/>
      <c r="BX192" s="202"/>
      <c r="BY192" s="202"/>
      <c r="BZ192" s="202"/>
      <c r="CA192" s="202"/>
      <c r="CB192" s="202"/>
      <c r="CC192" s="202"/>
      <c r="CD192" s="202"/>
      <c r="CE192" s="202"/>
      <c r="CF192" s="202"/>
      <c r="CG192" s="202"/>
      <c r="CH192" s="202"/>
      <c r="CI192" s="202"/>
      <c r="CJ192" s="202"/>
      <c r="CK192" s="202"/>
    </row>
    <row r="193" spans="2:89" s="203" customFormat="1" ht="13.8" thickBot="1" x14ac:dyDescent="0.3">
      <c r="B193" s="203" t="s">
        <v>113</v>
      </c>
      <c r="C193" s="204" t="str">
        <f>+'NTP or Sold'!C19</f>
        <v>Sold</v>
      </c>
      <c r="D193" s="205">
        <f t="shared" ref="D193:AI193" si="144">+D190*$C192</f>
        <v>0</v>
      </c>
      <c r="E193" s="205">
        <f t="shared" si="144"/>
        <v>0</v>
      </c>
      <c r="F193" s="205">
        <f t="shared" si="144"/>
        <v>0</v>
      </c>
      <c r="G193" s="205">
        <f t="shared" si="144"/>
        <v>0</v>
      </c>
      <c r="H193" s="205">
        <f t="shared" si="144"/>
        <v>0</v>
      </c>
      <c r="I193" s="205">
        <f t="shared" si="144"/>
        <v>0</v>
      </c>
      <c r="J193" s="205">
        <f t="shared" si="144"/>
        <v>0</v>
      </c>
      <c r="K193" s="205">
        <f t="shared" si="144"/>
        <v>0</v>
      </c>
      <c r="L193" s="205">
        <f t="shared" si="144"/>
        <v>0</v>
      </c>
      <c r="M193" s="205">
        <f t="shared" si="144"/>
        <v>0</v>
      </c>
      <c r="N193" s="205">
        <f t="shared" si="144"/>
        <v>0</v>
      </c>
      <c r="O193" s="205">
        <f t="shared" si="144"/>
        <v>0</v>
      </c>
      <c r="P193" s="205">
        <f t="shared" si="144"/>
        <v>0</v>
      </c>
      <c r="Q193" s="205">
        <f t="shared" si="144"/>
        <v>0</v>
      </c>
      <c r="R193" s="205">
        <f t="shared" si="144"/>
        <v>0</v>
      </c>
      <c r="S193" s="205">
        <f t="shared" si="144"/>
        <v>0</v>
      </c>
      <c r="T193" s="205">
        <f t="shared" si="144"/>
        <v>0</v>
      </c>
      <c r="U193" s="205">
        <f t="shared" si="144"/>
        <v>0</v>
      </c>
      <c r="V193" s="205">
        <f t="shared" si="144"/>
        <v>0</v>
      </c>
      <c r="W193" s="205">
        <f t="shared" si="144"/>
        <v>3.8714291400000005</v>
      </c>
      <c r="X193" s="205">
        <f t="shared" si="144"/>
        <v>5.1619055200000004</v>
      </c>
      <c r="Y193" s="205">
        <f t="shared" si="144"/>
        <v>6.9755480000000007</v>
      </c>
      <c r="Z193" s="205">
        <f t="shared" si="144"/>
        <v>10.463322</v>
      </c>
      <c r="AA193" s="205">
        <f t="shared" si="144"/>
        <v>11.1608768</v>
      </c>
      <c r="AB193" s="205">
        <f t="shared" si="144"/>
        <v>11.858431600000001</v>
      </c>
      <c r="AC193" s="205">
        <f t="shared" si="144"/>
        <v>12.5559864</v>
      </c>
      <c r="AD193" s="205">
        <f t="shared" si="144"/>
        <v>13.951096000000001</v>
      </c>
      <c r="AE193" s="205">
        <f t="shared" si="144"/>
        <v>13.951096000000001</v>
      </c>
      <c r="AF193" s="205">
        <f t="shared" si="144"/>
        <v>13.951096000000001</v>
      </c>
      <c r="AG193" s="205">
        <f t="shared" si="144"/>
        <v>13.951096000000001</v>
      </c>
      <c r="AH193" s="205">
        <f t="shared" si="144"/>
        <v>13.951096000000001</v>
      </c>
      <c r="AI193" s="205">
        <f t="shared" si="144"/>
        <v>13.951096000000001</v>
      </c>
      <c r="AJ193" s="205">
        <f t="shared" ref="AJ193:BB193" si="145">+AJ190*$C192</f>
        <v>13.951096000000001</v>
      </c>
      <c r="AK193" s="205">
        <f t="shared" si="145"/>
        <v>13.951096000000001</v>
      </c>
      <c r="AL193" s="205">
        <f t="shared" si="145"/>
        <v>13.951096000000001</v>
      </c>
      <c r="AM193" s="205">
        <f t="shared" si="145"/>
        <v>34.877740000000003</v>
      </c>
      <c r="AN193" s="205">
        <f t="shared" si="145"/>
        <v>34.877740000000003</v>
      </c>
      <c r="AO193" s="205">
        <f t="shared" si="145"/>
        <v>34.877740000000003</v>
      </c>
      <c r="AP193" s="205">
        <f t="shared" si="145"/>
        <v>34.877740000000003</v>
      </c>
      <c r="AQ193" s="205">
        <f t="shared" si="145"/>
        <v>34.877740000000003</v>
      </c>
      <c r="AR193" s="205">
        <f t="shared" si="145"/>
        <v>34.877740000000003</v>
      </c>
      <c r="AS193" s="205">
        <f t="shared" si="145"/>
        <v>34.877740000000003</v>
      </c>
      <c r="AT193" s="205">
        <f t="shared" si="145"/>
        <v>34.877740000000003</v>
      </c>
      <c r="AU193" s="205">
        <f t="shared" si="145"/>
        <v>34.877740000000003</v>
      </c>
      <c r="AV193" s="205">
        <f t="shared" si="145"/>
        <v>34.877740000000003</v>
      </c>
      <c r="AW193" s="205">
        <f t="shared" si="145"/>
        <v>34.877740000000003</v>
      </c>
      <c r="AX193" s="205">
        <f t="shared" si="145"/>
        <v>34.877740000000003</v>
      </c>
      <c r="AY193" s="205">
        <f t="shared" si="145"/>
        <v>34.877740000000003</v>
      </c>
      <c r="AZ193" s="205">
        <f t="shared" si="145"/>
        <v>34.877740000000003</v>
      </c>
      <c r="BA193" s="205">
        <f t="shared" si="145"/>
        <v>34.877740000000003</v>
      </c>
      <c r="BB193" s="205">
        <f t="shared" si="145"/>
        <v>34.877740000000003</v>
      </c>
      <c r="BC193" s="206"/>
      <c r="BD193" s="207"/>
      <c r="BE193" s="207"/>
      <c r="BF193" s="207"/>
      <c r="BG193" s="207"/>
      <c r="BH193" s="207"/>
      <c r="BI193" s="207"/>
      <c r="BJ193" s="207"/>
      <c r="BK193" s="207"/>
      <c r="BL193" s="207"/>
      <c r="BM193" s="207"/>
      <c r="BN193" s="207"/>
      <c r="BO193" s="207"/>
      <c r="BP193" s="207"/>
      <c r="BQ193" s="207"/>
      <c r="BR193" s="207"/>
      <c r="BS193" s="207"/>
      <c r="BT193" s="207"/>
      <c r="BU193" s="207"/>
      <c r="BV193" s="207"/>
      <c r="BW193" s="207"/>
      <c r="BX193" s="207"/>
      <c r="BY193" s="207"/>
      <c r="BZ193" s="207"/>
      <c r="CA193" s="207"/>
      <c r="CB193" s="207"/>
      <c r="CC193" s="207"/>
      <c r="CD193" s="207"/>
      <c r="CE193" s="207"/>
      <c r="CF193" s="207"/>
      <c r="CG193" s="207"/>
      <c r="CH193" s="207"/>
      <c r="CI193" s="207"/>
      <c r="CJ193" s="207"/>
      <c r="CK193" s="207"/>
    </row>
    <row r="194" spans="2:89" s="193" customFormat="1" ht="15" customHeight="1" thickTop="1" x14ac:dyDescent="0.25">
      <c r="B194" s="190" t="s">
        <v>115</v>
      </c>
      <c r="C194" s="265" t="str">
        <f>+C186</f>
        <v>Gen Power - Dell, Arkansas location;  duct fired (EECC) - 49%</v>
      </c>
      <c r="D194" s="191"/>
      <c r="E194" s="191"/>
      <c r="F194" s="191"/>
      <c r="G194" s="191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  <c r="AA194" s="191"/>
      <c r="AB194" s="191"/>
      <c r="AC194" s="191"/>
      <c r="AD194" s="191"/>
      <c r="AE194" s="191"/>
      <c r="AF194" s="191"/>
      <c r="AG194" s="191"/>
      <c r="AH194" s="191"/>
      <c r="AI194" s="191"/>
      <c r="AJ194" s="191"/>
      <c r="AK194" s="191"/>
      <c r="AL194" s="191"/>
      <c r="AM194" s="191"/>
      <c r="AN194" s="191"/>
      <c r="AO194" s="191"/>
      <c r="AP194" s="191"/>
      <c r="AQ194" s="191"/>
      <c r="AR194" s="191"/>
      <c r="AS194" s="191"/>
      <c r="AT194" s="191"/>
      <c r="AU194" s="191"/>
      <c r="AV194" s="191"/>
      <c r="AW194" s="191"/>
      <c r="AX194" s="191"/>
      <c r="AY194" s="191"/>
      <c r="AZ194" s="191"/>
      <c r="BA194" s="191"/>
      <c r="BB194" s="191"/>
      <c r="BC194" s="192"/>
    </row>
    <row r="195" spans="2:89" s="197" customFormat="1" x14ac:dyDescent="0.25">
      <c r="B195" s="194" t="s">
        <v>108</v>
      </c>
      <c r="C195" s="266"/>
      <c r="D195" s="195">
        <v>0</v>
      </c>
      <c r="E195" s="195">
        <v>0</v>
      </c>
      <c r="F195" s="195">
        <v>0</v>
      </c>
      <c r="G195" s="195">
        <v>0</v>
      </c>
      <c r="H195" s="195">
        <v>0</v>
      </c>
      <c r="I195" s="195">
        <v>0</v>
      </c>
      <c r="J195" s="195">
        <v>0</v>
      </c>
      <c r="K195" s="195">
        <v>0</v>
      </c>
      <c r="L195" s="195">
        <v>0</v>
      </c>
      <c r="M195" s="195">
        <v>0</v>
      </c>
      <c r="N195" s="195">
        <v>0</v>
      </c>
      <c r="O195" s="195">
        <v>0</v>
      </c>
      <c r="P195" s="195">
        <v>0</v>
      </c>
      <c r="Q195" s="195">
        <v>0</v>
      </c>
      <c r="R195" s="195">
        <v>0</v>
      </c>
      <c r="S195" s="195">
        <v>0</v>
      </c>
      <c r="T195" s="195">
        <v>0</v>
      </c>
      <c r="U195" s="195">
        <v>0</v>
      </c>
      <c r="V195" s="195">
        <v>0</v>
      </c>
      <c r="W195" s="195">
        <v>0.05</v>
      </c>
      <c r="X195" s="195">
        <v>6.6799999999999998E-2</v>
      </c>
      <c r="Y195" s="195">
        <v>3.3399999999999999E-2</v>
      </c>
      <c r="Z195" s="195">
        <v>0.1832</v>
      </c>
      <c r="AA195" s="195">
        <v>2.5600000000000001E-2</v>
      </c>
      <c r="AB195" s="195">
        <v>0.03</v>
      </c>
      <c r="AC195" s="195">
        <v>0.03</v>
      </c>
      <c r="AD195" s="195">
        <v>0.03</v>
      </c>
      <c r="AE195" s="195">
        <v>0.03</v>
      </c>
      <c r="AF195" s="195">
        <v>0.03</v>
      </c>
      <c r="AG195" s="195">
        <v>0.03</v>
      </c>
      <c r="AH195" s="195">
        <v>0.03</v>
      </c>
      <c r="AI195" s="195">
        <v>0.03</v>
      </c>
      <c r="AJ195" s="195">
        <v>3.1E-2</v>
      </c>
      <c r="AK195" s="195">
        <v>3.5000000000000003E-2</v>
      </c>
      <c r="AL195" s="195">
        <v>3.5000000000000003E-2</v>
      </c>
      <c r="AM195" s="195">
        <v>0.25</v>
      </c>
      <c r="AN195" s="195">
        <v>0.05</v>
      </c>
      <c r="AO195" s="195">
        <v>0</v>
      </c>
      <c r="AP195" s="195">
        <v>0</v>
      </c>
      <c r="AQ195" s="195">
        <v>0</v>
      </c>
      <c r="AR195" s="195">
        <v>0</v>
      </c>
      <c r="AS195" s="195">
        <v>0</v>
      </c>
      <c r="AT195" s="195">
        <v>0</v>
      </c>
      <c r="AU195" s="195">
        <v>0</v>
      </c>
      <c r="AV195" s="195">
        <v>0</v>
      </c>
      <c r="AW195" s="195">
        <v>0</v>
      </c>
      <c r="AX195" s="195">
        <v>0</v>
      </c>
      <c r="AY195" s="195">
        <v>0</v>
      </c>
      <c r="AZ195" s="195">
        <v>0</v>
      </c>
      <c r="BA195" s="195">
        <v>0</v>
      </c>
      <c r="BB195" s="195">
        <v>0</v>
      </c>
      <c r="BC195" s="196">
        <f>SUM(D195:BB195)</f>
        <v>1.0000000000000002</v>
      </c>
      <c r="BD195" s="194"/>
    </row>
    <row r="196" spans="2:89" s="197" customFormat="1" x14ac:dyDescent="0.25">
      <c r="B196" s="194" t="s">
        <v>109</v>
      </c>
      <c r="C196" s="266"/>
      <c r="D196" s="195">
        <f>D195</f>
        <v>0</v>
      </c>
      <c r="E196" s="195">
        <f t="shared" ref="E196:AJ196" si="146">+D196+E195</f>
        <v>0</v>
      </c>
      <c r="F196" s="195">
        <f t="shared" si="146"/>
        <v>0</v>
      </c>
      <c r="G196" s="195">
        <f t="shared" si="146"/>
        <v>0</v>
      </c>
      <c r="H196" s="195">
        <f t="shared" si="146"/>
        <v>0</v>
      </c>
      <c r="I196" s="195">
        <f t="shared" si="146"/>
        <v>0</v>
      </c>
      <c r="J196" s="195">
        <f t="shared" si="146"/>
        <v>0</v>
      </c>
      <c r="K196" s="195">
        <f t="shared" si="146"/>
        <v>0</v>
      </c>
      <c r="L196" s="195">
        <f t="shared" si="146"/>
        <v>0</v>
      </c>
      <c r="M196" s="195">
        <f t="shared" si="146"/>
        <v>0</v>
      </c>
      <c r="N196" s="195">
        <f t="shared" si="146"/>
        <v>0</v>
      </c>
      <c r="O196" s="195">
        <f t="shared" si="146"/>
        <v>0</v>
      </c>
      <c r="P196" s="195">
        <f t="shared" si="146"/>
        <v>0</v>
      </c>
      <c r="Q196" s="195">
        <f t="shared" si="146"/>
        <v>0</v>
      </c>
      <c r="R196" s="195">
        <f t="shared" si="146"/>
        <v>0</v>
      </c>
      <c r="S196" s="195">
        <f t="shared" si="146"/>
        <v>0</v>
      </c>
      <c r="T196" s="195">
        <f t="shared" si="146"/>
        <v>0</v>
      </c>
      <c r="U196" s="195">
        <f t="shared" si="146"/>
        <v>0</v>
      </c>
      <c r="V196" s="195">
        <f t="shared" si="146"/>
        <v>0</v>
      </c>
      <c r="W196" s="195">
        <f t="shared" si="146"/>
        <v>0.05</v>
      </c>
      <c r="X196" s="195">
        <f t="shared" si="146"/>
        <v>0.1168</v>
      </c>
      <c r="Y196" s="195">
        <f t="shared" si="146"/>
        <v>0.1502</v>
      </c>
      <c r="Z196" s="195">
        <f t="shared" si="146"/>
        <v>0.33340000000000003</v>
      </c>
      <c r="AA196" s="195">
        <f t="shared" si="146"/>
        <v>0.35900000000000004</v>
      </c>
      <c r="AB196" s="195">
        <f t="shared" si="146"/>
        <v>0.38900000000000001</v>
      </c>
      <c r="AC196" s="195">
        <f t="shared" si="146"/>
        <v>0.41900000000000004</v>
      </c>
      <c r="AD196" s="195">
        <f t="shared" si="146"/>
        <v>0.44900000000000007</v>
      </c>
      <c r="AE196" s="195">
        <f t="shared" si="146"/>
        <v>0.47900000000000009</v>
      </c>
      <c r="AF196" s="195">
        <f t="shared" si="146"/>
        <v>0.50900000000000012</v>
      </c>
      <c r="AG196" s="195">
        <f t="shared" si="146"/>
        <v>0.53900000000000015</v>
      </c>
      <c r="AH196" s="195">
        <f t="shared" si="146"/>
        <v>0.56900000000000017</v>
      </c>
      <c r="AI196" s="195">
        <f t="shared" si="146"/>
        <v>0.5990000000000002</v>
      </c>
      <c r="AJ196" s="195">
        <f t="shared" si="146"/>
        <v>0.63000000000000023</v>
      </c>
      <c r="AK196" s="195">
        <f t="shared" ref="AK196:BB196" si="147">+AJ196+AK195</f>
        <v>0.66500000000000026</v>
      </c>
      <c r="AL196" s="195">
        <f t="shared" si="147"/>
        <v>0.70000000000000029</v>
      </c>
      <c r="AM196" s="195">
        <f t="shared" si="147"/>
        <v>0.95000000000000029</v>
      </c>
      <c r="AN196" s="195">
        <f t="shared" si="147"/>
        <v>1.0000000000000002</v>
      </c>
      <c r="AO196" s="195">
        <f t="shared" si="147"/>
        <v>1.0000000000000002</v>
      </c>
      <c r="AP196" s="195">
        <f t="shared" si="147"/>
        <v>1.0000000000000002</v>
      </c>
      <c r="AQ196" s="195">
        <f t="shared" si="147"/>
        <v>1.0000000000000002</v>
      </c>
      <c r="AR196" s="195">
        <f t="shared" si="147"/>
        <v>1.0000000000000002</v>
      </c>
      <c r="AS196" s="195">
        <f t="shared" si="147"/>
        <v>1.0000000000000002</v>
      </c>
      <c r="AT196" s="195">
        <f t="shared" si="147"/>
        <v>1.0000000000000002</v>
      </c>
      <c r="AU196" s="195">
        <f t="shared" si="147"/>
        <v>1.0000000000000002</v>
      </c>
      <c r="AV196" s="195">
        <f t="shared" si="147"/>
        <v>1.0000000000000002</v>
      </c>
      <c r="AW196" s="195">
        <f t="shared" si="147"/>
        <v>1.0000000000000002</v>
      </c>
      <c r="AX196" s="195">
        <f t="shared" si="147"/>
        <v>1.0000000000000002</v>
      </c>
      <c r="AY196" s="195">
        <f t="shared" si="147"/>
        <v>1.0000000000000002</v>
      </c>
      <c r="AZ196" s="195">
        <f t="shared" si="147"/>
        <v>1.0000000000000002</v>
      </c>
      <c r="BA196" s="195">
        <f t="shared" si="147"/>
        <v>1.0000000000000002</v>
      </c>
      <c r="BB196" s="195">
        <f t="shared" si="147"/>
        <v>1.0000000000000002</v>
      </c>
      <c r="BC196" s="196"/>
      <c r="BD196" s="194"/>
    </row>
    <row r="197" spans="2:89" s="197" customFormat="1" x14ac:dyDescent="0.25">
      <c r="B197" s="194" t="s">
        <v>110</v>
      </c>
      <c r="C197" s="266"/>
      <c r="D197" s="195">
        <v>0</v>
      </c>
      <c r="E197" s="195">
        <v>0</v>
      </c>
      <c r="F197" s="195">
        <v>0</v>
      </c>
      <c r="G197" s="195">
        <v>0</v>
      </c>
      <c r="H197" s="195">
        <v>0</v>
      </c>
      <c r="I197" s="195">
        <v>0</v>
      </c>
      <c r="J197" s="195">
        <v>0</v>
      </c>
      <c r="K197" s="195">
        <v>0</v>
      </c>
      <c r="L197" s="195">
        <v>0</v>
      </c>
      <c r="M197" s="195">
        <v>0</v>
      </c>
      <c r="N197" s="195">
        <v>0</v>
      </c>
      <c r="O197" s="195">
        <v>0</v>
      </c>
      <c r="P197" s="195">
        <v>0</v>
      </c>
      <c r="Q197" s="195">
        <v>0</v>
      </c>
      <c r="R197" s="195">
        <v>0</v>
      </c>
      <c r="S197" s="195">
        <v>0</v>
      </c>
      <c r="T197" s="195">
        <v>0</v>
      </c>
      <c r="U197" s="195">
        <v>0</v>
      </c>
      <c r="V197" s="195">
        <v>0</v>
      </c>
      <c r="W197" s="195">
        <f t="shared" ref="W197:BB197" si="148">W198-V198</f>
        <v>0.05</v>
      </c>
      <c r="X197" s="195">
        <f t="shared" si="148"/>
        <v>0</v>
      </c>
      <c r="Y197" s="195">
        <f t="shared" si="148"/>
        <v>0</v>
      </c>
      <c r="Z197" s="195">
        <f t="shared" si="148"/>
        <v>0.14500000000000002</v>
      </c>
      <c r="AA197" s="195">
        <f t="shared" si="148"/>
        <v>9.4999999999999973E-2</v>
      </c>
      <c r="AB197" s="195">
        <f t="shared" si="148"/>
        <v>7.0000000000000007E-2</v>
      </c>
      <c r="AC197" s="195">
        <f t="shared" si="148"/>
        <v>4.0000000000000036E-2</v>
      </c>
      <c r="AD197" s="195">
        <f t="shared" si="148"/>
        <v>0.10999999999999999</v>
      </c>
      <c r="AE197" s="195">
        <f t="shared" si="148"/>
        <v>7.999999999999996E-2</v>
      </c>
      <c r="AF197" s="195">
        <f t="shared" si="148"/>
        <v>0.10999999999999999</v>
      </c>
      <c r="AG197" s="195">
        <f t="shared" si="148"/>
        <v>0.10000000000000009</v>
      </c>
      <c r="AH197" s="195">
        <f t="shared" si="148"/>
        <v>2.9999999999999916E-2</v>
      </c>
      <c r="AI197" s="195">
        <f t="shared" si="148"/>
        <v>4.0000000000000036E-2</v>
      </c>
      <c r="AJ197" s="195">
        <f t="shared" si="148"/>
        <v>6.0000000000000053E-2</v>
      </c>
      <c r="AK197" s="195">
        <f t="shared" si="148"/>
        <v>1.9999999999999907E-2</v>
      </c>
      <c r="AL197" s="195">
        <f t="shared" si="148"/>
        <v>3.0000000000000027E-2</v>
      </c>
      <c r="AM197" s="195">
        <f t="shared" si="148"/>
        <v>2.0000000000000018E-2</v>
      </c>
      <c r="AN197" s="195">
        <f t="shared" si="148"/>
        <v>0</v>
      </c>
      <c r="AO197" s="195">
        <f t="shared" si="148"/>
        <v>0</v>
      </c>
      <c r="AP197" s="195">
        <f t="shared" si="148"/>
        <v>0</v>
      </c>
      <c r="AQ197" s="195">
        <f t="shared" si="148"/>
        <v>0</v>
      </c>
      <c r="AR197" s="195">
        <f t="shared" si="148"/>
        <v>0</v>
      </c>
      <c r="AS197" s="195">
        <f t="shared" si="148"/>
        <v>0</v>
      </c>
      <c r="AT197" s="195">
        <f t="shared" si="148"/>
        <v>0</v>
      </c>
      <c r="AU197" s="195">
        <f t="shared" si="148"/>
        <v>0</v>
      </c>
      <c r="AV197" s="195">
        <f t="shared" si="148"/>
        <v>0</v>
      </c>
      <c r="AW197" s="195">
        <f t="shared" si="148"/>
        <v>0</v>
      </c>
      <c r="AX197" s="195">
        <f t="shared" si="148"/>
        <v>0</v>
      </c>
      <c r="AY197" s="195">
        <f t="shared" si="148"/>
        <v>0</v>
      </c>
      <c r="AZ197" s="195">
        <f t="shared" si="148"/>
        <v>0</v>
      </c>
      <c r="BA197" s="195">
        <f t="shared" si="148"/>
        <v>0</v>
      </c>
      <c r="BB197" s="195">
        <f t="shared" si="148"/>
        <v>0</v>
      </c>
      <c r="BC197" s="196">
        <f>SUM(D197:BB197)</f>
        <v>1</v>
      </c>
      <c r="BD197" s="194"/>
    </row>
    <row r="198" spans="2:89" s="197" customFormat="1" x14ac:dyDescent="0.25">
      <c r="B198" s="194" t="s">
        <v>111</v>
      </c>
      <c r="C198" s="266"/>
      <c r="D198" s="195">
        <f>D197</f>
        <v>0</v>
      </c>
      <c r="E198" s="195">
        <f t="shared" ref="E198:V198" si="149">+D198+E197</f>
        <v>0</v>
      </c>
      <c r="F198" s="195">
        <f t="shared" si="149"/>
        <v>0</v>
      </c>
      <c r="G198" s="195">
        <f t="shared" si="149"/>
        <v>0</v>
      </c>
      <c r="H198" s="195">
        <f t="shared" si="149"/>
        <v>0</v>
      </c>
      <c r="I198" s="195">
        <f t="shared" si="149"/>
        <v>0</v>
      </c>
      <c r="J198" s="195">
        <f t="shared" si="149"/>
        <v>0</v>
      </c>
      <c r="K198" s="195">
        <f t="shared" si="149"/>
        <v>0</v>
      </c>
      <c r="L198" s="195">
        <f t="shared" si="149"/>
        <v>0</v>
      </c>
      <c r="M198" s="195">
        <f t="shared" si="149"/>
        <v>0</v>
      </c>
      <c r="N198" s="195">
        <f t="shared" si="149"/>
        <v>0</v>
      </c>
      <c r="O198" s="195">
        <f t="shared" si="149"/>
        <v>0</v>
      </c>
      <c r="P198" s="195">
        <f t="shared" si="149"/>
        <v>0</v>
      </c>
      <c r="Q198" s="195">
        <f t="shared" si="149"/>
        <v>0</v>
      </c>
      <c r="R198" s="195">
        <f t="shared" si="149"/>
        <v>0</v>
      </c>
      <c r="S198" s="195">
        <f t="shared" si="149"/>
        <v>0</v>
      </c>
      <c r="T198" s="195">
        <f t="shared" si="149"/>
        <v>0</v>
      </c>
      <c r="U198" s="195">
        <f t="shared" si="149"/>
        <v>0</v>
      </c>
      <c r="V198" s="195">
        <f t="shared" si="149"/>
        <v>0</v>
      </c>
      <c r="W198" s="195">
        <v>0.05</v>
      </c>
      <c r="X198" s="195">
        <v>0.05</v>
      </c>
      <c r="Y198" s="195">
        <v>0.05</v>
      </c>
      <c r="Z198" s="195">
        <v>0.19500000000000001</v>
      </c>
      <c r="AA198" s="195">
        <v>0.28999999999999998</v>
      </c>
      <c r="AB198" s="195">
        <v>0.36</v>
      </c>
      <c r="AC198" s="195">
        <v>0.4</v>
      </c>
      <c r="AD198" s="195">
        <v>0.51</v>
      </c>
      <c r="AE198" s="195">
        <v>0.59</v>
      </c>
      <c r="AF198" s="195">
        <v>0.7</v>
      </c>
      <c r="AG198" s="195">
        <v>0.8</v>
      </c>
      <c r="AH198" s="195">
        <v>0.83</v>
      </c>
      <c r="AI198" s="195">
        <v>0.87</v>
      </c>
      <c r="AJ198" s="195">
        <v>0.93</v>
      </c>
      <c r="AK198" s="195">
        <v>0.95</v>
      </c>
      <c r="AL198" s="195">
        <v>0.98</v>
      </c>
      <c r="AM198" s="195">
        <v>1</v>
      </c>
      <c r="AN198" s="195">
        <v>1</v>
      </c>
      <c r="AO198" s="195">
        <v>1</v>
      </c>
      <c r="AP198" s="195">
        <v>1</v>
      </c>
      <c r="AQ198" s="195">
        <v>1</v>
      </c>
      <c r="AR198" s="195">
        <v>1</v>
      </c>
      <c r="AS198" s="195">
        <v>1</v>
      </c>
      <c r="AT198" s="195">
        <v>1</v>
      </c>
      <c r="AU198" s="195">
        <v>1</v>
      </c>
      <c r="AV198" s="195">
        <v>1</v>
      </c>
      <c r="AW198" s="195">
        <v>1</v>
      </c>
      <c r="AX198" s="195">
        <v>1</v>
      </c>
      <c r="AY198" s="195">
        <v>1</v>
      </c>
      <c r="AZ198" s="195">
        <v>1</v>
      </c>
      <c r="BA198" s="195">
        <v>1</v>
      </c>
      <c r="BB198" s="195">
        <v>1</v>
      </c>
      <c r="BC198" s="196"/>
      <c r="BD198" s="194"/>
    </row>
    <row r="199" spans="2:89" s="197" customFormat="1" x14ac:dyDescent="0.25">
      <c r="B199" s="194"/>
      <c r="C199" s="234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95"/>
      <c r="AB199" s="195"/>
      <c r="AC199" s="195"/>
      <c r="AD199" s="195"/>
      <c r="AE199" s="195"/>
      <c r="AF199" s="195"/>
      <c r="AG199" s="195"/>
      <c r="AH199" s="195"/>
      <c r="AI199" s="195"/>
      <c r="AJ199" s="195"/>
      <c r="AK199" s="195"/>
      <c r="AL199" s="195"/>
      <c r="AM199" s="195"/>
      <c r="AN199" s="195"/>
      <c r="AO199" s="195"/>
      <c r="AP199" s="195"/>
      <c r="AQ199" s="195"/>
      <c r="AR199" s="195"/>
      <c r="AS199" s="195"/>
      <c r="AT199" s="195"/>
      <c r="AU199" s="195"/>
      <c r="AV199" s="195"/>
      <c r="AW199" s="195"/>
      <c r="AX199" s="195"/>
      <c r="AY199" s="195"/>
      <c r="AZ199" s="195"/>
      <c r="BA199" s="195"/>
      <c r="BB199" s="195"/>
      <c r="BC199" s="196"/>
      <c r="BD199" s="194"/>
    </row>
    <row r="200" spans="2:89" s="198" customFormat="1" x14ac:dyDescent="0.25">
      <c r="B200" s="198" t="s">
        <v>112</v>
      </c>
      <c r="C200" s="199">
        <v>21.597519999999999</v>
      </c>
      <c r="D200" s="200">
        <f t="shared" ref="D200:AI200" si="150">+D196*$C200</f>
        <v>0</v>
      </c>
      <c r="E200" s="200">
        <f t="shared" si="150"/>
        <v>0</v>
      </c>
      <c r="F200" s="200">
        <f t="shared" si="150"/>
        <v>0</v>
      </c>
      <c r="G200" s="200">
        <f t="shared" si="150"/>
        <v>0</v>
      </c>
      <c r="H200" s="200">
        <f t="shared" si="150"/>
        <v>0</v>
      </c>
      <c r="I200" s="200">
        <f t="shared" si="150"/>
        <v>0</v>
      </c>
      <c r="J200" s="200">
        <f t="shared" si="150"/>
        <v>0</v>
      </c>
      <c r="K200" s="200">
        <f t="shared" si="150"/>
        <v>0</v>
      </c>
      <c r="L200" s="200">
        <f t="shared" si="150"/>
        <v>0</v>
      </c>
      <c r="M200" s="200">
        <f t="shared" si="150"/>
        <v>0</v>
      </c>
      <c r="N200" s="200">
        <f t="shared" si="150"/>
        <v>0</v>
      </c>
      <c r="O200" s="200">
        <f t="shared" si="150"/>
        <v>0</v>
      </c>
      <c r="P200" s="200">
        <f t="shared" si="150"/>
        <v>0</v>
      </c>
      <c r="Q200" s="200">
        <f t="shared" si="150"/>
        <v>0</v>
      </c>
      <c r="R200" s="200">
        <f t="shared" si="150"/>
        <v>0</v>
      </c>
      <c r="S200" s="200">
        <f t="shared" si="150"/>
        <v>0</v>
      </c>
      <c r="T200" s="200">
        <f t="shared" si="150"/>
        <v>0</v>
      </c>
      <c r="U200" s="200">
        <f t="shared" si="150"/>
        <v>0</v>
      </c>
      <c r="V200" s="200">
        <f t="shared" si="150"/>
        <v>0</v>
      </c>
      <c r="W200" s="200">
        <f t="shared" si="150"/>
        <v>1.0798760000000001</v>
      </c>
      <c r="X200" s="200">
        <f t="shared" si="150"/>
        <v>2.5225903359999999</v>
      </c>
      <c r="Y200" s="200">
        <f t="shared" si="150"/>
        <v>3.2439475039999999</v>
      </c>
      <c r="Z200" s="200">
        <f t="shared" si="150"/>
        <v>7.2006131680000003</v>
      </c>
      <c r="AA200" s="200">
        <f t="shared" si="150"/>
        <v>7.7535096800000005</v>
      </c>
      <c r="AB200" s="200">
        <f t="shared" si="150"/>
        <v>8.4014352799999994</v>
      </c>
      <c r="AC200" s="200">
        <f t="shared" si="150"/>
        <v>9.0493608800000001</v>
      </c>
      <c r="AD200" s="200">
        <f t="shared" si="150"/>
        <v>9.6972864800000007</v>
      </c>
      <c r="AE200" s="200">
        <f t="shared" si="150"/>
        <v>10.345212080000001</v>
      </c>
      <c r="AF200" s="200">
        <f t="shared" si="150"/>
        <v>10.993137680000002</v>
      </c>
      <c r="AG200" s="200">
        <f t="shared" si="150"/>
        <v>11.641063280000003</v>
      </c>
      <c r="AH200" s="200">
        <f t="shared" si="150"/>
        <v>12.288988880000003</v>
      </c>
      <c r="AI200" s="200">
        <f t="shared" si="150"/>
        <v>12.936914480000004</v>
      </c>
      <c r="AJ200" s="200">
        <f t="shared" ref="AJ200:BB200" si="151">+AJ196*$C200</f>
        <v>13.606437600000005</v>
      </c>
      <c r="AK200" s="200">
        <f t="shared" si="151"/>
        <v>14.362350800000005</v>
      </c>
      <c r="AL200" s="200">
        <f t="shared" si="151"/>
        <v>15.118264000000005</v>
      </c>
      <c r="AM200" s="200">
        <f t="shared" si="151"/>
        <v>20.517644000000004</v>
      </c>
      <c r="AN200" s="200">
        <f t="shared" si="151"/>
        <v>21.597520000000003</v>
      </c>
      <c r="AO200" s="200">
        <f t="shared" si="151"/>
        <v>21.597520000000003</v>
      </c>
      <c r="AP200" s="200">
        <f t="shared" si="151"/>
        <v>21.597520000000003</v>
      </c>
      <c r="AQ200" s="200">
        <f t="shared" si="151"/>
        <v>21.597520000000003</v>
      </c>
      <c r="AR200" s="200">
        <f t="shared" si="151"/>
        <v>21.597520000000003</v>
      </c>
      <c r="AS200" s="200">
        <f t="shared" si="151"/>
        <v>21.597520000000003</v>
      </c>
      <c r="AT200" s="200">
        <f t="shared" si="151"/>
        <v>21.597520000000003</v>
      </c>
      <c r="AU200" s="200">
        <f t="shared" si="151"/>
        <v>21.597520000000003</v>
      </c>
      <c r="AV200" s="200">
        <f t="shared" si="151"/>
        <v>21.597520000000003</v>
      </c>
      <c r="AW200" s="200">
        <f t="shared" si="151"/>
        <v>21.597520000000003</v>
      </c>
      <c r="AX200" s="200">
        <f t="shared" si="151"/>
        <v>21.597520000000003</v>
      </c>
      <c r="AY200" s="200">
        <f t="shared" si="151"/>
        <v>21.597520000000003</v>
      </c>
      <c r="AZ200" s="200">
        <f t="shared" si="151"/>
        <v>21.597520000000003</v>
      </c>
      <c r="BA200" s="200">
        <f t="shared" si="151"/>
        <v>21.597520000000003</v>
      </c>
      <c r="BB200" s="200">
        <f t="shared" si="151"/>
        <v>21.597520000000003</v>
      </c>
      <c r="BC200" s="201"/>
      <c r="BD200" s="202"/>
      <c r="BE200" s="202"/>
      <c r="BF200" s="202"/>
      <c r="BG200" s="202"/>
      <c r="BH200" s="202"/>
      <c r="BI200" s="202"/>
      <c r="BJ200" s="202"/>
      <c r="BK200" s="202"/>
      <c r="BL200" s="202"/>
      <c r="BM200" s="202"/>
      <c r="BN200" s="202"/>
      <c r="BO200" s="202"/>
      <c r="BP200" s="202"/>
      <c r="BQ200" s="202"/>
      <c r="BR200" s="202"/>
      <c r="BS200" s="202"/>
      <c r="BT200" s="202"/>
      <c r="BU200" s="202"/>
      <c r="BV200" s="202"/>
      <c r="BW200" s="202"/>
      <c r="BX200" s="202"/>
      <c r="BY200" s="202"/>
      <c r="BZ200" s="202"/>
      <c r="CA200" s="202"/>
      <c r="CB200" s="202"/>
      <c r="CC200" s="202"/>
      <c r="CD200" s="202"/>
      <c r="CE200" s="202"/>
      <c r="CF200" s="202"/>
      <c r="CG200" s="202"/>
      <c r="CH200" s="202"/>
      <c r="CI200" s="202"/>
      <c r="CJ200" s="202"/>
      <c r="CK200" s="202"/>
    </row>
    <row r="201" spans="2:89" s="203" customFormat="1" ht="13.8" thickBot="1" x14ac:dyDescent="0.3">
      <c r="B201" s="203" t="s">
        <v>113</v>
      </c>
      <c r="C201" s="204" t="str">
        <f>+C193</f>
        <v>Sold</v>
      </c>
      <c r="D201" s="205">
        <f t="shared" ref="D201:AI201" si="152">+D198*$C200</f>
        <v>0</v>
      </c>
      <c r="E201" s="205">
        <f t="shared" si="152"/>
        <v>0</v>
      </c>
      <c r="F201" s="205">
        <f t="shared" si="152"/>
        <v>0</v>
      </c>
      <c r="G201" s="205">
        <f t="shared" si="152"/>
        <v>0</v>
      </c>
      <c r="H201" s="205">
        <f t="shared" si="152"/>
        <v>0</v>
      </c>
      <c r="I201" s="205">
        <f t="shared" si="152"/>
        <v>0</v>
      </c>
      <c r="J201" s="205">
        <f t="shared" si="152"/>
        <v>0</v>
      </c>
      <c r="K201" s="205">
        <f t="shared" si="152"/>
        <v>0</v>
      </c>
      <c r="L201" s="205">
        <f t="shared" si="152"/>
        <v>0</v>
      </c>
      <c r="M201" s="205">
        <f t="shared" si="152"/>
        <v>0</v>
      </c>
      <c r="N201" s="205">
        <f t="shared" si="152"/>
        <v>0</v>
      </c>
      <c r="O201" s="205">
        <f t="shared" si="152"/>
        <v>0</v>
      </c>
      <c r="P201" s="205">
        <f t="shared" si="152"/>
        <v>0</v>
      </c>
      <c r="Q201" s="205">
        <f t="shared" si="152"/>
        <v>0</v>
      </c>
      <c r="R201" s="205">
        <f t="shared" si="152"/>
        <v>0</v>
      </c>
      <c r="S201" s="205">
        <f t="shared" si="152"/>
        <v>0</v>
      </c>
      <c r="T201" s="205">
        <f t="shared" si="152"/>
        <v>0</v>
      </c>
      <c r="U201" s="205">
        <f t="shared" si="152"/>
        <v>0</v>
      </c>
      <c r="V201" s="205">
        <f t="shared" si="152"/>
        <v>0</v>
      </c>
      <c r="W201" s="205">
        <f t="shared" si="152"/>
        <v>1.0798760000000001</v>
      </c>
      <c r="X201" s="205">
        <f t="shared" si="152"/>
        <v>1.0798760000000001</v>
      </c>
      <c r="Y201" s="205">
        <f t="shared" si="152"/>
        <v>1.0798760000000001</v>
      </c>
      <c r="Z201" s="205">
        <f t="shared" si="152"/>
        <v>4.2115163999999998</v>
      </c>
      <c r="AA201" s="205">
        <f t="shared" si="152"/>
        <v>6.2632807999999995</v>
      </c>
      <c r="AB201" s="205">
        <f t="shared" si="152"/>
        <v>7.7751071999999999</v>
      </c>
      <c r="AC201" s="205">
        <f t="shared" si="152"/>
        <v>8.6390080000000005</v>
      </c>
      <c r="AD201" s="205">
        <f t="shared" si="152"/>
        <v>11.014735200000001</v>
      </c>
      <c r="AE201" s="205">
        <f t="shared" si="152"/>
        <v>12.742536799999998</v>
      </c>
      <c r="AF201" s="205">
        <f t="shared" si="152"/>
        <v>15.118263999999998</v>
      </c>
      <c r="AG201" s="205">
        <f t="shared" si="152"/>
        <v>17.278016000000001</v>
      </c>
      <c r="AH201" s="205">
        <f t="shared" si="152"/>
        <v>17.925941599999998</v>
      </c>
      <c r="AI201" s="205">
        <f t="shared" si="152"/>
        <v>18.789842399999998</v>
      </c>
      <c r="AJ201" s="205">
        <f t="shared" ref="AJ201:BB201" si="153">+AJ198*$C200</f>
        <v>20.085693599999999</v>
      </c>
      <c r="AK201" s="205">
        <f t="shared" si="153"/>
        <v>20.517643999999997</v>
      </c>
      <c r="AL201" s="205">
        <f t="shared" si="153"/>
        <v>21.165569599999998</v>
      </c>
      <c r="AM201" s="205">
        <f t="shared" si="153"/>
        <v>21.597519999999999</v>
      </c>
      <c r="AN201" s="205">
        <f t="shared" si="153"/>
        <v>21.597519999999999</v>
      </c>
      <c r="AO201" s="205">
        <f t="shared" si="153"/>
        <v>21.597519999999999</v>
      </c>
      <c r="AP201" s="205">
        <f t="shared" si="153"/>
        <v>21.597519999999999</v>
      </c>
      <c r="AQ201" s="205">
        <f t="shared" si="153"/>
        <v>21.597519999999999</v>
      </c>
      <c r="AR201" s="205">
        <f t="shared" si="153"/>
        <v>21.597519999999999</v>
      </c>
      <c r="AS201" s="205">
        <f t="shared" si="153"/>
        <v>21.597519999999999</v>
      </c>
      <c r="AT201" s="205">
        <f t="shared" si="153"/>
        <v>21.597519999999999</v>
      </c>
      <c r="AU201" s="205">
        <f t="shared" si="153"/>
        <v>21.597519999999999</v>
      </c>
      <c r="AV201" s="205">
        <f t="shared" si="153"/>
        <v>21.597519999999999</v>
      </c>
      <c r="AW201" s="205">
        <f t="shared" si="153"/>
        <v>21.597519999999999</v>
      </c>
      <c r="AX201" s="205">
        <f t="shared" si="153"/>
        <v>21.597519999999999</v>
      </c>
      <c r="AY201" s="205">
        <f t="shared" si="153"/>
        <v>21.597519999999999</v>
      </c>
      <c r="AZ201" s="205">
        <f t="shared" si="153"/>
        <v>21.597519999999999</v>
      </c>
      <c r="BA201" s="205">
        <f t="shared" si="153"/>
        <v>21.597519999999999</v>
      </c>
      <c r="BB201" s="205">
        <f t="shared" si="153"/>
        <v>21.597519999999999</v>
      </c>
      <c r="BC201" s="206"/>
      <c r="BD201" s="207"/>
      <c r="BE201" s="207"/>
      <c r="BF201" s="207"/>
      <c r="BG201" s="207"/>
      <c r="BH201" s="207"/>
      <c r="BI201" s="207"/>
      <c r="BJ201" s="207"/>
      <c r="BK201" s="207"/>
      <c r="BL201" s="207"/>
      <c r="BM201" s="207"/>
      <c r="BN201" s="207"/>
      <c r="BO201" s="207"/>
      <c r="BP201" s="207"/>
      <c r="BQ201" s="207"/>
      <c r="BR201" s="207"/>
      <c r="BS201" s="207"/>
      <c r="BT201" s="207"/>
      <c r="BU201" s="207"/>
      <c r="BV201" s="207"/>
      <c r="BW201" s="207"/>
      <c r="BX201" s="207"/>
      <c r="BY201" s="207"/>
      <c r="BZ201" s="207"/>
      <c r="CA201" s="207"/>
      <c r="CB201" s="207"/>
      <c r="CC201" s="207"/>
      <c r="CD201" s="207"/>
      <c r="CE201" s="207"/>
      <c r="CF201" s="207"/>
      <c r="CG201" s="207"/>
      <c r="CH201" s="207"/>
      <c r="CI201" s="207"/>
      <c r="CJ201" s="207"/>
      <c r="CK201" s="207"/>
    </row>
    <row r="202" spans="2:89" s="193" customFormat="1" ht="15" customHeight="1" thickTop="1" x14ac:dyDescent="0.25">
      <c r="B202" s="190" t="str">
        <f>+'NTP or Sold'!H20</f>
        <v>7FA w/ STG</v>
      </c>
      <c r="C202" s="265" t="str">
        <f>+'NTP or Sold'!T20</f>
        <v>Gen Power - McAdams, Mississippi location; duct fired (EECC) - 49%</v>
      </c>
      <c r="D202" s="191"/>
      <c r="E202" s="191"/>
      <c r="F202" s="191"/>
      <c r="G202" s="191"/>
      <c r="H202" s="191"/>
      <c r="I202" s="191"/>
      <c r="J202" s="191"/>
      <c r="K202" s="191"/>
      <c r="L202" s="191"/>
      <c r="M202" s="191"/>
      <c r="N202" s="191"/>
      <c r="O202" s="191"/>
      <c r="P202" s="191"/>
      <c r="Q202" s="191"/>
      <c r="R202" s="191"/>
      <c r="S202" s="191"/>
      <c r="T202" s="191"/>
      <c r="U202" s="191"/>
      <c r="V202" s="191"/>
      <c r="W202" s="191"/>
      <c r="X202" s="191"/>
      <c r="Y202" s="191"/>
      <c r="Z202" s="191"/>
      <c r="AA202" s="191"/>
      <c r="AB202" s="191"/>
      <c r="AC202" s="191"/>
      <c r="AD202" s="191"/>
      <c r="AE202" s="191"/>
      <c r="AF202" s="191"/>
      <c r="AG202" s="191"/>
      <c r="AH202" s="191"/>
      <c r="AI202" s="191"/>
      <c r="AJ202" s="191"/>
      <c r="AK202" s="191"/>
      <c r="AL202" s="191"/>
      <c r="AM202" s="191"/>
      <c r="AN202" s="191"/>
      <c r="AO202" s="191"/>
      <c r="AP202" s="191"/>
      <c r="AQ202" s="191"/>
      <c r="AR202" s="191"/>
      <c r="AS202" s="191"/>
      <c r="AT202" s="191"/>
      <c r="AU202" s="191"/>
      <c r="AV202" s="191"/>
      <c r="AW202" s="191"/>
      <c r="AX202" s="191"/>
      <c r="AY202" s="191"/>
      <c r="AZ202" s="191"/>
      <c r="BA202" s="191"/>
      <c r="BB202" s="191"/>
      <c r="BC202" s="192"/>
    </row>
    <row r="203" spans="2:89" s="197" customFormat="1" x14ac:dyDescent="0.25">
      <c r="B203" s="194" t="s">
        <v>108</v>
      </c>
      <c r="C203" s="266"/>
      <c r="D203" s="195">
        <v>0</v>
      </c>
      <c r="E203" s="195">
        <v>0</v>
      </c>
      <c r="F203" s="195">
        <v>0</v>
      </c>
      <c r="G203" s="195">
        <v>0</v>
      </c>
      <c r="H203" s="195">
        <v>0</v>
      </c>
      <c r="I203" s="195">
        <v>0</v>
      </c>
      <c r="J203" s="195">
        <v>0</v>
      </c>
      <c r="K203" s="195">
        <v>0</v>
      </c>
      <c r="L203" s="195">
        <v>0</v>
      </c>
      <c r="M203" s="195">
        <v>0</v>
      </c>
      <c r="N203" s="195">
        <v>0</v>
      </c>
      <c r="O203" s="195">
        <v>0</v>
      </c>
      <c r="P203" s="195">
        <v>0</v>
      </c>
      <c r="Q203" s="195">
        <v>0</v>
      </c>
      <c r="R203" s="195">
        <v>0</v>
      </c>
      <c r="S203" s="195">
        <v>0</v>
      </c>
      <c r="T203" s="195">
        <v>0</v>
      </c>
      <c r="U203" s="195">
        <v>0</v>
      </c>
      <c r="V203" s="195">
        <v>0</v>
      </c>
      <c r="W203" s="195">
        <v>0.05</v>
      </c>
      <c r="X203" s="195">
        <v>7.1999999999999995E-2</v>
      </c>
      <c r="Y203" s="195">
        <v>3.7999999999999999E-2</v>
      </c>
      <c r="Z203" s="195">
        <v>0.19900000000000001</v>
      </c>
      <c r="AA203" s="195">
        <v>3.7999999999999999E-2</v>
      </c>
      <c r="AB203" s="195">
        <v>3.7999999999999999E-2</v>
      </c>
      <c r="AC203" s="195">
        <v>3.9E-2</v>
      </c>
      <c r="AD203" s="195">
        <v>3.9E-2</v>
      </c>
      <c r="AE203" s="195">
        <v>3.9E-2</v>
      </c>
      <c r="AF203" s="195">
        <v>3.9E-2</v>
      </c>
      <c r="AG203" s="195">
        <v>3.9E-2</v>
      </c>
      <c r="AH203" s="195">
        <v>0.04</v>
      </c>
      <c r="AI203" s="195">
        <v>0.04</v>
      </c>
      <c r="AJ203" s="195">
        <v>0.04</v>
      </c>
      <c r="AK203" s="195">
        <v>0.2</v>
      </c>
      <c r="AL203" s="195">
        <v>0.05</v>
      </c>
      <c r="AM203" s="195">
        <v>0</v>
      </c>
      <c r="AN203" s="195">
        <v>0</v>
      </c>
      <c r="AO203" s="195">
        <v>0</v>
      </c>
      <c r="AP203" s="195">
        <v>0</v>
      </c>
      <c r="AQ203" s="195">
        <v>0</v>
      </c>
      <c r="AR203" s="195">
        <v>0</v>
      </c>
      <c r="AS203" s="195">
        <v>0</v>
      </c>
      <c r="AT203" s="195">
        <v>0</v>
      </c>
      <c r="AU203" s="195">
        <v>0</v>
      </c>
      <c r="AV203" s="195">
        <v>0</v>
      </c>
      <c r="AW203" s="195">
        <v>0</v>
      </c>
      <c r="AX203" s="195">
        <v>0</v>
      </c>
      <c r="AY203" s="195">
        <v>0</v>
      </c>
      <c r="AZ203" s="195">
        <v>0</v>
      </c>
      <c r="BA203" s="195">
        <v>0</v>
      </c>
      <c r="BB203" s="195">
        <v>0</v>
      </c>
      <c r="BC203" s="196">
        <f>SUM(D203:BB203)</f>
        <v>1.0000000000000002</v>
      </c>
      <c r="BD203" s="194"/>
    </row>
    <row r="204" spans="2:89" s="197" customFormat="1" x14ac:dyDescent="0.25">
      <c r="B204" s="194" t="s">
        <v>109</v>
      </c>
      <c r="C204" s="266"/>
      <c r="D204" s="195">
        <f>D203</f>
        <v>0</v>
      </c>
      <c r="E204" s="195">
        <f t="shared" ref="E204:AJ204" si="154">+D204+E203</f>
        <v>0</v>
      </c>
      <c r="F204" s="195">
        <f t="shared" si="154"/>
        <v>0</v>
      </c>
      <c r="G204" s="195">
        <f t="shared" si="154"/>
        <v>0</v>
      </c>
      <c r="H204" s="195">
        <f t="shared" si="154"/>
        <v>0</v>
      </c>
      <c r="I204" s="195">
        <f t="shared" si="154"/>
        <v>0</v>
      </c>
      <c r="J204" s="195">
        <f t="shared" si="154"/>
        <v>0</v>
      </c>
      <c r="K204" s="195">
        <f t="shared" si="154"/>
        <v>0</v>
      </c>
      <c r="L204" s="195">
        <f t="shared" si="154"/>
        <v>0</v>
      </c>
      <c r="M204" s="195">
        <f t="shared" si="154"/>
        <v>0</v>
      </c>
      <c r="N204" s="195">
        <f t="shared" si="154"/>
        <v>0</v>
      </c>
      <c r="O204" s="195">
        <f t="shared" si="154"/>
        <v>0</v>
      </c>
      <c r="P204" s="195">
        <f t="shared" si="154"/>
        <v>0</v>
      </c>
      <c r="Q204" s="195">
        <f t="shared" si="154"/>
        <v>0</v>
      </c>
      <c r="R204" s="195">
        <f t="shared" si="154"/>
        <v>0</v>
      </c>
      <c r="S204" s="195">
        <f t="shared" si="154"/>
        <v>0</v>
      </c>
      <c r="T204" s="195">
        <f t="shared" si="154"/>
        <v>0</v>
      </c>
      <c r="U204" s="195">
        <f t="shared" si="154"/>
        <v>0</v>
      </c>
      <c r="V204" s="195">
        <f t="shared" si="154"/>
        <v>0</v>
      </c>
      <c r="W204" s="195">
        <f t="shared" si="154"/>
        <v>0.05</v>
      </c>
      <c r="X204" s="195">
        <f t="shared" si="154"/>
        <v>0.122</v>
      </c>
      <c r="Y204" s="195">
        <f t="shared" si="154"/>
        <v>0.16</v>
      </c>
      <c r="Z204" s="195">
        <f t="shared" si="154"/>
        <v>0.35899999999999999</v>
      </c>
      <c r="AA204" s="195">
        <f t="shared" si="154"/>
        <v>0.39699999999999996</v>
      </c>
      <c r="AB204" s="195">
        <f t="shared" si="154"/>
        <v>0.43499999999999994</v>
      </c>
      <c r="AC204" s="195">
        <f t="shared" si="154"/>
        <v>0.47399999999999992</v>
      </c>
      <c r="AD204" s="195">
        <f t="shared" si="154"/>
        <v>0.5129999999999999</v>
      </c>
      <c r="AE204" s="195">
        <f t="shared" si="154"/>
        <v>0.55199999999999994</v>
      </c>
      <c r="AF204" s="195">
        <f t="shared" si="154"/>
        <v>0.59099999999999997</v>
      </c>
      <c r="AG204" s="195">
        <f t="shared" si="154"/>
        <v>0.63</v>
      </c>
      <c r="AH204" s="195">
        <f t="shared" si="154"/>
        <v>0.67</v>
      </c>
      <c r="AI204" s="195">
        <f t="shared" si="154"/>
        <v>0.71000000000000008</v>
      </c>
      <c r="AJ204" s="195">
        <f t="shared" si="154"/>
        <v>0.75000000000000011</v>
      </c>
      <c r="AK204" s="195">
        <f t="shared" ref="AK204:BB204" si="155">+AJ204+AK203</f>
        <v>0.95000000000000018</v>
      </c>
      <c r="AL204" s="195">
        <f t="shared" si="155"/>
        <v>1.0000000000000002</v>
      </c>
      <c r="AM204" s="195">
        <f t="shared" si="155"/>
        <v>1.0000000000000002</v>
      </c>
      <c r="AN204" s="195">
        <f t="shared" si="155"/>
        <v>1.0000000000000002</v>
      </c>
      <c r="AO204" s="195">
        <f t="shared" si="155"/>
        <v>1.0000000000000002</v>
      </c>
      <c r="AP204" s="195">
        <f t="shared" si="155"/>
        <v>1.0000000000000002</v>
      </c>
      <c r="AQ204" s="195">
        <f t="shared" si="155"/>
        <v>1.0000000000000002</v>
      </c>
      <c r="AR204" s="195">
        <f t="shared" si="155"/>
        <v>1.0000000000000002</v>
      </c>
      <c r="AS204" s="195">
        <f t="shared" si="155"/>
        <v>1.0000000000000002</v>
      </c>
      <c r="AT204" s="195">
        <f t="shared" si="155"/>
        <v>1.0000000000000002</v>
      </c>
      <c r="AU204" s="195">
        <f t="shared" si="155"/>
        <v>1.0000000000000002</v>
      </c>
      <c r="AV204" s="195">
        <f t="shared" si="155"/>
        <v>1.0000000000000002</v>
      </c>
      <c r="AW204" s="195">
        <f t="shared" si="155"/>
        <v>1.0000000000000002</v>
      </c>
      <c r="AX204" s="195">
        <f t="shared" si="155"/>
        <v>1.0000000000000002</v>
      </c>
      <c r="AY204" s="195">
        <f t="shared" si="155"/>
        <v>1.0000000000000002</v>
      </c>
      <c r="AZ204" s="195">
        <f t="shared" si="155"/>
        <v>1.0000000000000002</v>
      </c>
      <c r="BA204" s="195">
        <f t="shared" si="155"/>
        <v>1.0000000000000002</v>
      </c>
      <c r="BB204" s="195">
        <f t="shared" si="155"/>
        <v>1.0000000000000002</v>
      </c>
      <c r="BC204" s="196"/>
      <c r="BD204" s="194"/>
    </row>
    <row r="205" spans="2:89" s="197" customFormat="1" x14ac:dyDescent="0.25">
      <c r="B205" s="194" t="s">
        <v>110</v>
      </c>
      <c r="C205" s="266"/>
      <c r="D205" s="195">
        <v>0</v>
      </c>
      <c r="E205" s="195">
        <v>0</v>
      </c>
      <c r="F205" s="195">
        <v>0</v>
      </c>
      <c r="G205" s="195">
        <v>0</v>
      </c>
      <c r="H205" s="195">
        <v>0</v>
      </c>
      <c r="I205" s="195">
        <v>0</v>
      </c>
      <c r="J205" s="195">
        <v>0</v>
      </c>
      <c r="K205" s="195">
        <v>0</v>
      </c>
      <c r="L205" s="195">
        <v>0</v>
      </c>
      <c r="M205" s="195">
        <v>0</v>
      </c>
      <c r="N205" s="195">
        <v>0</v>
      </c>
      <c r="O205" s="195">
        <v>0</v>
      </c>
      <c r="P205" s="195">
        <v>0</v>
      </c>
      <c r="Q205" s="195">
        <v>0</v>
      </c>
      <c r="R205" s="195">
        <v>0</v>
      </c>
      <c r="S205" s="195">
        <v>0</v>
      </c>
      <c r="T205" s="195">
        <v>0</v>
      </c>
      <c r="U205" s="195">
        <v>0</v>
      </c>
      <c r="V205" s="195">
        <v>0</v>
      </c>
      <c r="W205" s="195">
        <f t="shared" ref="W205:BB205" si="156">W206-V206</f>
        <v>0.111</v>
      </c>
      <c r="X205" s="195">
        <f t="shared" si="156"/>
        <v>3.6999999999999991E-2</v>
      </c>
      <c r="Y205" s="195">
        <f t="shared" si="156"/>
        <v>5.2000000000000018E-2</v>
      </c>
      <c r="Z205" s="195">
        <f t="shared" si="156"/>
        <v>9.9999999999999978E-2</v>
      </c>
      <c r="AA205" s="195">
        <f t="shared" si="156"/>
        <v>2.0000000000000018E-2</v>
      </c>
      <c r="AB205" s="195">
        <f t="shared" si="156"/>
        <v>2.0000000000000018E-2</v>
      </c>
      <c r="AC205" s="195">
        <f t="shared" si="156"/>
        <v>1.9999999999999962E-2</v>
      </c>
      <c r="AD205" s="195">
        <f t="shared" si="156"/>
        <v>2.0000000000000018E-2</v>
      </c>
      <c r="AE205" s="195">
        <f t="shared" si="156"/>
        <v>2.0000000000000018E-2</v>
      </c>
      <c r="AF205" s="195">
        <f t="shared" si="156"/>
        <v>0</v>
      </c>
      <c r="AG205" s="195">
        <f t="shared" si="156"/>
        <v>0</v>
      </c>
      <c r="AH205" s="195">
        <f t="shared" si="156"/>
        <v>0</v>
      </c>
      <c r="AI205" s="195">
        <f t="shared" si="156"/>
        <v>0</v>
      </c>
      <c r="AJ205" s="195">
        <f t="shared" si="156"/>
        <v>0</v>
      </c>
      <c r="AK205" s="195">
        <f t="shared" si="156"/>
        <v>0.6</v>
      </c>
      <c r="AL205" s="195">
        <f t="shared" si="156"/>
        <v>0</v>
      </c>
      <c r="AM205" s="195">
        <f t="shared" si="156"/>
        <v>0</v>
      </c>
      <c r="AN205" s="195">
        <f t="shared" si="156"/>
        <v>0</v>
      </c>
      <c r="AO205" s="195">
        <f t="shared" si="156"/>
        <v>0</v>
      </c>
      <c r="AP205" s="195">
        <f t="shared" si="156"/>
        <v>0</v>
      </c>
      <c r="AQ205" s="195">
        <f t="shared" si="156"/>
        <v>0</v>
      </c>
      <c r="AR205" s="195">
        <f t="shared" si="156"/>
        <v>0</v>
      </c>
      <c r="AS205" s="195">
        <f t="shared" si="156"/>
        <v>0</v>
      </c>
      <c r="AT205" s="195">
        <f t="shared" si="156"/>
        <v>0</v>
      </c>
      <c r="AU205" s="195">
        <f t="shared" si="156"/>
        <v>0</v>
      </c>
      <c r="AV205" s="195">
        <f t="shared" si="156"/>
        <v>0</v>
      </c>
      <c r="AW205" s="195">
        <f t="shared" si="156"/>
        <v>0</v>
      </c>
      <c r="AX205" s="195">
        <f t="shared" si="156"/>
        <v>0</v>
      </c>
      <c r="AY205" s="195">
        <f t="shared" si="156"/>
        <v>0</v>
      </c>
      <c r="AZ205" s="195">
        <f t="shared" si="156"/>
        <v>0</v>
      </c>
      <c r="BA205" s="195">
        <f t="shared" si="156"/>
        <v>0</v>
      </c>
      <c r="BB205" s="195">
        <f t="shared" si="156"/>
        <v>0</v>
      </c>
      <c r="BC205" s="196">
        <f>SUM(D205:BB205)</f>
        <v>1</v>
      </c>
      <c r="BD205" s="194"/>
    </row>
    <row r="206" spans="2:89" s="197" customFormat="1" x14ac:dyDescent="0.25">
      <c r="B206" s="194" t="s">
        <v>111</v>
      </c>
      <c r="C206" s="266"/>
      <c r="D206" s="195">
        <f>D205</f>
        <v>0</v>
      </c>
      <c r="E206" s="195">
        <f t="shared" ref="E206:V206" si="157">+D206+E205</f>
        <v>0</v>
      </c>
      <c r="F206" s="195">
        <f t="shared" si="157"/>
        <v>0</v>
      </c>
      <c r="G206" s="195">
        <f t="shared" si="157"/>
        <v>0</v>
      </c>
      <c r="H206" s="195">
        <f t="shared" si="157"/>
        <v>0</v>
      </c>
      <c r="I206" s="195">
        <f t="shared" si="157"/>
        <v>0</v>
      </c>
      <c r="J206" s="195">
        <f t="shared" si="157"/>
        <v>0</v>
      </c>
      <c r="K206" s="195">
        <f t="shared" si="157"/>
        <v>0</v>
      </c>
      <c r="L206" s="195">
        <f t="shared" si="157"/>
        <v>0</v>
      </c>
      <c r="M206" s="195">
        <f t="shared" si="157"/>
        <v>0</v>
      </c>
      <c r="N206" s="195">
        <f t="shared" si="157"/>
        <v>0</v>
      </c>
      <c r="O206" s="195">
        <f t="shared" si="157"/>
        <v>0</v>
      </c>
      <c r="P206" s="195">
        <f t="shared" si="157"/>
        <v>0</v>
      </c>
      <c r="Q206" s="195">
        <f t="shared" si="157"/>
        <v>0</v>
      </c>
      <c r="R206" s="195">
        <f t="shared" si="157"/>
        <v>0</v>
      </c>
      <c r="S206" s="195">
        <f t="shared" si="157"/>
        <v>0</v>
      </c>
      <c r="T206" s="195">
        <f t="shared" si="157"/>
        <v>0</v>
      </c>
      <c r="U206" s="195">
        <f t="shared" si="157"/>
        <v>0</v>
      </c>
      <c r="V206" s="195">
        <f t="shared" si="157"/>
        <v>0</v>
      </c>
      <c r="W206" s="195">
        <v>0.111</v>
      </c>
      <c r="X206" s="195">
        <v>0.14799999999999999</v>
      </c>
      <c r="Y206" s="195">
        <v>0.2</v>
      </c>
      <c r="Z206" s="195">
        <v>0.3</v>
      </c>
      <c r="AA206" s="195">
        <v>0.32</v>
      </c>
      <c r="AB206" s="195">
        <v>0.34</v>
      </c>
      <c r="AC206" s="195">
        <v>0.36</v>
      </c>
      <c r="AD206" s="195">
        <v>0.38</v>
      </c>
      <c r="AE206" s="195">
        <v>0.4</v>
      </c>
      <c r="AF206" s="195">
        <v>0.4</v>
      </c>
      <c r="AG206" s="195">
        <v>0.4</v>
      </c>
      <c r="AH206" s="195">
        <v>0.4</v>
      </c>
      <c r="AI206" s="195">
        <v>0.4</v>
      </c>
      <c r="AJ206" s="195">
        <v>0.4</v>
      </c>
      <c r="AK206" s="195">
        <v>1</v>
      </c>
      <c r="AL206" s="195">
        <v>1</v>
      </c>
      <c r="AM206" s="195">
        <v>1</v>
      </c>
      <c r="AN206" s="195">
        <v>1</v>
      </c>
      <c r="AO206" s="195">
        <v>1</v>
      </c>
      <c r="AP206" s="195">
        <v>1</v>
      </c>
      <c r="AQ206" s="195">
        <v>1</v>
      </c>
      <c r="AR206" s="195">
        <v>1</v>
      </c>
      <c r="AS206" s="195">
        <v>1</v>
      </c>
      <c r="AT206" s="195">
        <v>1</v>
      </c>
      <c r="AU206" s="195">
        <v>1</v>
      </c>
      <c r="AV206" s="195">
        <v>1</v>
      </c>
      <c r="AW206" s="195">
        <v>1</v>
      </c>
      <c r="AX206" s="195">
        <v>1</v>
      </c>
      <c r="AY206" s="195">
        <v>1</v>
      </c>
      <c r="AZ206" s="195">
        <v>1</v>
      </c>
      <c r="BA206" s="195">
        <v>1</v>
      </c>
      <c r="BB206" s="195">
        <v>1</v>
      </c>
      <c r="BC206" s="196"/>
      <c r="BD206" s="194"/>
    </row>
    <row r="207" spans="2:89" s="197" customFormat="1" x14ac:dyDescent="0.25">
      <c r="B207" s="194"/>
      <c r="C207" s="234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95"/>
      <c r="AB207" s="195"/>
      <c r="AC207" s="195"/>
      <c r="AD207" s="195"/>
      <c r="AE207" s="195"/>
      <c r="AF207" s="195"/>
      <c r="AG207" s="195"/>
      <c r="AH207" s="195"/>
      <c r="AI207" s="195"/>
      <c r="AJ207" s="195"/>
      <c r="AK207" s="195"/>
      <c r="AL207" s="195"/>
      <c r="AM207" s="195"/>
      <c r="AN207" s="195"/>
      <c r="AO207" s="195"/>
      <c r="AP207" s="195"/>
      <c r="AQ207" s="195"/>
      <c r="AR207" s="195"/>
      <c r="AS207" s="195"/>
      <c r="AT207" s="195"/>
      <c r="AU207" s="195"/>
      <c r="AV207" s="195"/>
      <c r="AW207" s="195"/>
      <c r="AX207" s="195"/>
      <c r="AY207" s="195"/>
      <c r="AZ207" s="195"/>
      <c r="BA207" s="195"/>
      <c r="BB207" s="195"/>
      <c r="BC207" s="196"/>
      <c r="BD207" s="194"/>
    </row>
    <row r="208" spans="2:89" s="198" customFormat="1" x14ac:dyDescent="0.25">
      <c r="B208" s="198" t="s">
        <v>112</v>
      </c>
      <c r="C208" s="199">
        <v>34.627740000000003</v>
      </c>
      <c r="D208" s="200">
        <f t="shared" ref="D208:AI208" si="158">+D204*$C208</f>
        <v>0</v>
      </c>
      <c r="E208" s="200">
        <f t="shared" si="158"/>
        <v>0</v>
      </c>
      <c r="F208" s="200">
        <f t="shared" si="158"/>
        <v>0</v>
      </c>
      <c r="G208" s="200">
        <f t="shared" si="158"/>
        <v>0</v>
      </c>
      <c r="H208" s="200">
        <f t="shared" si="158"/>
        <v>0</v>
      </c>
      <c r="I208" s="200">
        <f t="shared" si="158"/>
        <v>0</v>
      </c>
      <c r="J208" s="200">
        <f t="shared" si="158"/>
        <v>0</v>
      </c>
      <c r="K208" s="200">
        <f t="shared" si="158"/>
        <v>0</v>
      </c>
      <c r="L208" s="200">
        <f t="shared" si="158"/>
        <v>0</v>
      </c>
      <c r="M208" s="200">
        <f t="shared" si="158"/>
        <v>0</v>
      </c>
      <c r="N208" s="200">
        <f t="shared" si="158"/>
        <v>0</v>
      </c>
      <c r="O208" s="200">
        <f t="shared" si="158"/>
        <v>0</v>
      </c>
      <c r="P208" s="200">
        <f t="shared" si="158"/>
        <v>0</v>
      </c>
      <c r="Q208" s="200">
        <f t="shared" si="158"/>
        <v>0</v>
      </c>
      <c r="R208" s="200">
        <f t="shared" si="158"/>
        <v>0</v>
      </c>
      <c r="S208" s="200">
        <f t="shared" si="158"/>
        <v>0</v>
      </c>
      <c r="T208" s="200">
        <f t="shared" si="158"/>
        <v>0</v>
      </c>
      <c r="U208" s="200">
        <f t="shared" si="158"/>
        <v>0</v>
      </c>
      <c r="V208" s="200">
        <f t="shared" si="158"/>
        <v>0</v>
      </c>
      <c r="W208" s="200">
        <f t="shared" si="158"/>
        <v>1.7313870000000002</v>
      </c>
      <c r="X208" s="200">
        <f t="shared" si="158"/>
        <v>4.2245842800000002</v>
      </c>
      <c r="Y208" s="200">
        <f t="shared" si="158"/>
        <v>5.5404384000000002</v>
      </c>
      <c r="Z208" s="200">
        <f t="shared" si="158"/>
        <v>12.431358660000001</v>
      </c>
      <c r="AA208" s="200">
        <f t="shared" si="158"/>
        <v>13.74721278</v>
      </c>
      <c r="AB208" s="200">
        <f t="shared" si="158"/>
        <v>15.063066899999999</v>
      </c>
      <c r="AC208" s="200">
        <f t="shared" si="158"/>
        <v>16.413548759999998</v>
      </c>
      <c r="AD208" s="200">
        <f t="shared" si="158"/>
        <v>17.76403062</v>
      </c>
      <c r="AE208" s="200">
        <f t="shared" si="158"/>
        <v>19.114512479999998</v>
      </c>
      <c r="AF208" s="200">
        <f t="shared" si="158"/>
        <v>20.464994340000001</v>
      </c>
      <c r="AG208" s="200">
        <f t="shared" si="158"/>
        <v>21.815476200000003</v>
      </c>
      <c r="AH208" s="200">
        <f t="shared" si="158"/>
        <v>23.200585800000002</v>
      </c>
      <c r="AI208" s="200">
        <f t="shared" si="158"/>
        <v>24.585695400000006</v>
      </c>
      <c r="AJ208" s="200">
        <f t="shared" ref="AJ208:BB208" si="159">+AJ204*$C208</f>
        <v>25.970805000000006</v>
      </c>
      <c r="AK208" s="200">
        <f t="shared" si="159"/>
        <v>32.896353000000012</v>
      </c>
      <c r="AL208" s="200">
        <f t="shared" si="159"/>
        <v>34.62774000000001</v>
      </c>
      <c r="AM208" s="200">
        <f t="shared" si="159"/>
        <v>34.62774000000001</v>
      </c>
      <c r="AN208" s="200">
        <f t="shared" si="159"/>
        <v>34.62774000000001</v>
      </c>
      <c r="AO208" s="200">
        <f t="shared" si="159"/>
        <v>34.62774000000001</v>
      </c>
      <c r="AP208" s="200">
        <f t="shared" si="159"/>
        <v>34.62774000000001</v>
      </c>
      <c r="AQ208" s="200">
        <f t="shared" si="159"/>
        <v>34.62774000000001</v>
      </c>
      <c r="AR208" s="200">
        <f t="shared" si="159"/>
        <v>34.62774000000001</v>
      </c>
      <c r="AS208" s="200">
        <f t="shared" si="159"/>
        <v>34.62774000000001</v>
      </c>
      <c r="AT208" s="200">
        <f t="shared" si="159"/>
        <v>34.62774000000001</v>
      </c>
      <c r="AU208" s="200">
        <f t="shared" si="159"/>
        <v>34.62774000000001</v>
      </c>
      <c r="AV208" s="200">
        <f t="shared" si="159"/>
        <v>34.62774000000001</v>
      </c>
      <c r="AW208" s="200">
        <f t="shared" si="159"/>
        <v>34.62774000000001</v>
      </c>
      <c r="AX208" s="200">
        <f t="shared" si="159"/>
        <v>34.62774000000001</v>
      </c>
      <c r="AY208" s="200">
        <f t="shared" si="159"/>
        <v>34.62774000000001</v>
      </c>
      <c r="AZ208" s="200">
        <f t="shared" si="159"/>
        <v>34.62774000000001</v>
      </c>
      <c r="BA208" s="200">
        <f t="shared" si="159"/>
        <v>34.62774000000001</v>
      </c>
      <c r="BB208" s="200">
        <f t="shared" si="159"/>
        <v>34.62774000000001</v>
      </c>
      <c r="BC208" s="201"/>
      <c r="BD208" s="202"/>
      <c r="BE208" s="202"/>
      <c r="BF208" s="202"/>
      <c r="BG208" s="202"/>
      <c r="BH208" s="202"/>
      <c r="BI208" s="202"/>
      <c r="BJ208" s="202"/>
      <c r="BK208" s="202"/>
      <c r="BL208" s="202"/>
      <c r="BM208" s="202"/>
      <c r="BN208" s="202"/>
      <c r="BO208" s="202"/>
      <c r="BP208" s="202"/>
      <c r="BQ208" s="202"/>
      <c r="BR208" s="202"/>
      <c r="BS208" s="202"/>
      <c r="BT208" s="202"/>
      <c r="BU208" s="202"/>
      <c r="BV208" s="202"/>
      <c r="BW208" s="202"/>
      <c r="BX208" s="202"/>
      <c r="BY208" s="202"/>
      <c r="BZ208" s="202"/>
      <c r="CA208" s="202"/>
      <c r="CB208" s="202"/>
      <c r="CC208" s="202"/>
      <c r="CD208" s="202"/>
      <c r="CE208" s="202"/>
      <c r="CF208" s="202"/>
      <c r="CG208" s="202"/>
      <c r="CH208" s="202"/>
      <c r="CI208" s="202"/>
      <c r="CJ208" s="202"/>
      <c r="CK208" s="202"/>
    </row>
    <row r="209" spans="2:89" s="203" customFormat="1" ht="13.8" thickBot="1" x14ac:dyDescent="0.3">
      <c r="B209" s="203" t="s">
        <v>113</v>
      </c>
      <c r="C209" s="204" t="str">
        <f>+'NTP or Sold'!C20</f>
        <v>Sold</v>
      </c>
      <c r="D209" s="205">
        <f t="shared" ref="D209:AI209" si="160">+D206*$C208</f>
        <v>0</v>
      </c>
      <c r="E209" s="205">
        <f t="shared" si="160"/>
        <v>0</v>
      </c>
      <c r="F209" s="205">
        <f t="shared" si="160"/>
        <v>0</v>
      </c>
      <c r="G209" s="205">
        <f t="shared" si="160"/>
        <v>0</v>
      </c>
      <c r="H209" s="205">
        <f t="shared" si="160"/>
        <v>0</v>
      </c>
      <c r="I209" s="205">
        <f t="shared" si="160"/>
        <v>0</v>
      </c>
      <c r="J209" s="205">
        <f t="shared" si="160"/>
        <v>0</v>
      </c>
      <c r="K209" s="205">
        <f t="shared" si="160"/>
        <v>0</v>
      </c>
      <c r="L209" s="205">
        <f t="shared" si="160"/>
        <v>0</v>
      </c>
      <c r="M209" s="205">
        <f t="shared" si="160"/>
        <v>0</v>
      </c>
      <c r="N209" s="205">
        <f t="shared" si="160"/>
        <v>0</v>
      </c>
      <c r="O209" s="205">
        <f t="shared" si="160"/>
        <v>0</v>
      </c>
      <c r="P209" s="205">
        <f t="shared" si="160"/>
        <v>0</v>
      </c>
      <c r="Q209" s="205">
        <f t="shared" si="160"/>
        <v>0</v>
      </c>
      <c r="R209" s="205">
        <f t="shared" si="160"/>
        <v>0</v>
      </c>
      <c r="S209" s="205">
        <f t="shared" si="160"/>
        <v>0</v>
      </c>
      <c r="T209" s="205">
        <f t="shared" si="160"/>
        <v>0</v>
      </c>
      <c r="U209" s="205">
        <f t="shared" si="160"/>
        <v>0</v>
      </c>
      <c r="V209" s="205">
        <f t="shared" si="160"/>
        <v>0</v>
      </c>
      <c r="W209" s="205">
        <f t="shared" si="160"/>
        <v>3.8436791400000003</v>
      </c>
      <c r="X209" s="205">
        <f t="shared" si="160"/>
        <v>5.1249055200000004</v>
      </c>
      <c r="Y209" s="205">
        <f t="shared" si="160"/>
        <v>6.9255480000000009</v>
      </c>
      <c r="Z209" s="205">
        <f t="shared" si="160"/>
        <v>10.388322000000001</v>
      </c>
      <c r="AA209" s="205">
        <f t="shared" si="160"/>
        <v>11.0808768</v>
      </c>
      <c r="AB209" s="205">
        <f t="shared" si="160"/>
        <v>11.773431600000002</v>
      </c>
      <c r="AC209" s="205">
        <f t="shared" si="160"/>
        <v>12.4659864</v>
      </c>
      <c r="AD209" s="205">
        <f t="shared" si="160"/>
        <v>13.158541200000002</v>
      </c>
      <c r="AE209" s="205">
        <f t="shared" si="160"/>
        <v>13.851096000000002</v>
      </c>
      <c r="AF209" s="205">
        <f t="shared" si="160"/>
        <v>13.851096000000002</v>
      </c>
      <c r="AG209" s="205">
        <f t="shared" si="160"/>
        <v>13.851096000000002</v>
      </c>
      <c r="AH209" s="205">
        <f t="shared" si="160"/>
        <v>13.851096000000002</v>
      </c>
      <c r="AI209" s="205">
        <f t="shared" si="160"/>
        <v>13.851096000000002</v>
      </c>
      <c r="AJ209" s="205">
        <f t="shared" ref="AJ209:BB209" si="161">+AJ206*$C208</f>
        <v>13.851096000000002</v>
      </c>
      <c r="AK209" s="205">
        <f t="shared" si="161"/>
        <v>34.627740000000003</v>
      </c>
      <c r="AL209" s="205">
        <f t="shared" si="161"/>
        <v>34.627740000000003</v>
      </c>
      <c r="AM209" s="205">
        <f t="shared" si="161"/>
        <v>34.627740000000003</v>
      </c>
      <c r="AN209" s="205">
        <f t="shared" si="161"/>
        <v>34.627740000000003</v>
      </c>
      <c r="AO209" s="205">
        <f t="shared" si="161"/>
        <v>34.627740000000003</v>
      </c>
      <c r="AP209" s="205">
        <f t="shared" si="161"/>
        <v>34.627740000000003</v>
      </c>
      <c r="AQ209" s="205">
        <f t="shared" si="161"/>
        <v>34.627740000000003</v>
      </c>
      <c r="AR209" s="205">
        <f t="shared" si="161"/>
        <v>34.627740000000003</v>
      </c>
      <c r="AS209" s="205">
        <f t="shared" si="161"/>
        <v>34.627740000000003</v>
      </c>
      <c r="AT209" s="205">
        <f t="shared" si="161"/>
        <v>34.627740000000003</v>
      </c>
      <c r="AU209" s="205">
        <f t="shared" si="161"/>
        <v>34.627740000000003</v>
      </c>
      <c r="AV209" s="205">
        <f t="shared" si="161"/>
        <v>34.627740000000003</v>
      </c>
      <c r="AW209" s="205">
        <f t="shared" si="161"/>
        <v>34.627740000000003</v>
      </c>
      <c r="AX209" s="205">
        <f t="shared" si="161"/>
        <v>34.627740000000003</v>
      </c>
      <c r="AY209" s="205">
        <f t="shared" si="161"/>
        <v>34.627740000000003</v>
      </c>
      <c r="AZ209" s="205">
        <f t="shared" si="161"/>
        <v>34.627740000000003</v>
      </c>
      <c r="BA209" s="205">
        <f t="shared" si="161"/>
        <v>34.627740000000003</v>
      </c>
      <c r="BB209" s="205">
        <f t="shared" si="161"/>
        <v>34.627740000000003</v>
      </c>
      <c r="BC209" s="206"/>
      <c r="BD209" s="207"/>
      <c r="BE209" s="207"/>
      <c r="BF209" s="207"/>
      <c r="BG209" s="207"/>
      <c r="BH209" s="207"/>
      <c r="BI209" s="207"/>
      <c r="BJ209" s="207"/>
      <c r="BK209" s="207"/>
      <c r="BL209" s="207"/>
      <c r="BM209" s="207"/>
      <c r="BN209" s="207"/>
      <c r="BO209" s="207"/>
      <c r="BP209" s="207"/>
      <c r="BQ209" s="207"/>
      <c r="BR209" s="207"/>
      <c r="BS209" s="207"/>
      <c r="BT209" s="207"/>
      <c r="BU209" s="207"/>
      <c r="BV209" s="207"/>
      <c r="BW209" s="207"/>
      <c r="BX209" s="207"/>
      <c r="BY209" s="207"/>
      <c r="BZ209" s="207"/>
      <c r="CA209" s="207"/>
      <c r="CB209" s="207"/>
      <c r="CC209" s="207"/>
      <c r="CD209" s="207"/>
      <c r="CE209" s="207"/>
      <c r="CF209" s="207"/>
      <c r="CG209" s="207"/>
      <c r="CH209" s="207"/>
      <c r="CI209" s="207"/>
      <c r="CJ209" s="207"/>
      <c r="CK209" s="207"/>
    </row>
    <row r="210" spans="2:89" s="193" customFormat="1" ht="15" customHeight="1" thickTop="1" x14ac:dyDescent="0.25">
      <c r="B210" s="190" t="str">
        <f>+'NTP or Sold'!H21</f>
        <v>7FA w/ STG</v>
      </c>
      <c r="C210" s="265" t="str">
        <f>+'NTP or Sold'!T21</f>
        <v>Gen Power - McAdams, Mississippi location; duct fired (EECC) - 49%</v>
      </c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  <c r="AA210" s="191"/>
      <c r="AB210" s="191"/>
      <c r="AC210" s="191"/>
      <c r="AD210" s="191"/>
      <c r="AE210" s="191"/>
      <c r="AF210" s="191"/>
      <c r="AG210" s="191"/>
      <c r="AH210" s="191"/>
      <c r="AI210" s="191"/>
      <c r="AJ210" s="191"/>
      <c r="AK210" s="191"/>
      <c r="AL210" s="191"/>
      <c r="AM210" s="191"/>
      <c r="AN210" s="191"/>
      <c r="AO210" s="191"/>
      <c r="AP210" s="191"/>
      <c r="AQ210" s="191"/>
      <c r="AR210" s="191"/>
      <c r="AS210" s="191"/>
      <c r="AT210" s="191"/>
      <c r="AU210" s="191"/>
      <c r="AV210" s="191"/>
      <c r="AW210" s="191"/>
      <c r="AX210" s="191"/>
      <c r="AY210" s="191"/>
      <c r="AZ210" s="191"/>
      <c r="BA210" s="191"/>
      <c r="BB210" s="191"/>
      <c r="BC210" s="192"/>
    </row>
    <row r="211" spans="2:89" s="197" customFormat="1" x14ac:dyDescent="0.25">
      <c r="B211" s="194" t="s">
        <v>108</v>
      </c>
      <c r="C211" s="266"/>
      <c r="D211" s="195">
        <v>0</v>
      </c>
      <c r="E211" s="195">
        <v>0</v>
      </c>
      <c r="F211" s="195">
        <v>0</v>
      </c>
      <c r="G211" s="195">
        <v>0</v>
      </c>
      <c r="H211" s="195">
        <v>0</v>
      </c>
      <c r="I211" s="195">
        <v>0</v>
      </c>
      <c r="J211" s="195">
        <v>0</v>
      </c>
      <c r="K211" s="195">
        <v>0</v>
      </c>
      <c r="L211" s="195">
        <v>0</v>
      </c>
      <c r="M211" s="195">
        <v>0</v>
      </c>
      <c r="N211" s="195">
        <v>0</v>
      </c>
      <c r="O211" s="195">
        <v>0</v>
      </c>
      <c r="P211" s="195">
        <v>0</v>
      </c>
      <c r="Q211" s="195">
        <v>0</v>
      </c>
      <c r="R211" s="195">
        <v>0</v>
      </c>
      <c r="S211" s="195">
        <v>0</v>
      </c>
      <c r="T211" s="195">
        <v>0</v>
      </c>
      <c r="U211" s="195">
        <v>0</v>
      </c>
      <c r="V211" s="195">
        <v>0</v>
      </c>
      <c r="W211" s="195">
        <v>0.05</v>
      </c>
      <c r="X211" s="195">
        <v>7.0000000000000007E-2</v>
      </c>
      <c r="Y211" s="195">
        <v>3.5000000000000003E-2</v>
      </c>
      <c r="Z211" s="195">
        <v>0.19</v>
      </c>
      <c r="AA211" s="195">
        <v>3.5000000000000003E-2</v>
      </c>
      <c r="AB211" s="195">
        <v>3.5000000000000003E-2</v>
      </c>
      <c r="AC211" s="195">
        <v>3.5000000000000003E-2</v>
      </c>
      <c r="AD211" s="195">
        <v>3.5999999999999997E-2</v>
      </c>
      <c r="AE211" s="195">
        <v>3.5999999999999997E-2</v>
      </c>
      <c r="AF211" s="195">
        <v>3.6999999999999998E-2</v>
      </c>
      <c r="AG211" s="195">
        <v>3.6999999999999998E-2</v>
      </c>
      <c r="AH211" s="195">
        <v>3.6999999999999998E-2</v>
      </c>
      <c r="AI211" s="195">
        <v>3.6999999999999998E-2</v>
      </c>
      <c r="AJ211" s="195">
        <v>0.04</v>
      </c>
      <c r="AK211" s="195">
        <v>0.04</v>
      </c>
      <c r="AL211" s="195">
        <v>0.2</v>
      </c>
      <c r="AM211" s="195">
        <v>0.05</v>
      </c>
      <c r="AN211" s="195">
        <v>0</v>
      </c>
      <c r="AO211" s="195">
        <v>0</v>
      </c>
      <c r="AP211" s="195">
        <v>0</v>
      </c>
      <c r="AQ211" s="195">
        <v>0</v>
      </c>
      <c r="AR211" s="195">
        <v>0</v>
      </c>
      <c r="AS211" s="195">
        <v>0</v>
      </c>
      <c r="AT211" s="195">
        <v>0</v>
      </c>
      <c r="AU211" s="195">
        <v>0</v>
      </c>
      <c r="AV211" s="195">
        <v>0</v>
      </c>
      <c r="AW211" s="195">
        <v>0</v>
      </c>
      <c r="AX211" s="195">
        <v>0</v>
      </c>
      <c r="AY211" s="195">
        <v>0</v>
      </c>
      <c r="AZ211" s="195">
        <v>0</v>
      </c>
      <c r="BA211" s="195">
        <v>0</v>
      </c>
      <c r="BB211" s="195">
        <v>0</v>
      </c>
      <c r="BC211" s="196">
        <f>SUM(D211:BB211)</f>
        <v>1.0000000000000002</v>
      </c>
      <c r="BD211" s="194"/>
    </row>
    <row r="212" spans="2:89" s="197" customFormat="1" x14ac:dyDescent="0.25">
      <c r="B212" s="194" t="s">
        <v>109</v>
      </c>
      <c r="C212" s="266"/>
      <c r="D212" s="195">
        <f>D211</f>
        <v>0</v>
      </c>
      <c r="E212" s="195">
        <f t="shared" ref="E212:AJ212" si="162">+D212+E211</f>
        <v>0</v>
      </c>
      <c r="F212" s="195">
        <f t="shared" si="162"/>
        <v>0</v>
      </c>
      <c r="G212" s="195">
        <f t="shared" si="162"/>
        <v>0</v>
      </c>
      <c r="H212" s="195">
        <f t="shared" si="162"/>
        <v>0</v>
      </c>
      <c r="I212" s="195">
        <f t="shared" si="162"/>
        <v>0</v>
      </c>
      <c r="J212" s="195">
        <f t="shared" si="162"/>
        <v>0</v>
      </c>
      <c r="K212" s="195">
        <f t="shared" si="162"/>
        <v>0</v>
      </c>
      <c r="L212" s="195">
        <f t="shared" si="162"/>
        <v>0</v>
      </c>
      <c r="M212" s="195">
        <f t="shared" si="162"/>
        <v>0</v>
      </c>
      <c r="N212" s="195">
        <f t="shared" si="162"/>
        <v>0</v>
      </c>
      <c r="O212" s="195">
        <f t="shared" si="162"/>
        <v>0</v>
      </c>
      <c r="P212" s="195">
        <f t="shared" si="162"/>
        <v>0</v>
      </c>
      <c r="Q212" s="195">
        <f t="shared" si="162"/>
        <v>0</v>
      </c>
      <c r="R212" s="195">
        <f t="shared" si="162"/>
        <v>0</v>
      </c>
      <c r="S212" s="195">
        <f t="shared" si="162"/>
        <v>0</v>
      </c>
      <c r="T212" s="195">
        <f t="shared" si="162"/>
        <v>0</v>
      </c>
      <c r="U212" s="195">
        <f t="shared" si="162"/>
        <v>0</v>
      </c>
      <c r="V212" s="195">
        <f t="shared" si="162"/>
        <v>0</v>
      </c>
      <c r="W212" s="195">
        <f t="shared" si="162"/>
        <v>0.05</v>
      </c>
      <c r="X212" s="195">
        <f t="shared" si="162"/>
        <v>0.12000000000000001</v>
      </c>
      <c r="Y212" s="195">
        <f t="shared" si="162"/>
        <v>0.15500000000000003</v>
      </c>
      <c r="Z212" s="195">
        <f t="shared" si="162"/>
        <v>0.34500000000000003</v>
      </c>
      <c r="AA212" s="195">
        <f t="shared" si="162"/>
        <v>0.38</v>
      </c>
      <c r="AB212" s="195">
        <f t="shared" si="162"/>
        <v>0.41500000000000004</v>
      </c>
      <c r="AC212" s="195">
        <f t="shared" si="162"/>
        <v>0.45000000000000007</v>
      </c>
      <c r="AD212" s="195">
        <f t="shared" si="162"/>
        <v>0.48600000000000004</v>
      </c>
      <c r="AE212" s="195">
        <f t="shared" si="162"/>
        <v>0.52200000000000002</v>
      </c>
      <c r="AF212" s="195">
        <f t="shared" si="162"/>
        <v>0.55900000000000005</v>
      </c>
      <c r="AG212" s="195">
        <f t="shared" si="162"/>
        <v>0.59600000000000009</v>
      </c>
      <c r="AH212" s="195">
        <f t="shared" si="162"/>
        <v>0.63300000000000012</v>
      </c>
      <c r="AI212" s="195">
        <f t="shared" si="162"/>
        <v>0.67000000000000015</v>
      </c>
      <c r="AJ212" s="195">
        <f t="shared" si="162"/>
        <v>0.71000000000000019</v>
      </c>
      <c r="AK212" s="195">
        <f t="shared" ref="AK212:BB212" si="163">+AJ212+AK211</f>
        <v>0.75000000000000022</v>
      </c>
      <c r="AL212" s="195">
        <f t="shared" si="163"/>
        <v>0.95000000000000018</v>
      </c>
      <c r="AM212" s="195">
        <f t="shared" si="163"/>
        <v>1.0000000000000002</v>
      </c>
      <c r="AN212" s="195">
        <f t="shared" si="163"/>
        <v>1.0000000000000002</v>
      </c>
      <c r="AO212" s="195">
        <f t="shared" si="163"/>
        <v>1.0000000000000002</v>
      </c>
      <c r="AP212" s="195">
        <f t="shared" si="163"/>
        <v>1.0000000000000002</v>
      </c>
      <c r="AQ212" s="195">
        <f t="shared" si="163"/>
        <v>1.0000000000000002</v>
      </c>
      <c r="AR212" s="195">
        <f t="shared" si="163"/>
        <v>1.0000000000000002</v>
      </c>
      <c r="AS212" s="195">
        <f t="shared" si="163"/>
        <v>1.0000000000000002</v>
      </c>
      <c r="AT212" s="195">
        <f t="shared" si="163"/>
        <v>1.0000000000000002</v>
      </c>
      <c r="AU212" s="195">
        <f t="shared" si="163"/>
        <v>1.0000000000000002</v>
      </c>
      <c r="AV212" s="195">
        <f t="shared" si="163"/>
        <v>1.0000000000000002</v>
      </c>
      <c r="AW212" s="195">
        <f t="shared" si="163"/>
        <v>1.0000000000000002</v>
      </c>
      <c r="AX212" s="195">
        <f t="shared" si="163"/>
        <v>1.0000000000000002</v>
      </c>
      <c r="AY212" s="195">
        <f t="shared" si="163"/>
        <v>1.0000000000000002</v>
      </c>
      <c r="AZ212" s="195">
        <f t="shared" si="163"/>
        <v>1.0000000000000002</v>
      </c>
      <c r="BA212" s="195">
        <f t="shared" si="163"/>
        <v>1.0000000000000002</v>
      </c>
      <c r="BB212" s="195">
        <f t="shared" si="163"/>
        <v>1.0000000000000002</v>
      </c>
      <c r="BC212" s="196"/>
      <c r="BD212" s="194"/>
    </row>
    <row r="213" spans="2:89" s="197" customFormat="1" x14ac:dyDescent="0.25">
      <c r="B213" s="194" t="s">
        <v>110</v>
      </c>
      <c r="C213" s="266"/>
      <c r="D213" s="195">
        <v>0</v>
      </c>
      <c r="E213" s="195">
        <v>0</v>
      </c>
      <c r="F213" s="195">
        <v>0</v>
      </c>
      <c r="G213" s="195">
        <v>0</v>
      </c>
      <c r="H213" s="195">
        <v>0</v>
      </c>
      <c r="I213" s="195">
        <v>0</v>
      </c>
      <c r="J213" s="195">
        <v>0</v>
      </c>
      <c r="K213" s="195">
        <v>0</v>
      </c>
      <c r="L213" s="195">
        <v>0</v>
      </c>
      <c r="M213" s="195">
        <v>0</v>
      </c>
      <c r="N213" s="195">
        <v>0</v>
      </c>
      <c r="O213" s="195">
        <v>0</v>
      </c>
      <c r="P213" s="195">
        <v>0</v>
      </c>
      <c r="Q213" s="195">
        <v>0</v>
      </c>
      <c r="R213" s="195">
        <v>0</v>
      </c>
      <c r="S213" s="195">
        <v>0</v>
      </c>
      <c r="T213" s="195">
        <v>0</v>
      </c>
      <c r="U213" s="195">
        <v>0</v>
      </c>
      <c r="V213" s="195">
        <v>0</v>
      </c>
      <c r="W213" s="195">
        <f t="shared" ref="W213:BB213" si="164">W214-V214</f>
        <v>0.111</v>
      </c>
      <c r="X213" s="195">
        <f t="shared" si="164"/>
        <v>3.6999999999999991E-2</v>
      </c>
      <c r="Y213" s="195">
        <f t="shared" si="164"/>
        <v>5.2000000000000018E-2</v>
      </c>
      <c r="Z213" s="195">
        <f t="shared" si="164"/>
        <v>9.9999999999999978E-2</v>
      </c>
      <c r="AA213" s="195">
        <f t="shared" si="164"/>
        <v>2.0000000000000018E-2</v>
      </c>
      <c r="AB213" s="195">
        <f t="shared" si="164"/>
        <v>2.0000000000000018E-2</v>
      </c>
      <c r="AC213" s="195">
        <f t="shared" si="164"/>
        <v>1.9999999999999962E-2</v>
      </c>
      <c r="AD213" s="195">
        <f t="shared" si="164"/>
        <v>4.0000000000000036E-2</v>
      </c>
      <c r="AE213" s="195">
        <f t="shared" si="164"/>
        <v>0</v>
      </c>
      <c r="AF213" s="195">
        <f t="shared" si="164"/>
        <v>0</v>
      </c>
      <c r="AG213" s="195">
        <f t="shared" si="164"/>
        <v>0</v>
      </c>
      <c r="AH213" s="195">
        <f t="shared" si="164"/>
        <v>0</v>
      </c>
      <c r="AI213" s="195">
        <f t="shared" si="164"/>
        <v>0</v>
      </c>
      <c r="AJ213" s="195">
        <f t="shared" si="164"/>
        <v>0</v>
      </c>
      <c r="AK213" s="195">
        <f t="shared" si="164"/>
        <v>0</v>
      </c>
      <c r="AL213" s="195">
        <f t="shared" si="164"/>
        <v>0.6</v>
      </c>
      <c r="AM213" s="195">
        <f t="shared" si="164"/>
        <v>0</v>
      </c>
      <c r="AN213" s="195">
        <f t="shared" si="164"/>
        <v>0</v>
      </c>
      <c r="AO213" s="195">
        <f t="shared" si="164"/>
        <v>0</v>
      </c>
      <c r="AP213" s="195">
        <f t="shared" si="164"/>
        <v>0</v>
      </c>
      <c r="AQ213" s="195">
        <f t="shared" si="164"/>
        <v>0</v>
      </c>
      <c r="AR213" s="195">
        <f t="shared" si="164"/>
        <v>0</v>
      </c>
      <c r="AS213" s="195">
        <f t="shared" si="164"/>
        <v>0</v>
      </c>
      <c r="AT213" s="195">
        <f t="shared" si="164"/>
        <v>0</v>
      </c>
      <c r="AU213" s="195">
        <f t="shared" si="164"/>
        <v>0</v>
      </c>
      <c r="AV213" s="195">
        <f t="shared" si="164"/>
        <v>0</v>
      </c>
      <c r="AW213" s="195">
        <f t="shared" si="164"/>
        <v>0</v>
      </c>
      <c r="AX213" s="195">
        <f t="shared" si="164"/>
        <v>0</v>
      </c>
      <c r="AY213" s="195">
        <f t="shared" si="164"/>
        <v>0</v>
      </c>
      <c r="AZ213" s="195">
        <f t="shared" si="164"/>
        <v>0</v>
      </c>
      <c r="BA213" s="195">
        <f t="shared" si="164"/>
        <v>0</v>
      </c>
      <c r="BB213" s="195">
        <f t="shared" si="164"/>
        <v>0</v>
      </c>
      <c r="BC213" s="196">
        <f>SUM(D213:BB213)</f>
        <v>1</v>
      </c>
      <c r="BD213" s="194"/>
    </row>
    <row r="214" spans="2:89" s="197" customFormat="1" x14ac:dyDescent="0.25">
      <c r="B214" s="194" t="s">
        <v>111</v>
      </c>
      <c r="C214" s="266"/>
      <c r="D214" s="195">
        <f>D213</f>
        <v>0</v>
      </c>
      <c r="E214" s="195">
        <f t="shared" ref="E214:V214" si="165">+D214+E213</f>
        <v>0</v>
      </c>
      <c r="F214" s="195">
        <f t="shared" si="165"/>
        <v>0</v>
      </c>
      <c r="G214" s="195">
        <f t="shared" si="165"/>
        <v>0</v>
      </c>
      <c r="H214" s="195">
        <f t="shared" si="165"/>
        <v>0</v>
      </c>
      <c r="I214" s="195">
        <f t="shared" si="165"/>
        <v>0</v>
      </c>
      <c r="J214" s="195">
        <f t="shared" si="165"/>
        <v>0</v>
      </c>
      <c r="K214" s="195">
        <f t="shared" si="165"/>
        <v>0</v>
      </c>
      <c r="L214" s="195">
        <f t="shared" si="165"/>
        <v>0</v>
      </c>
      <c r="M214" s="195">
        <f t="shared" si="165"/>
        <v>0</v>
      </c>
      <c r="N214" s="195">
        <f t="shared" si="165"/>
        <v>0</v>
      </c>
      <c r="O214" s="195">
        <f t="shared" si="165"/>
        <v>0</v>
      </c>
      <c r="P214" s="195">
        <f t="shared" si="165"/>
        <v>0</v>
      </c>
      <c r="Q214" s="195">
        <f t="shared" si="165"/>
        <v>0</v>
      </c>
      <c r="R214" s="195">
        <f t="shared" si="165"/>
        <v>0</v>
      </c>
      <c r="S214" s="195">
        <f t="shared" si="165"/>
        <v>0</v>
      </c>
      <c r="T214" s="195">
        <f t="shared" si="165"/>
        <v>0</v>
      </c>
      <c r="U214" s="195">
        <f t="shared" si="165"/>
        <v>0</v>
      </c>
      <c r="V214" s="195">
        <f t="shared" si="165"/>
        <v>0</v>
      </c>
      <c r="W214" s="195">
        <v>0.111</v>
      </c>
      <c r="X214" s="195">
        <v>0.14799999999999999</v>
      </c>
      <c r="Y214" s="195">
        <v>0.2</v>
      </c>
      <c r="Z214" s="195">
        <v>0.3</v>
      </c>
      <c r="AA214" s="195">
        <v>0.32</v>
      </c>
      <c r="AB214" s="195">
        <v>0.34</v>
      </c>
      <c r="AC214" s="195">
        <v>0.36</v>
      </c>
      <c r="AD214" s="195">
        <v>0.4</v>
      </c>
      <c r="AE214" s="195">
        <v>0.4</v>
      </c>
      <c r="AF214" s="195">
        <v>0.4</v>
      </c>
      <c r="AG214" s="195">
        <v>0.4</v>
      </c>
      <c r="AH214" s="195">
        <v>0.4</v>
      </c>
      <c r="AI214" s="195">
        <v>0.4</v>
      </c>
      <c r="AJ214" s="195">
        <v>0.4</v>
      </c>
      <c r="AK214" s="195">
        <v>0.4</v>
      </c>
      <c r="AL214" s="195">
        <v>1</v>
      </c>
      <c r="AM214" s="195">
        <v>1</v>
      </c>
      <c r="AN214" s="195">
        <v>1</v>
      </c>
      <c r="AO214" s="195">
        <v>1</v>
      </c>
      <c r="AP214" s="195">
        <v>1</v>
      </c>
      <c r="AQ214" s="195">
        <v>1</v>
      </c>
      <c r="AR214" s="195">
        <v>1</v>
      </c>
      <c r="AS214" s="195">
        <v>1</v>
      </c>
      <c r="AT214" s="195">
        <v>1</v>
      </c>
      <c r="AU214" s="195">
        <v>1</v>
      </c>
      <c r="AV214" s="195">
        <v>1</v>
      </c>
      <c r="AW214" s="195">
        <v>1</v>
      </c>
      <c r="AX214" s="195">
        <v>1</v>
      </c>
      <c r="AY214" s="195">
        <v>1</v>
      </c>
      <c r="AZ214" s="195">
        <v>1</v>
      </c>
      <c r="BA214" s="195">
        <v>1</v>
      </c>
      <c r="BB214" s="195">
        <v>1</v>
      </c>
      <c r="BC214" s="196"/>
      <c r="BD214" s="194"/>
    </row>
    <row r="215" spans="2:89" s="212" customFormat="1" x14ac:dyDescent="0.25">
      <c r="B215" s="209"/>
      <c r="C215" s="266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210"/>
      <c r="AB215" s="210"/>
      <c r="AC215" s="210"/>
      <c r="AD215" s="210"/>
      <c r="AE215" s="210"/>
      <c r="AF215" s="210"/>
      <c r="AG215" s="210"/>
      <c r="AH215" s="210"/>
      <c r="AI215" s="210"/>
      <c r="AJ215" s="210"/>
      <c r="AK215" s="210"/>
      <c r="AL215" s="210"/>
      <c r="AM215" s="210"/>
      <c r="AN215" s="210"/>
      <c r="AO215" s="210"/>
      <c r="AP215" s="210"/>
      <c r="AQ215" s="210"/>
      <c r="AR215" s="210"/>
      <c r="AS215" s="210"/>
      <c r="AT215" s="210"/>
      <c r="AU215" s="210"/>
      <c r="AV215" s="210"/>
      <c r="AW215" s="210"/>
      <c r="AX215" s="210"/>
      <c r="AY215" s="210"/>
      <c r="AZ215" s="210"/>
      <c r="BA215" s="210"/>
      <c r="BB215" s="210"/>
      <c r="BC215" s="211"/>
      <c r="BD215" s="209"/>
    </row>
    <row r="216" spans="2:89" s="198" customFormat="1" x14ac:dyDescent="0.25">
      <c r="B216" s="198" t="s">
        <v>112</v>
      </c>
      <c r="C216" s="199">
        <v>34.627740000000003</v>
      </c>
      <c r="D216" s="200">
        <f t="shared" ref="D216:AI216" si="166">+D212*$C216</f>
        <v>0</v>
      </c>
      <c r="E216" s="200">
        <f t="shared" si="166"/>
        <v>0</v>
      </c>
      <c r="F216" s="200">
        <f t="shared" si="166"/>
        <v>0</v>
      </c>
      <c r="G216" s="200">
        <f t="shared" si="166"/>
        <v>0</v>
      </c>
      <c r="H216" s="200">
        <f t="shared" si="166"/>
        <v>0</v>
      </c>
      <c r="I216" s="200">
        <f t="shared" si="166"/>
        <v>0</v>
      </c>
      <c r="J216" s="200">
        <f t="shared" si="166"/>
        <v>0</v>
      </c>
      <c r="K216" s="200">
        <f t="shared" si="166"/>
        <v>0</v>
      </c>
      <c r="L216" s="200">
        <f t="shared" si="166"/>
        <v>0</v>
      </c>
      <c r="M216" s="200">
        <f t="shared" si="166"/>
        <v>0</v>
      </c>
      <c r="N216" s="200">
        <f t="shared" si="166"/>
        <v>0</v>
      </c>
      <c r="O216" s="200">
        <f t="shared" si="166"/>
        <v>0</v>
      </c>
      <c r="P216" s="200">
        <f t="shared" si="166"/>
        <v>0</v>
      </c>
      <c r="Q216" s="200">
        <f t="shared" si="166"/>
        <v>0</v>
      </c>
      <c r="R216" s="200">
        <f t="shared" si="166"/>
        <v>0</v>
      </c>
      <c r="S216" s="200">
        <f t="shared" si="166"/>
        <v>0</v>
      </c>
      <c r="T216" s="200">
        <f t="shared" si="166"/>
        <v>0</v>
      </c>
      <c r="U216" s="200">
        <f t="shared" si="166"/>
        <v>0</v>
      </c>
      <c r="V216" s="200">
        <f t="shared" si="166"/>
        <v>0</v>
      </c>
      <c r="W216" s="200">
        <f t="shared" si="166"/>
        <v>1.7313870000000002</v>
      </c>
      <c r="X216" s="200">
        <f t="shared" si="166"/>
        <v>4.1553288000000004</v>
      </c>
      <c r="Y216" s="200">
        <f t="shared" si="166"/>
        <v>5.3672997000000011</v>
      </c>
      <c r="Z216" s="200">
        <f t="shared" si="166"/>
        <v>11.946570300000001</v>
      </c>
      <c r="AA216" s="200">
        <f t="shared" si="166"/>
        <v>13.158541200000002</v>
      </c>
      <c r="AB216" s="200">
        <f t="shared" si="166"/>
        <v>14.370512100000003</v>
      </c>
      <c r="AC216" s="200">
        <f t="shared" si="166"/>
        <v>15.582483000000003</v>
      </c>
      <c r="AD216" s="200">
        <f t="shared" si="166"/>
        <v>16.829081640000002</v>
      </c>
      <c r="AE216" s="200">
        <f t="shared" si="166"/>
        <v>18.075680280000004</v>
      </c>
      <c r="AF216" s="200">
        <f t="shared" si="166"/>
        <v>19.356906660000003</v>
      </c>
      <c r="AG216" s="200">
        <f t="shared" si="166"/>
        <v>20.638133040000003</v>
      </c>
      <c r="AH216" s="200">
        <f t="shared" si="166"/>
        <v>21.919359420000006</v>
      </c>
      <c r="AI216" s="200">
        <f t="shared" si="166"/>
        <v>23.200585800000006</v>
      </c>
      <c r="AJ216" s="200">
        <f t="shared" ref="AJ216:BB216" si="167">+AJ212*$C216</f>
        <v>24.585695400000009</v>
      </c>
      <c r="AK216" s="200">
        <f t="shared" si="167"/>
        <v>25.970805000000009</v>
      </c>
      <c r="AL216" s="200">
        <f t="shared" si="167"/>
        <v>32.896353000000012</v>
      </c>
      <c r="AM216" s="200">
        <f t="shared" si="167"/>
        <v>34.62774000000001</v>
      </c>
      <c r="AN216" s="200">
        <f t="shared" si="167"/>
        <v>34.62774000000001</v>
      </c>
      <c r="AO216" s="200">
        <f t="shared" si="167"/>
        <v>34.62774000000001</v>
      </c>
      <c r="AP216" s="200">
        <f t="shared" si="167"/>
        <v>34.62774000000001</v>
      </c>
      <c r="AQ216" s="200">
        <f t="shared" si="167"/>
        <v>34.62774000000001</v>
      </c>
      <c r="AR216" s="200">
        <f t="shared" si="167"/>
        <v>34.62774000000001</v>
      </c>
      <c r="AS216" s="200">
        <f t="shared" si="167"/>
        <v>34.62774000000001</v>
      </c>
      <c r="AT216" s="200">
        <f t="shared" si="167"/>
        <v>34.62774000000001</v>
      </c>
      <c r="AU216" s="200">
        <f t="shared" si="167"/>
        <v>34.62774000000001</v>
      </c>
      <c r="AV216" s="200">
        <f t="shared" si="167"/>
        <v>34.62774000000001</v>
      </c>
      <c r="AW216" s="200">
        <f t="shared" si="167"/>
        <v>34.62774000000001</v>
      </c>
      <c r="AX216" s="200">
        <f t="shared" si="167"/>
        <v>34.62774000000001</v>
      </c>
      <c r="AY216" s="200">
        <f t="shared" si="167"/>
        <v>34.62774000000001</v>
      </c>
      <c r="AZ216" s="200">
        <f t="shared" si="167"/>
        <v>34.62774000000001</v>
      </c>
      <c r="BA216" s="200">
        <f t="shared" si="167"/>
        <v>34.62774000000001</v>
      </c>
      <c r="BB216" s="200">
        <f t="shared" si="167"/>
        <v>34.62774000000001</v>
      </c>
      <c r="BC216" s="201"/>
      <c r="BD216" s="202"/>
      <c r="BE216" s="202"/>
      <c r="BF216" s="202"/>
      <c r="BG216" s="202"/>
      <c r="BH216" s="202"/>
      <c r="BI216" s="202"/>
      <c r="BJ216" s="202"/>
      <c r="BK216" s="202"/>
      <c r="BL216" s="202"/>
      <c r="BM216" s="202"/>
      <c r="BN216" s="202"/>
      <c r="BO216" s="202"/>
      <c r="BP216" s="202"/>
      <c r="BQ216" s="202"/>
      <c r="BR216" s="202"/>
      <c r="BS216" s="202"/>
      <c r="BT216" s="202"/>
      <c r="BU216" s="202"/>
      <c r="BV216" s="202"/>
      <c r="BW216" s="202"/>
      <c r="BX216" s="202"/>
      <c r="BY216" s="202"/>
      <c r="BZ216" s="202"/>
      <c r="CA216" s="202"/>
      <c r="CB216" s="202"/>
      <c r="CC216" s="202"/>
      <c r="CD216" s="202"/>
      <c r="CE216" s="202"/>
      <c r="CF216" s="202"/>
      <c r="CG216" s="202"/>
      <c r="CH216" s="202"/>
      <c r="CI216" s="202"/>
      <c r="CJ216" s="202"/>
      <c r="CK216" s="202"/>
    </row>
    <row r="217" spans="2:89" s="203" customFormat="1" ht="13.8" thickBot="1" x14ac:dyDescent="0.3">
      <c r="B217" s="203" t="s">
        <v>113</v>
      </c>
      <c r="C217" s="204" t="str">
        <f>+'NTP or Sold'!C21</f>
        <v>Sold</v>
      </c>
      <c r="D217" s="205">
        <f t="shared" ref="D217:AI217" si="168">+D214*$C216</f>
        <v>0</v>
      </c>
      <c r="E217" s="205">
        <f t="shared" si="168"/>
        <v>0</v>
      </c>
      <c r="F217" s="205">
        <f t="shared" si="168"/>
        <v>0</v>
      </c>
      <c r="G217" s="205">
        <f t="shared" si="168"/>
        <v>0</v>
      </c>
      <c r="H217" s="205">
        <f t="shared" si="168"/>
        <v>0</v>
      </c>
      <c r="I217" s="205">
        <f t="shared" si="168"/>
        <v>0</v>
      </c>
      <c r="J217" s="205">
        <f t="shared" si="168"/>
        <v>0</v>
      </c>
      <c r="K217" s="205">
        <f t="shared" si="168"/>
        <v>0</v>
      </c>
      <c r="L217" s="205">
        <f t="shared" si="168"/>
        <v>0</v>
      </c>
      <c r="M217" s="205">
        <f t="shared" si="168"/>
        <v>0</v>
      </c>
      <c r="N217" s="205">
        <f t="shared" si="168"/>
        <v>0</v>
      </c>
      <c r="O217" s="205">
        <f t="shared" si="168"/>
        <v>0</v>
      </c>
      <c r="P217" s="205">
        <f t="shared" si="168"/>
        <v>0</v>
      </c>
      <c r="Q217" s="205">
        <f t="shared" si="168"/>
        <v>0</v>
      </c>
      <c r="R217" s="205">
        <f t="shared" si="168"/>
        <v>0</v>
      </c>
      <c r="S217" s="205">
        <f t="shared" si="168"/>
        <v>0</v>
      </c>
      <c r="T217" s="205">
        <f t="shared" si="168"/>
        <v>0</v>
      </c>
      <c r="U217" s="205">
        <f t="shared" si="168"/>
        <v>0</v>
      </c>
      <c r="V217" s="205">
        <f t="shared" si="168"/>
        <v>0</v>
      </c>
      <c r="W217" s="205">
        <f t="shared" si="168"/>
        <v>3.8436791400000003</v>
      </c>
      <c r="X217" s="205">
        <f t="shared" si="168"/>
        <v>5.1249055200000004</v>
      </c>
      <c r="Y217" s="205">
        <f t="shared" si="168"/>
        <v>6.9255480000000009</v>
      </c>
      <c r="Z217" s="205">
        <f t="shared" si="168"/>
        <v>10.388322000000001</v>
      </c>
      <c r="AA217" s="205">
        <f t="shared" si="168"/>
        <v>11.0808768</v>
      </c>
      <c r="AB217" s="205">
        <f t="shared" si="168"/>
        <v>11.773431600000002</v>
      </c>
      <c r="AC217" s="205">
        <f t="shared" si="168"/>
        <v>12.4659864</v>
      </c>
      <c r="AD217" s="205">
        <f t="shared" si="168"/>
        <v>13.851096000000002</v>
      </c>
      <c r="AE217" s="205">
        <f t="shared" si="168"/>
        <v>13.851096000000002</v>
      </c>
      <c r="AF217" s="205">
        <f t="shared" si="168"/>
        <v>13.851096000000002</v>
      </c>
      <c r="AG217" s="205">
        <f t="shared" si="168"/>
        <v>13.851096000000002</v>
      </c>
      <c r="AH217" s="205">
        <f t="shared" si="168"/>
        <v>13.851096000000002</v>
      </c>
      <c r="AI217" s="205">
        <f t="shared" si="168"/>
        <v>13.851096000000002</v>
      </c>
      <c r="AJ217" s="205">
        <f t="shared" ref="AJ217:BB217" si="169">+AJ214*$C216</f>
        <v>13.851096000000002</v>
      </c>
      <c r="AK217" s="205">
        <f t="shared" si="169"/>
        <v>13.851096000000002</v>
      </c>
      <c r="AL217" s="205">
        <f t="shared" si="169"/>
        <v>34.627740000000003</v>
      </c>
      <c r="AM217" s="205">
        <f t="shared" si="169"/>
        <v>34.627740000000003</v>
      </c>
      <c r="AN217" s="205">
        <f t="shared" si="169"/>
        <v>34.627740000000003</v>
      </c>
      <c r="AO217" s="205">
        <f t="shared" si="169"/>
        <v>34.627740000000003</v>
      </c>
      <c r="AP217" s="205">
        <f t="shared" si="169"/>
        <v>34.627740000000003</v>
      </c>
      <c r="AQ217" s="205">
        <f t="shared" si="169"/>
        <v>34.627740000000003</v>
      </c>
      <c r="AR217" s="205">
        <f t="shared" si="169"/>
        <v>34.627740000000003</v>
      </c>
      <c r="AS217" s="205">
        <f t="shared" si="169"/>
        <v>34.627740000000003</v>
      </c>
      <c r="AT217" s="205">
        <f t="shared" si="169"/>
        <v>34.627740000000003</v>
      </c>
      <c r="AU217" s="205">
        <f t="shared" si="169"/>
        <v>34.627740000000003</v>
      </c>
      <c r="AV217" s="205">
        <f t="shared" si="169"/>
        <v>34.627740000000003</v>
      </c>
      <c r="AW217" s="205">
        <f t="shared" si="169"/>
        <v>34.627740000000003</v>
      </c>
      <c r="AX217" s="205">
        <f t="shared" si="169"/>
        <v>34.627740000000003</v>
      </c>
      <c r="AY217" s="205">
        <f t="shared" si="169"/>
        <v>34.627740000000003</v>
      </c>
      <c r="AZ217" s="205">
        <f t="shared" si="169"/>
        <v>34.627740000000003</v>
      </c>
      <c r="BA217" s="205">
        <f t="shared" si="169"/>
        <v>34.627740000000003</v>
      </c>
      <c r="BB217" s="205">
        <f t="shared" si="169"/>
        <v>34.627740000000003</v>
      </c>
      <c r="BC217" s="206"/>
      <c r="BD217" s="207"/>
      <c r="BE217" s="207"/>
      <c r="BF217" s="207"/>
      <c r="BG217" s="207"/>
      <c r="BH217" s="207"/>
      <c r="BI217" s="207"/>
      <c r="BJ217" s="207"/>
      <c r="BK217" s="207"/>
      <c r="BL217" s="207"/>
      <c r="BM217" s="207"/>
      <c r="BN217" s="207"/>
      <c r="BO217" s="207"/>
      <c r="BP217" s="207"/>
      <c r="BQ217" s="207"/>
      <c r="BR217" s="207"/>
      <c r="BS217" s="207"/>
      <c r="BT217" s="207"/>
      <c r="BU217" s="207"/>
      <c r="BV217" s="207"/>
      <c r="BW217" s="207"/>
      <c r="BX217" s="207"/>
      <c r="BY217" s="207"/>
      <c r="BZ217" s="207"/>
      <c r="CA217" s="207"/>
      <c r="CB217" s="207"/>
      <c r="CC217" s="207"/>
      <c r="CD217" s="207"/>
      <c r="CE217" s="207"/>
      <c r="CF217" s="207"/>
      <c r="CG217" s="207"/>
      <c r="CH217" s="207"/>
      <c r="CI217" s="207"/>
      <c r="CJ217" s="207"/>
      <c r="CK217" s="207"/>
    </row>
    <row r="218" spans="2:89" s="193" customFormat="1" ht="15" customHeight="1" thickTop="1" x14ac:dyDescent="0.25">
      <c r="B218" s="190" t="s">
        <v>115</v>
      </c>
      <c r="C218" s="265" t="str">
        <f>+C210</f>
        <v>Gen Power - McAdams, Mississippi location; duct fired (EECC) - 49%</v>
      </c>
      <c r="D218" s="191"/>
      <c r="E218" s="191"/>
      <c r="F218" s="191"/>
      <c r="G218" s="191"/>
      <c r="H218" s="191"/>
      <c r="I218" s="191"/>
      <c r="J218" s="191"/>
      <c r="K218" s="191"/>
      <c r="L218" s="191"/>
      <c r="M218" s="191"/>
      <c r="N218" s="191"/>
      <c r="O218" s="191"/>
      <c r="P218" s="191"/>
      <c r="Q218" s="191"/>
      <c r="R218" s="191"/>
      <c r="S218" s="191"/>
      <c r="T218" s="191"/>
      <c r="U218" s="191"/>
      <c r="V218" s="191"/>
      <c r="W218" s="191"/>
      <c r="X218" s="191"/>
      <c r="Y218" s="191"/>
      <c r="Z218" s="191"/>
      <c r="AA218" s="191"/>
      <c r="AB218" s="191"/>
      <c r="AC218" s="191"/>
      <c r="AD218" s="191"/>
      <c r="AE218" s="191"/>
      <c r="AF218" s="191"/>
      <c r="AG218" s="191"/>
      <c r="AH218" s="191"/>
      <c r="AI218" s="191"/>
      <c r="AJ218" s="191"/>
      <c r="AK218" s="191"/>
      <c r="AL218" s="191"/>
      <c r="AM218" s="191"/>
      <c r="AN218" s="191"/>
      <c r="AO218" s="191"/>
      <c r="AP218" s="191"/>
      <c r="AQ218" s="191"/>
      <c r="AR218" s="191"/>
      <c r="AS218" s="191"/>
      <c r="AT218" s="191"/>
      <c r="AU218" s="191"/>
      <c r="AV218" s="191"/>
      <c r="AW218" s="191"/>
      <c r="AX218" s="191"/>
      <c r="AY218" s="191"/>
      <c r="AZ218" s="191"/>
      <c r="BA218" s="191"/>
      <c r="BB218" s="191"/>
      <c r="BC218" s="192"/>
    </row>
    <row r="219" spans="2:89" s="197" customFormat="1" x14ac:dyDescent="0.25">
      <c r="B219" s="194" t="s">
        <v>108</v>
      </c>
      <c r="C219" s="266"/>
      <c r="D219" s="195">
        <v>0</v>
      </c>
      <c r="E219" s="195">
        <v>0</v>
      </c>
      <c r="F219" s="195">
        <v>0</v>
      </c>
      <c r="G219" s="195">
        <v>0</v>
      </c>
      <c r="H219" s="195">
        <v>0</v>
      </c>
      <c r="I219" s="195">
        <v>0</v>
      </c>
      <c r="J219" s="195">
        <v>0</v>
      </c>
      <c r="K219" s="195">
        <v>0</v>
      </c>
      <c r="L219" s="195">
        <v>0</v>
      </c>
      <c r="M219" s="195">
        <v>0</v>
      </c>
      <c r="N219" s="195">
        <v>0</v>
      </c>
      <c r="O219" s="195">
        <v>0</v>
      </c>
      <c r="P219" s="195">
        <v>0</v>
      </c>
      <c r="Q219" s="195">
        <v>0</v>
      </c>
      <c r="R219" s="195">
        <v>0</v>
      </c>
      <c r="S219" s="195">
        <v>0</v>
      </c>
      <c r="T219" s="195">
        <v>0</v>
      </c>
      <c r="U219" s="195">
        <v>0</v>
      </c>
      <c r="V219" s="195">
        <v>0</v>
      </c>
      <c r="W219" s="195">
        <v>0.05</v>
      </c>
      <c r="X219" s="195">
        <v>7.0000000000000007E-2</v>
      </c>
      <c r="Y219" s="195">
        <v>3.5799999999999998E-2</v>
      </c>
      <c r="Z219" s="195">
        <v>0.192</v>
      </c>
      <c r="AA219" s="195">
        <v>3.5499999999999997E-2</v>
      </c>
      <c r="AB219" s="195">
        <v>3.5799999999999998E-2</v>
      </c>
      <c r="AC219" s="195">
        <v>3.6200000000000003E-2</v>
      </c>
      <c r="AD219" s="195">
        <v>3.6600000000000001E-2</v>
      </c>
      <c r="AE219" s="195">
        <v>3.6600000000000001E-2</v>
      </c>
      <c r="AF219" s="195">
        <v>3.6999999999999998E-2</v>
      </c>
      <c r="AG219" s="195">
        <v>3.6999999999999998E-2</v>
      </c>
      <c r="AH219" s="195">
        <v>3.7400000000000003E-2</v>
      </c>
      <c r="AI219" s="195">
        <v>3.7400000000000003E-2</v>
      </c>
      <c r="AJ219" s="195">
        <v>3.85E-2</v>
      </c>
      <c r="AK219" s="195">
        <v>0.1007</v>
      </c>
      <c r="AL219" s="195">
        <v>0.15290000000000001</v>
      </c>
      <c r="AM219" s="195">
        <v>3.0599999999999999E-2</v>
      </c>
      <c r="AN219" s="195">
        <v>0</v>
      </c>
      <c r="AO219" s="195">
        <v>0</v>
      </c>
      <c r="AP219" s="195">
        <v>0</v>
      </c>
      <c r="AQ219" s="195">
        <v>0</v>
      </c>
      <c r="AR219" s="195">
        <v>0</v>
      </c>
      <c r="AS219" s="195">
        <v>0</v>
      </c>
      <c r="AT219" s="195">
        <v>0</v>
      </c>
      <c r="AU219" s="195">
        <v>0</v>
      </c>
      <c r="AV219" s="195">
        <v>0</v>
      </c>
      <c r="AW219" s="195">
        <v>0</v>
      </c>
      <c r="AX219" s="195">
        <v>0</v>
      </c>
      <c r="AY219" s="195">
        <v>0</v>
      </c>
      <c r="AZ219" s="195">
        <v>0</v>
      </c>
      <c r="BA219" s="195">
        <v>0</v>
      </c>
      <c r="BB219" s="195">
        <v>0</v>
      </c>
      <c r="BC219" s="196">
        <f>SUM(D219:BB219)</f>
        <v>1</v>
      </c>
      <c r="BD219" s="194"/>
    </row>
    <row r="220" spans="2:89" s="197" customFormat="1" x14ac:dyDescent="0.25">
      <c r="B220" s="194" t="s">
        <v>109</v>
      </c>
      <c r="C220" s="266"/>
      <c r="D220" s="195">
        <f>D219</f>
        <v>0</v>
      </c>
      <c r="E220" s="195">
        <f t="shared" ref="E220:AJ220" si="170">+D220+E219</f>
        <v>0</v>
      </c>
      <c r="F220" s="195">
        <f t="shared" si="170"/>
        <v>0</v>
      </c>
      <c r="G220" s="195">
        <f t="shared" si="170"/>
        <v>0</v>
      </c>
      <c r="H220" s="195">
        <f t="shared" si="170"/>
        <v>0</v>
      </c>
      <c r="I220" s="195">
        <f t="shared" si="170"/>
        <v>0</v>
      </c>
      <c r="J220" s="195">
        <f t="shared" si="170"/>
        <v>0</v>
      </c>
      <c r="K220" s="195">
        <f t="shared" si="170"/>
        <v>0</v>
      </c>
      <c r="L220" s="195">
        <f t="shared" si="170"/>
        <v>0</v>
      </c>
      <c r="M220" s="195">
        <f t="shared" si="170"/>
        <v>0</v>
      </c>
      <c r="N220" s="195">
        <f t="shared" si="170"/>
        <v>0</v>
      </c>
      <c r="O220" s="195">
        <f t="shared" si="170"/>
        <v>0</v>
      </c>
      <c r="P220" s="195">
        <f t="shared" si="170"/>
        <v>0</v>
      </c>
      <c r="Q220" s="195">
        <f t="shared" si="170"/>
        <v>0</v>
      </c>
      <c r="R220" s="195">
        <f t="shared" si="170"/>
        <v>0</v>
      </c>
      <c r="S220" s="195">
        <f t="shared" si="170"/>
        <v>0</v>
      </c>
      <c r="T220" s="195">
        <f t="shared" si="170"/>
        <v>0</v>
      </c>
      <c r="U220" s="195">
        <f t="shared" si="170"/>
        <v>0</v>
      </c>
      <c r="V220" s="195">
        <f t="shared" si="170"/>
        <v>0</v>
      </c>
      <c r="W220" s="195">
        <f t="shared" si="170"/>
        <v>0.05</v>
      </c>
      <c r="X220" s="195">
        <f t="shared" si="170"/>
        <v>0.12000000000000001</v>
      </c>
      <c r="Y220" s="195">
        <f t="shared" si="170"/>
        <v>0.15579999999999999</v>
      </c>
      <c r="Z220" s="195">
        <f t="shared" si="170"/>
        <v>0.3478</v>
      </c>
      <c r="AA220" s="195">
        <f t="shared" si="170"/>
        <v>0.38329999999999997</v>
      </c>
      <c r="AB220" s="195">
        <f t="shared" si="170"/>
        <v>0.41909999999999997</v>
      </c>
      <c r="AC220" s="195">
        <f t="shared" si="170"/>
        <v>0.45529999999999998</v>
      </c>
      <c r="AD220" s="195">
        <f t="shared" si="170"/>
        <v>0.4919</v>
      </c>
      <c r="AE220" s="195">
        <f t="shared" si="170"/>
        <v>0.52849999999999997</v>
      </c>
      <c r="AF220" s="195">
        <f t="shared" si="170"/>
        <v>0.5655</v>
      </c>
      <c r="AG220" s="195">
        <f t="shared" si="170"/>
        <v>0.60250000000000004</v>
      </c>
      <c r="AH220" s="195">
        <f t="shared" si="170"/>
        <v>0.63990000000000002</v>
      </c>
      <c r="AI220" s="195">
        <f t="shared" si="170"/>
        <v>0.67730000000000001</v>
      </c>
      <c r="AJ220" s="195">
        <f t="shared" si="170"/>
        <v>0.71579999999999999</v>
      </c>
      <c r="AK220" s="195">
        <f t="shared" ref="AK220:BB220" si="171">+AJ220+AK219</f>
        <v>0.8165</v>
      </c>
      <c r="AL220" s="195">
        <f t="shared" si="171"/>
        <v>0.96940000000000004</v>
      </c>
      <c r="AM220" s="195">
        <f t="shared" si="171"/>
        <v>1</v>
      </c>
      <c r="AN220" s="195">
        <f t="shared" si="171"/>
        <v>1</v>
      </c>
      <c r="AO220" s="195">
        <f t="shared" si="171"/>
        <v>1</v>
      </c>
      <c r="AP220" s="195">
        <f t="shared" si="171"/>
        <v>1</v>
      </c>
      <c r="AQ220" s="195">
        <f t="shared" si="171"/>
        <v>1</v>
      </c>
      <c r="AR220" s="195">
        <f t="shared" si="171"/>
        <v>1</v>
      </c>
      <c r="AS220" s="195">
        <f t="shared" si="171"/>
        <v>1</v>
      </c>
      <c r="AT220" s="195">
        <f t="shared" si="171"/>
        <v>1</v>
      </c>
      <c r="AU220" s="195">
        <f t="shared" si="171"/>
        <v>1</v>
      </c>
      <c r="AV220" s="195">
        <f t="shared" si="171"/>
        <v>1</v>
      </c>
      <c r="AW220" s="195">
        <f t="shared" si="171"/>
        <v>1</v>
      </c>
      <c r="AX220" s="195">
        <f t="shared" si="171"/>
        <v>1</v>
      </c>
      <c r="AY220" s="195">
        <f t="shared" si="171"/>
        <v>1</v>
      </c>
      <c r="AZ220" s="195">
        <f t="shared" si="171"/>
        <v>1</v>
      </c>
      <c r="BA220" s="195">
        <f t="shared" si="171"/>
        <v>1</v>
      </c>
      <c r="BB220" s="195">
        <f t="shared" si="171"/>
        <v>1</v>
      </c>
      <c r="BC220" s="196"/>
      <c r="BD220" s="194"/>
    </row>
    <row r="221" spans="2:89" s="197" customFormat="1" x14ac:dyDescent="0.25">
      <c r="B221" s="194" t="s">
        <v>110</v>
      </c>
      <c r="C221" s="266"/>
      <c r="D221" s="195">
        <v>0</v>
      </c>
      <c r="E221" s="195">
        <v>0</v>
      </c>
      <c r="F221" s="195">
        <v>0</v>
      </c>
      <c r="G221" s="195">
        <v>0</v>
      </c>
      <c r="H221" s="195">
        <v>0</v>
      </c>
      <c r="I221" s="195">
        <v>0</v>
      </c>
      <c r="J221" s="195">
        <v>0</v>
      </c>
      <c r="K221" s="195">
        <v>0</v>
      </c>
      <c r="L221" s="195">
        <v>0</v>
      </c>
      <c r="M221" s="195">
        <v>0</v>
      </c>
      <c r="N221" s="195">
        <v>0</v>
      </c>
      <c r="O221" s="195">
        <v>0</v>
      </c>
      <c r="P221" s="195">
        <v>0</v>
      </c>
      <c r="Q221" s="195">
        <v>0</v>
      </c>
      <c r="R221" s="195">
        <v>0</v>
      </c>
      <c r="S221" s="195">
        <v>0</v>
      </c>
      <c r="T221" s="195">
        <v>0</v>
      </c>
      <c r="U221" s="195">
        <v>0</v>
      </c>
      <c r="V221" s="195">
        <v>0</v>
      </c>
      <c r="W221" s="195">
        <f t="shared" ref="W221:BB221" si="172">W222-V222</f>
        <v>0.05</v>
      </c>
      <c r="X221" s="195">
        <f t="shared" si="172"/>
        <v>0</v>
      </c>
      <c r="Y221" s="195">
        <f t="shared" si="172"/>
        <v>0</v>
      </c>
      <c r="Z221" s="195">
        <f t="shared" si="172"/>
        <v>0.14500000000000002</v>
      </c>
      <c r="AA221" s="195">
        <f t="shared" si="172"/>
        <v>5.4999999999999993E-2</v>
      </c>
      <c r="AB221" s="195">
        <f t="shared" si="172"/>
        <v>3.999999999999998E-2</v>
      </c>
      <c r="AC221" s="195">
        <f t="shared" si="172"/>
        <v>0.11000000000000004</v>
      </c>
      <c r="AD221" s="195">
        <f t="shared" si="172"/>
        <v>0.10999999999999999</v>
      </c>
      <c r="AE221" s="195">
        <f t="shared" si="172"/>
        <v>7.999999999999996E-2</v>
      </c>
      <c r="AF221" s="195">
        <f t="shared" si="172"/>
        <v>5.0000000000000044E-2</v>
      </c>
      <c r="AG221" s="195">
        <f t="shared" si="172"/>
        <v>0.12</v>
      </c>
      <c r="AH221" s="195">
        <f t="shared" si="172"/>
        <v>6.9999999999999951E-2</v>
      </c>
      <c r="AI221" s="195">
        <f t="shared" si="172"/>
        <v>3.0000000000000027E-2</v>
      </c>
      <c r="AJ221" s="195">
        <f t="shared" si="172"/>
        <v>7.0000000000000062E-2</v>
      </c>
      <c r="AK221" s="195">
        <f t="shared" si="172"/>
        <v>4.9999999999999933E-2</v>
      </c>
      <c r="AL221" s="195">
        <f t="shared" si="172"/>
        <v>2.0000000000000018E-2</v>
      </c>
      <c r="AM221" s="195">
        <f t="shared" si="172"/>
        <v>0</v>
      </c>
      <c r="AN221" s="195">
        <f t="shared" si="172"/>
        <v>0</v>
      </c>
      <c r="AO221" s="195">
        <f t="shared" si="172"/>
        <v>0</v>
      </c>
      <c r="AP221" s="195">
        <f t="shared" si="172"/>
        <v>0</v>
      </c>
      <c r="AQ221" s="195">
        <f t="shared" si="172"/>
        <v>0</v>
      </c>
      <c r="AR221" s="195">
        <f t="shared" si="172"/>
        <v>0</v>
      </c>
      <c r="AS221" s="195">
        <f t="shared" si="172"/>
        <v>0</v>
      </c>
      <c r="AT221" s="195">
        <f t="shared" si="172"/>
        <v>0</v>
      </c>
      <c r="AU221" s="195">
        <f t="shared" si="172"/>
        <v>0</v>
      </c>
      <c r="AV221" s="195">
        <f t="shared" si="172"/>
        <v>0</v>
      </c>
      <c r="AW221" s="195">
        <f t="shared" si="172"/>
        <v>0</v>
      </c>
      <c r="AX221" s="195">
        <f t="shared" si="172"/>
        <v>0</v>
      </c>
      <c r="AY221" s="195">
        <f t="shared" si="172"/>
        <v>0</v>
      </c>
      <c r="AZ221" s="195">
        <f t="shared" si="172"/>
        <v>0</v>
      </c>
      <c r="BA221" s="195">
        <f t="shared" si="172"/>
        <v>0</v>
      </c>
      <c r="BB221" s="195">
        <f t="shared" si="172"/>
        <v>0</v>
      </c>
      <c r="BC221" s="196">
        <f>SUM(D221:BB221)</f>
        <v>1</v>
      </c>
      <c r="BD221" s="194"/>
    </row>
    <row r="222" spans="2:89" s="197" customFormat="1" x14ac:dyDescent="0.25">
      <c r="B222" s="194" t="s">
        <v>111</v>
      </c>
      <c r="C222" s="266"/>
      <c r="D222" s="195">
        <f>D221</f>
        <v>0</v>
      </c>
      <c r="E222" s="195">
        <f t="shared" ref="E222:V222" si="173">+D222+E221</f>
        <v>0</v>
      </c>
      <c r="F222" s="195">
        <f t="shared" si="173"/>
        <v>0</v>
      </c>
      <c r="G222" s="195">
        <f t="shared" si="173"/>
        <v>0</v>
      </c>
      <c r="H222" s="195">
        <f t="shared" si="173"/>
        <v>0</v>
      </c>
      <c r="I222" s="195">
        <f t="shared" si="173"/>
        <v>0</v>
      </c>
      <c r="J222" s="195">
        <f t="shared" si="173"/>
        <v>0</v>
      </c>
      <c r="K222" s="195">
        <f t="shared" si="173"/>
        <v>0</v>
      </c>
      <c r="L222" s="195">
        <f t="shared" si="173"/>
        <v>0</v>
      </c>
      <c r="M222" s="195">
        <f t="shared" si="173"/>
        <v>0</v>
      </c>
      <c r="N222" s="195">
        <f t="shared" si="173"/>
        <v>0</v>
      </c>
      <c r="O222" s="195">
        <f t="shared" si="173"/>
        <v>0</v>
      </c>
      <c r="P222" s="195">
        <f t="shared" si="173"/>
        <v>0</v>
      </c>
      <c r="Q222" s="195">
        <f t="shared" si="173"/>
        <v>0</v>
      </c>
      <c r="R222" s="195">
        <f t="shared" si="173"/>
        <v>0</v>
      </c>
      <c r="S222" s="195">
        <f t="shared" si="173"/>
        <v>0</v>
      </c>
      <c r="T222" s="195">
        <f t="shared" si="173"/>
        <v>0</v>
      </c>
      <c r="U222" s="195">
        <f t="shared" si="173"/>
        <v>0</v>
      </c>
      <c r="V222" s="195">
        <f t="shared" si="173"/>
        <v>0</v>
      </c>
      <c r="W222" s="195">
        <v>0.05</v>
      </c>
      <c r="X222" s="195">
        <v>0.05</v>
      </c>
      <c r="Y222" s="195">
        <v>0.05</v>
      </c>
      <c r="Z222" s="195">
        <v>0.19500000000000001</v>
      </c>
      <c r="AA222" s="195">
        <v>0.25</v>
      </c>
      <c r="AB222" s="195">
        <v>0.28999999999999998</v>
      </c>
      <c r="AC222" s="195">
        <v>0.4</v>
      </c>
      <c r="AD222" s="195">
        <v>0.51</v>
      </c>
      <c r="AE222" s="195">
        <v>0.59</v>
      </c>
      <c r="AF222" s="195">
        <v>0.64</v>
      </c>
      <c r="AG222" s="195">
        <v>0.76</v>
      </c>
      <c r="AH222" s="195">
        <v>0.83</v>
      </c>
      <c r="AI222" s="195">
        <v>0.86</v>
      </c>
      <c r="AJ222" s="195">
        <v>0.93</v>
      </c>
      <c r="AK222" s="195">
        <v>0.98</v>
      </c>
      <c r="AL222" s="195">
        <v>1</v>
      </c>
      <c r="AM222" s="195">
        <v>1</v>
      </c>
      <c r="AN222" s="195">
        <v>1</v>
      </c>
      <c r="AO222" s="195">
        <v>1</v>
      </c>
      <c r="AP222" s="195">
        <v>1</v>
      </c>
      <c r="AQ222" s="195">
        <v>1</v>
      </c>
      <c r="AR222" s="195">
        <v>1</v>
      </c>
      <c r="AS222" s="195">
        <v>1</v>
      </c>
      <c r="AT222" s="195">
        <v>1</v>
      </c>
      <c r="AU222" s="195">
        <v>1</v>
      </c>
      <c r="AV222" s="195">
        <v>1</v>
      </c>
      <c r="AW222" s="195">
        <v>1</v>
      </c>
      <c r="AX222" s="195">
        <v>1</v>
      </c>
      <c r="AY222" s="195">
        <v>1</v>
      </c>
      <c r="AZ222" s="195">
        <v>1</v>
      </c>
      <c r="BA222" s="195">
        <v>1</v>
      </c>
      <c r="BB222" s="195">
        <v>1</v>
      </c>
      <c r="BC222" s="196"/>
      <c r="BD222" s="194"/>
    </row>
    <row r="223" spans="2:89" s="212" customFormat="1" x14ac:dyDescent="0.25">
      <c r="B223" s="209"/>
      <c r="C223" s="266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210"/>
      <c r="AB223" s="210"/>
      <c r="AC223" s="210"/>
      <c r="AD223" s="210"/>
      <c r="AE223" s="210"/>
      <c r="AF223" s="210"/>
      <c r="AG223" s="210"/>
      <c r="AH223" s="210"/>
      <c r="AI223" s="210"/>
      <c r="AJ223" s="210"/>
      <c r="AK223" s="210"/>
      <c r="AL223" s="210"/>
      <c r="AM223" s="210"/>
      <c r="AN223" s="210"/>
      <c r="AO223" s="210"/>
      <c r="AP223" s="210"/>
      <c r="AQ223" s="210"/>
      <c r="AR223" s="210"/>
      <c r="AS223" s="210"/>
      <c r="AT223" s="210"/>
      <c r="AU223" s="210"/>
      <c r="AV223" s="210"/>
      <c r="AW223" s="210"/>
      <c r="AX223" s="210"/>
      <c r="AY223" s="210"/>
      <c r="AZ223" s="210"/>
      <c r="BA223" s="210"/>
      <c r="BB223" s="210"/>
      <c r="BC223" s="211"/>
      <c r="BD223" s="209"/>
    </row>
    <row r="224" spans="2:89" s="198" customFormat="1" x14ac:dyDescent="0.25">
      <c r="B224" s="198" t="s">
        <v>112</v>
      </c>
      <c r="C224" s="199">
        <v>21.597519999999999</v>
      </c>
      <c r="D224" s="200">
        <f t="shared" ref="D224:AI224" si="174">+D220*$C224</f>
        <v>0</v>
      </c>
      <c r="E224" s="200">
        <f t="shared" si="174"/>
        <v>0</v>
      </c>
      <c r="F224" s="200">
        <f t="shared" si="174"/>
        <v>0</v>
      </c>
      <c r="G224" s="200">
        <f t="shared" si="174"/>
        <v>0</v>
      </c>
      <c r="H224" s="200">
        <f t="shared" si="174"/>
        <v>0</v>
      </c>
      <c r="I224" s="200">
        <f t="shared" si="174"/>
        <v>0</v>
      </c>
      <c r="J224" s="200">
        <f t="shared" si="174"/>
        <v>0</v>
      </c>
      <c r="K224" s="200">
        <f t="shared" si="174"/>
        <v>0</v>
      </c>
      <c r="L224" s="200">
        <f t="shared" si="174"/>
        <v>0</v>
      </c>
      <c r="M224" s="200">
        <f t="shared" si="174"/>
        <v>0</v>
      </c>
      <c r="N224" s="200">
        <f t="shared" si="174"/>
        <v>0</v>
      </c>
      <c r="O224" s="200">
        <f t="shared" si="174"/>
        <v>0</v>
      </c>
      <c r="P224" s="200">
        <f t="shared" si="174"/>
        <v>0</v>
      </c>
      <c r="Q224" s="200">
        <f t="shared" si="174"/>
        <v>0</v>
      </c>
      <c r="R224" s="200">
        <f t="shared" si="174"/>
        <v>0</v>
      </c>
      <c r="S224" s="200">
        <f t="shared" si="174"/>
        <v>0</v>
      </c>
      <c r="T224" s="200">
        <f t="shared" si="174"/>
        <v>0</v>
      </c>
      <c r="U224" s="200">
        <f t="shared" si="174"/>
        <v>0</v>
      </c>
      <c r="V224" s="200">
        <f t="shared" si="174"/>
        <v>0</v>
      </c>
      <c r="W224" s="200">
        <f t="shared" si="174"/>
        <v>1.0798760000000001</v>
      </c>
      <c r="X224" s="200">
        <f t="shared" si="174"/>
        <v>2.5917024</v>
      </c>
      <c r="Y224" s="200">
        <f t="shared" si="174"/>
        <v>3.3648936159999998</v>
      </c>
      <c r="Z224" s="200">
        <f t="shared" si="174"/>
        <v>7.5116174559999997</v>
      </c>
      <c r="AA224" s="200">
        <f t="shared" si="174"/>
        <v>8.2783294160000001</v>
      </c>
      <c r="AB224" s="200">
        <f t="shared" si="174"/>
        <v>9.051520631999999</v>
      </c>
      <c r="AC224" s="200">
        <f t="shared" si="174"/>
        <v>9.8333508559999991</v>
      </c>
      <c r="AD224" s="200">
        <f t="shared" si="174"/>
        <v>10.623820088</v>
      </c>
      <c r="AE224" s="200">
        <f t="shared" si="174"/>
        <v>11.414289319999998</v>
      </c>
      <c r="AF224" s="200">
        <f t="shared" si="174"/>
        <v>12.213397559999999</v>
      </c>
      <c r="AG224" s="200">
        <f t="shared" si="174"/>
        <v>13.0125058</v>
      </c>
      <c r="AH224" s="200">
        <f t="shared" si="174"/>
        <v>13.820253048</v>
      </c>
      <c r="AI224" s="200">
        <f t="shared" si="174"/>
        <v>14.628000296</v>
      </c>
      <c r="AJ224" s="200">
        <f t="shared" ref="AJ224:BB224" si="175">+AJ220*$C224</f>
        <v>15.459504815999999</v>
      </c>
      <c r="AK224" s="200">
        <f t="shared" si="175"/>
        <v>17.634375079999998</v>
      </c>
      <c r="AL224" s="200">
        <f t="shared" si="175"/>
        <v>20.936635888000001</v>
      </c>
      <c r="AM224" s="200">
        <f t="shared" si="175"/>
        <v>21.597519999999999</v>
      </c>
      <c r="AN224" s="200">
        <f t="shared" si="175"/>
        <v>21.597519999999999</v>
      </c>
      <c r="AO224" s="200">
        <f t="shared" si="175"/>
        <v>21.597519999999999</v>
      </c>
      <c r="AP224" s="200">
        <f t="shared" si="175"/>
        <v>21.597519999999999</v>
      </c>
      <c r="AQ224" s="200">
        <f t="shared" si="175"/>
        <v>21.597519999999999</v>
      </c>
      <c r="AR224" s="200">
        <f t="shared" si="175"/>
        <v>21.597519999999999</v>
      </c>
      <c r="AS224" s="200">
        <f t="shared" si="175"/>
        <v>21.597519999999999</v>
      </c>
      <c r="AT224" s="200">
        <f t="shared" si="175"/>
        <v>21.597519999999999</v>
      </c>
      <c r="AU224" s="200">
        <f t="shared" si="175"/>
        <v>21.597519999999999</v>
      </c>
      <c r="AV224" s="200">
        <f t="shared" si="175"/>
        <v>21.597519999999999</v>
      </c>
      <c r="AW224" s="200">
        <f t="shared" si="175"/>
        <v>21.597519999999999</v>
      </c>
      <c r="AX224" s="200">
        <f t="shared" si="175"/>
        <v>21.597519999999999</v>
      </c>
      <c r="AY224" s="200">
        <f t="shared" si="175"/>
        <v>21.597519999999999</v>
      </c>
      <c r="AZ224" s="200">
        <f t="shared" si="175"/>
        <v>21.597519999999999</v>
      </c>
      <c r="BA224" s="200">
        <f t="shared" si="175"/>
        <v>21.597519999999999</v>
      </c>
      <c r="BB224" s="200">
        <f t="shared" si="175"/>
        <v>21.597519999999999</v>
      </c>
      <c r="BC224" s="201"/>
      <c r="BD224" s="202"/>
      <c r="BE224" s="202"/>
      <c r="BF224" s="202"/>
      <c r="BG224" s="202"/>
      <c r="BH224" s="202"/>
      <c r="BI224" s="202"/>
      <c r="BJ224" s="202"/>
      <c r="BK224" s="202"/>
      <c r="BL224" s="202"/>
      <c r="BM224" s="202"/>
      <c r="BN224" s="202"/>
      <c r="BO224" s="202"/>
      <c r="BP224" s="202"/>
      <c r="BQ224" s="202"/>
      <c r="BR224" s="202"/>
      <c r="BS224" s="202"/>
      <c r="BT224" s="202"/>
      <c r="BU224" s="202"/>
      <c r="BV224" s="202"/>
      <c r="BW224" s="202"/>
      <c r="BX224" s="202"/>
      <c r="BY224" s="202"/>
      <c r="BZ224" s="202"/>
      <c r="CA224" s="202"/>
      <c r="CB224" s="202"/>
      <c r="CC224" s="202"/>
      <c r="CD224" s="202"/>
      <c r="CE224" s="202"/>
      <c r="CF224" s="202"/>
      <c r="CG224" s="202"/>
      <c r="CH224" s="202"/>
      <c r="CI224" s="202"/>
      <c r="CJ224" s="202"/>
      <c r="CK224" s="202"/>
    </row>
    <row r="225" spans="1:89" s="203" customFormat="1" ht="13.8" thickBot="1" x14ac:dyDescent="0.3">
      <c r="B225" s="203" t="s">
        <v>113</v>
      </c>
      <c r="C225" s="204" t="str">
        <f>+C217</f>
        <v>Sold</v>
      </c>
      <c r="D225" s="205">
        <f t="shared" ref="D225:AI225" si="176">+D222*$C224</f>
        <v>0</v>
      </c>
      <c r="E225" s="205">
        <f t="shared" si="176"/>
        <v>0</v>
      </c>
      <c r="F225" s="205">
        <f t="shared" si="176"/>
        <v>0</v>
      </c>
      <c r="G225" s="205">
        <f t="shared" si="176"/>
        <v>0</v>
      </c>
      <c r="H225" s="205">
        <f t="shared" si="176"/>
        <v>0</v>
      </c>
      <c r="I225" s="205">
        <f t="shared" si="176"/>
        <v>0</v>
      </c>
      <c r="J225" s="205">
        <f t="shared" si="176"/>
        <v>0</v>
      </c>
      <c r="K225" s="205">
        <f t="shared" si="176"/>
        <v>0</v>
      </c>
      <c r="L225" s="205">
        <f t="shared" si="176"/>
        <v>0</v>
      </c>
      <c r="M225" s="205">
        <f t="shared" si="176"/>
        <v>0</v>
      </c>
      <c r="N225" s="205">
        <f t="shared" si="176"/>
        <v>0</v>
      </c>
      <c r="O225" s="205">
        <f t="shared" si="176"/>
        <v>0</v>
      </c>
      <c r="P225" s="205">
        <f t="shared" si="176"/>
        <v>0</v>
      </c>
      <c r="Q225" s="205">
        <f t="shared" si="176"/>
        <v>0</v>
      </c>
      <c r="R225" s="205">
        <f t="shared" si="176"/>
        <v>0</v>
      </c>
      <c r="S225" s="205">
        <f t="shared" si="176"/>
        <v>0</v>
      </c>
      <c r="T225" s="205">
        <f t="shared" si="176"/>
        <v>0</v>
      </c>
      <c r="U225" s="205">
        <f t="shared" si="176"/>
        <v>0</v>
      </c>
      <c r="V225" s="205">
        <f t="shared" si="176"/>
        <v>0</v>
      </c>
      <c r="W225" s="205">
        <f t="shared" si="176"/>
        <v>1.0798760000000001</v>
      </c>
      <c r="X225" s="205">
        <f t="shared" si="176"/>
        <v>1.0798760000000001</v>
      </c>
      <c r="Y225" s="205">
        <f t="shared" si="176"/>
        <v>1.0798760000000001</v>
      </c>
      <c r="Z225" s="205">
        <f t="shared" si="176"/>
        <v>4.2115163999999998</v>
      </c>
      <c r="AA225" s="205">
        <f t="shared" si="176"/>
        <v>5.3993799999999998</v>
      </c>
      <c r="AB225" s="205">
        <f t="shared" si="176"/>
        <v>6.2632807999999995</v>
      </c>
      <c r="AC225" s="205">
        <f t="shared" si="176"/>
        <v>8.6390080000000005</v>
      </c>
      <c r="AD225" s="205">
        <f t="shared" si="176"/>
        <v>11.014735200000001</v>
      </c>
      <c r="AE225" s="205">
        <f t="shared" si="176"/>
        <v>12.742536799999998</v>
      </c>
      <c r="AF225" s="205">
        <f t="shared" si="176"/>
        <v>13.8224128</v>
      </c>
      <c r="AG225" s="205">
        <f t="shared" si="176"/>
        <v>16.414115200000001</v>
      </c>
      <c r="AH225" s="205">
        <f t="shared" si="176"/>
        <v>17.925941599999998</v>
      </c>
      <c r="AI225" s="205">
        <f t="shared" si="176"/>
        <v>18.573867199999999</v>
      </c>
      <c r="AJ225" s="205">
        <f t="shared" ref="AJ225:BB225" si="177">+AJ222*$C224</f>
        <v>20.085693599999999</v>
      </c>
      <c r="AK225" s="205">
        <f t="shared" si="177"/>
        <v>21.165569599999998</v>
      </c>
      <c r="AL225" s="205">
        <f t="shared" si="177"/>
        <v>21.597519999999999</v>
      </c>
      <c r="AM225" s="205">
        <f t="shared" si="177"/>
        <v>21.597519999999999</v>
      </c>
      <c r="AN225" s="205">
        <f t="shared" si="177"/>
        <v>21.597519999999999</v>
      </c>
      <c r="AO225" s="205">
        <f t="shared" si="177"/>
        <v>21.597519999999999</v>
      </c>
      <c r="AP225" s="205">
        <f t="shared" si="177"/>
        <v>21.597519999999999</v>
      </c>
      <c r="AQ225" s="205">
        <f t="shared" si="177"/>
        <v>21.597519999999999</v>
      </c>
      <c r="AR225" s="205">
        <f t="shared" si="177"/>
        <v>21.597519999999999</v>
      </c>
      <c r="AS225" s="205">
        <f t="shared" si="177"/>
        <v>21.597519999999999</v>
      </c>
      <c r="AT225" s="205">
        <f t="shared" si="177"/>
        <v>21.597519999999999</v>
      </c>
      <c r="AU225" s="205">
        <f t="shared" si="177"/>
        <v>21.597519999999999</v>
      </c>
      <c r="AV225" s="205">
        <f t="shared" si="177"/>
        <v>21.597519999999999</v>
      </c>
      <c r="AW225" s="205">
        <f t="shared" si="177"/>
        <v>21.597519999999999</v>
      </c>
      <c r="AX225" s="205">
        <f t="shared" si="177"/>
        <v>21.597519999999999</v>
      </c>
      <c r="AY225" s="205">
        <f t="shared" si="177"/>
        <v>21.597519999999999</v>
      </c>
      <c r="AZ225" s="205">
        <f t="shared" si="177"/>
        <v>21.597519999999999</v>
      </c>
      <c r="BA225" s="205">
        <f t="shared" si="177"/>
        <v>21.597519999999999</v>
      </c>
      <c r="BB225" s="205">
        <f t="shared" si="177"/>
        <v>21.597519999999999</v>
      </c>
      <c r="BC225" s="206"/>
      <c r="BD225" s="207"/>
      <c r="BE225" s="207"/>
      <c r="BF225" s="207"/>
      <c r="BG225" s="207"/>
      <c r="BH225" s="207"/>
      <c r="BI225" s="207"/>
      <c r="BJ225" s="207"/>
      <c r="BK225" s="207"/>
      <c r="BL225" s="207"/>
      <c r="BM225" s="207"/>
      <c r="BN225" s="207"/>
      <c r="BO225" s="207"/>
      <c r="BP225" s="207"/>
      <c r="BQ225" s="207"/>
      <c r="BR225" s="207"/>
      <c r="BS225" s="207"/>
      <c r="BT225" s="207"/>
      <c r="BU225" s="207"/>
      <c r="BV225" s="207"/>
      <c r="BW225" s="207"/>
      <c r="BX225" s="207"/>
      <c r="BY225" s="207"/>
      <c r="BZ225" s="207"/>
      <c r="CA225" s="207"/>
      <c r="CB225" s="207"/>
      <c r="CC225" s="207"/>
      <c r="CD225" s="207"/>
      <c r="CE225" s="207"/>
      <c r="CF225" s="207"/>
      <c r="CG225" s="207"/>
      <c r="CH225" s="207"/>
      <c r="CI225" s="207"/>
      <c r="CJ225" s="207"/>
      <c r="CK225" s="207"/>
    </row>
    <row r="226" spans="1:89" s="193" customFormat="1" ht="15" customHeight="1" thickTop="1" x14ac:dyDescent="0.25">
      <c r="A226" s="259" t="s">
        <v>195</v>
      </c>
      <c r="B226" s="190" t="str">
        <f>+'NTP or Sold'!G40</f>
        <v>7FA</v>
      </c>
      <c r="C226" s="265" t="str">
        <f>+'NTP or Sold'!S40</f>
        <v>Pastoria</v>
      </c>
      <c r="D226" s="191"/>
      <c r="E226" s="191"/>
      <c r="F226" s="19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/>
      <c r="Q226" s="191"/>
      <c r="R226" s="191"/>
      <c r="S226" s="191"/>
      <c r="T226" s="191"/>
      <c r="U226" s="191"/>
      <c r="V226" s="191"/>
      <c r="W226" s="191"/>
      <c r="X226" s="191"/>
      <c r="Y226" s="191"/>
      <c r="Z226" s="191"/>
      <c r="AA226" s="191"/>
      <c r="AB226" s="191"/>
      <c r="AC226" s="191"/>
      <c r="AD226" s="191"/>
      <c r="AE226" s="191"/>
      <c r="AF226" s="191"/>
      <c r="AG226" s="84"/>
      <c r="AH226" s="191"/>
      <c r="AI226" s="191"/>
      <c r="AJ226" s="191"/>
      <c r="AK226" s="191"/>
      <c r="AL226" s="191"/>
      <c r="AM226" s="191"/>
      <c r="AN226" s="191"/>
      <c r="AO226" s="191"/>
      <c r="AP226" s="191"/>
      <c r="AQ226" s="191"/>
      <c r="AR226" s="191"/>
      <c r="AS226" s="191"/>
      <c r="AT226" s="191"/>
      <c r="AU226" s="191"/>
      <c r="AV226" s="191"/>
      <c r="AW226" s="191"/>
      <c r="AX226" s="191"/>
      <c r="AY226" s="191"/>
      <c r="AZ226" s="191"/>
      <c r="BA226" s="191"/>
      <c r="BB226" s="191"/>
      <c r="BC226" s="192"/>
    </row>
    <row r="227" spans="1:89" s="197" customFormat="1" x14ac:dyDescent="0.25">
      <c r="A227" s="259"/>
      <c r="B227" s="194" t="s">
        <v>108</v>
      </c>
      <c r="C227" s="266"/>
      <c r="D227" s="195">
        <v>0</v>
      </c>
      <c r="E227" s="195">
        <v>0</v>
      </c>
      <c r="F227" s="195">
        <v>0</v>
      </c>
      <c r="G227" s="195">
        <v>0</v>
      </c>
      <c r="H227" s="195">
        <v>0</v>
      </c>
      <c r="I227" s="195">
        <v>0</v>
      </c>
      <c r="J227" s="195">
        <v>0</v>
      </c>
      <c r="K227" s="195">
        <v>0</v>
      </c>
      <c r="L227" s="195">
        <v>0</v>
      </c>
      <c r="M227" s="195">
        <v>0</v>
      </c>
      <c r="N227" s="195">
        <v>0</v>
      </c>
      <c r="O227" s="195">
        <v>0</v>
      </c>
      <c r="P227" s="195">
        <v>0</v>
      </c>
      <c r="Q227" s="195">
        <v>0</v>
      </c>
      <c r="R227" s="195">
        <v>0</v>
      </c>
      <c r="S227" s="195">
        <v>0</v>
      </c>
      <c r="T227" s="195">
        <v>0</v>
      </c>
      <c r="U227" s="195">
        <v>0</v>
      </c>
      <c r="V227" s="195">
        <v>0</v>
      </c>
      <c r="W227" s="195">
        <v>0</v>
      </c>
      <c r="X227" s="195">
        <v>0</v>
      </c>
      <c r="Y227" s="195">
        <v>0</v>
      </c>
      <c r="Z227" s="195">
        <v>0</v>
      </c>
      <c r="AA227" s="195">
        <v>0</v>
      </c>
      <c r="AB227" s="195">
        <v>0</v>
      </c>
      <c r="AC227" s="195">
        <v>0.05</v>
      </c>
      <c r="AD227" s="195">
        <v>0.05</v>
      </c>
      <c r="AE227" s="195">
        <v>0.01</v>
      </c>
      <c r="AF227" s="195">
        <v>0.01</v>
      </c>
      <c r="AG227" s="82">
        <v>0.01</v>
      </c>
      <c r="AH227" s="195">
        <v>0.01</v>
      </c>
      <c r="AI227" s="195">
        <v>0.01</v>
      </c>
      <c r="AJ227" s="195">
        <v>0.01</v>
      </c>
      <c r="AK227" s="195">
        <v>0.04</v>
      </c>
      <c r="AL227" s="195">
        <v>0.05</v>
      </c>
      <c r="AM227" s="195">
        <v>0.05</v>
      </c>
      <c r="AN227" s="195">
        <v>0.05</v>
      </c>
      <c r="AO227" s="195">
        <v>0.05</v>
      </c>
      <c r="AP227" s="195">
        <v>0.05</v>
      </c>
      <c r="AQ227" s="195">
        <v>0.05</v>
      </c>
      <c r="AR227" s="195">
        <v>0.05</v>
      </c>
      <c r="AS227" s="195">
        <v>0.05</v>
      </c>
      <c r="AT227" s="195">
        <v>0.05</v>
      </c>
      <c r="AU227" s="195">
        <v>0.05</v>
      </c>
      <c r="AV227" s="195">
        <v>0.1</v>
      </c>
      <c r="AW227" s="195">
        <v>0.15</v>
      </c>
      <c r="AX227" s="195">
        <v>0.05</v>
      </c>
      <c r="AY227" s="195">
        <v>0</v>
      </c>
      <c r="AZ227" s="195">
        <v>0</v>
      </c>
      <c r="BA227" s="195">
        <v>0</v>
      </c>
      <c r="BB227" s="195">
        <v>0</v>
      </c>
      <c r="BC227" s="196">
        <f>SUM(D227:BB227)</f>
        <v>1.0000000000000002</v>
      </c>
      <c r="BD227" s="194"/>
    </row>
    <row r="228" spans="1:89" s="197" customFormat="1" x14ac:dyDescent="0.25">
      <c r="A228" s="259"/>
      <c r="B228" s="194" t="s">
        <v>109</v>
      </c>
      <c r="C228" s="266"/>
      <c r="D228" s="195">
        <f>D227</f>
        <v>0</v>
      </c>
      <c r="E228" s="195">
        <f t="shared" ref="E228:AJ228" si="178">+D228+E227</f>
        <v>0</v>
      </c>
      <c r="F228" s="195">
        <f t="shared" si="178"/>
        <v>0</v>
      </c>
      <c r="G228" s="195">
        <f t="shared" si="178"/>
        <v>0</v>
      </c>
      <c r="H228" s="195">
        <f t="shared" si="178"/>
        <v>0</v>
      </c>
      <c r="I228" s="195">
        <f t="shared" si="178"/>
        <v>0</v>
      </c>
      <c r="J228" s="195">
        <f t="shared" si="178"/>
        <v>0</v>
      </c>
      <c r="K228" s="195">
        <f t="shared" si="178"/>
        <v>0</v>
      </c>
      <c r="L228" s="195">
        <f t="shared" si="178"/>
        <v>0</v>
      </c>
      <c r="M228" s="195">
        <f t="shared" si="178"/>
        <v>0</v>
      </c>
      <c r="N228" s="195">
        <f t="shared" si="178"/>
        <v>0</v>
      </c>
      <c r="O228" s="195">
        <f t="shared" si="178"/>
        <v>0</v>
      </c>
      <c r="P228" s="195">
        <f t="shared" si="178"/>
        <v>0</v>
      </c>
      <c r="Q228" s="195">
        <f t="shared" si="178"/>
        <v>0</v>
      </c>
      <c r="R228" s="195">
        <f t="shared" si="178"/>
        <v>0</v>
      </c>
      <c r="S228" s="195">
        <f t="shared" si="178"/>
        <v>0</v>
      </c>
      <c r="T228" s="195">
        <f t="shared" si="178"/>
        <v>0</v>
      </c>
      <c r="U228" s="195">
        <f t="shared" si="178"/>
        <v>0</v>
      </c>
      <c r="V228" s="195">
        <f t="shared" si="178"/>
        <v>0</v>
      </c>
      <c r="W228" s="195">
        <f t="shared" si="178"/>
        <v>0</v>
      </c>
      <c r="X228" s="195">
        <f t="shared" si="178"/>
        <v>0</v>
      </c>
      <c r="Y228" s="195">
        <f t="shared" si="178"/>
        <v>0</v>
      </c>
      <c r="Z228" s="195">
        <f t="shared" si="178"/>
        <v>0</v>
      </c>
      <c r="AA228" s="195">
        <f t="shared" si="178"/>
        <v>0</v>
      </c>
      <c r="AB228" s="195">
        <f t="shared" si="178"/>
        <v>0</v>
      </c>
      <c r="AC228" s="195">
        <f t="shared" si="178"/>
        <v>0.05</v>
      </c>
      <c r="AD228" s="195">
        <f t="shared" si="178"/>
        <v>0.1</v>
      </c>
      <c r="AE228" s="195">
        <f t="shared" si="178"/>
        <v>0.11</v>
      </c>
      <c r="AF228" s="195">
        <f t="shared" si="178"/>
        <v>0.12</v>
      </c>
      <c r="AG228" s="82">
        <f t="shared" si="178"/>
        <v>0.13</v>
      </c>
      <c r="AH228" s="195">
        <f t="shared" si="178"/>
        <v>0.14000000000000001</v>
      </c>
      <c r="AI228" s="195">
        <f t="shared" si="178"/>
        <v>0.15000000000000002</v>
      </c>
      <c r="AJ228" s="195">
        <f t="shared" si="178"/>
        <v>0.16000000000000003</v>
      </c>
      <c r="AK228" s="195">
        <f t="shared" ref="AK228:BB228" si="179">+AJ228+AK227</f>
        <v>0.20000000000000004</v>
      </c>
      <c r="AL228" s="195">
        <f t="shared" si="179"/>
        <v>0.25000000000000006</v>
      </c>
      <c r="AM228" s="195">
        <f t="shared" si="179"/>
        <v>0.30000000000000004</v>
      </c>
      <c r="AN228" s="195">
        <f t="shared" si="179"/>
        <v>0.35000000000000003</v>
      </c>
      <c r="AO228" s="195">
        <f t="shared" si="179"/>
        <v>0.4</v>
      </c>
      <c r="AP228" s="195">
        <f t="shared" si="179"/>
        <v>0.45</v>
      </c>
      <c r="AQ228" s="195">
        <f t="shared" si="179"/>
        <v>0.5</v>
      </c>
      <c r="AR228" s="195">
        <f t="shared" si="179"/>
        <v>0.55000000000000004</v>
      </c>
      <c r="AS228" s="195">
        <f t="shared" si="179"/>
        <v>0.60000000000000009</v>
      </c>
      <c r="AT228" s="195">
        <f t="shared" si="179"/>
        <v>0.65000000000000013</v>
      </c>
      <c r="AU228" s="195">
        <f t="shared" si="179"/>
        <v>0.70000000000000018</v>
      </c>
      <c r="AV228" s="195">
        <f t="shared" si="179"/>
        <v>0.80000000000000016</v>
      </c>
      <c r="AW228" s="195">
        <f t="shared" si="179"/>
        <v>0.95000000000000018</v>
      </c>
      <c r="AX228" s="195">
        <f t="shared" si="179"/>
        <v>1.0000000000000002</v>
      </c>
      <c r="AY228" s="195">
        <f t="shared" si="179"/>
        <v>1.0000000000000002</v>
      </c>
      <c r="AZ228" s="195">
        <f t="shared" si="179"/>
        <v>1.0000000000000002</v>
      </c>
      <c r="BA228" s="195">
        <f t="shared" si="179"/>
        <v>1.0000000000000002</v>
      </c>
      <c r="BB228" s="195">
        <f t="shared" si="179"/>
        <v>1.0000000000000002</v>
      </c>
      <c r="BC228" s="196"/>
      <c r="BD228" s="194"/>
    </row>
    <row r="229" spans="1:89" s="197" customFormat="1" x14ac:dyDescent="0.25">
      <c r="A229" s="259"/>
      <c r="B229" s="194" t="s">
        <v>110</v>
      </c>
      <c r="C229" s="266"/>
      <c r="D229" s="195">
        <v>0</v>
      </c>
      <c r="E229" s="195">
        <v>0</v>
      </c>
      <c r="F229" s="195">
        <v>0</v>
      </c>
      <c r="G229" s="195">
        <v>0</v>
      </c>
      <c r="H229" s="195">
        <v>0</v>
      </c>
      <c r="I229" s="195">
        <v>0</v>
      </c>
      <c r="J229" s="195">
        <v>0</v>
      </c>
      <c r="K229" s="195">
        <v>0</v>
      </c>
      <c r="L229" s="195">
        <v>0</v>
      </c>
      <c r="M229" s="195">
        <v>0</v>
      </c>
      <c r="N229" s="195">
        <v>0</v>
      </c>
      <c r="O229" s="195">
        <v>0</v>
      </c>
      <c r="P229" s="195">
        <v>0</v>
      </c>
      <c r="Q229" s="195">
        <v>0</v>
      </c>
      <c r="R229" s="195">
        <f t="shared" ref="R229:BB229" si="180">R230-Q230</f>
        <v>0.05</v>
      </c>
      <c r="S229" s="195">
        <f t="shared" si="180"/>
        <v>0</v>
      </c>
      <c r="T229" s="195">
        <f t="shared" si="180"/>
        <v>0</v>
      </c>
      <c r="U229" s="195">
        <f t="shared" si="180"/>
        <v>0</v>
      </c>
      <c r="V229" s="195">
        <f t="shared" si="180"/>
        <v>0</v>
      </c>
      <c r="W229" s="195">
        <f t="shared" si="180"/>
        <v>0</v>
      </c>
      <c r="X229" s="195">
        <f t="shared" si="180"/>
        <v>0</v>
      </c>
      <c r="Y229" s="195">
        <f t="shared" si="180"/>
        <v>0</v>
      </c>
      <c r="Z229" s="195">
        <f t="shared" si="180"/>
        <v>0</v>
      </c>
      <c r="AA229" s="195">
        <f t="shared" si="180"/>
        <v>0</v>
      </c>
      <c r="AB229" s="195">
        <f t="shared" si="180"/>
        <v>0</v>
      </c>
      <c r="AC229" s="195">
        <f t="shared" si="180"/>
        <v>0</v>
      </c>
      <c r="AD229" s="195">
        <f t="shared" si="180"/>
        <v>0.05</v>
      </c>
      <c r="AE229" s="195">
        <f t="shared" si="180"/>
        <v>9.999999999999995E-3</v>
      </c>
      <c r="AF229" s="195">
        <f t="shared" si="180"/>
        <v>9.999999999999995E-3</v>
      </c>
      <c r="AG229" s="82">
        <f t="shared" si="180"/>
        <v>1.0000000000000009E-2</v>
      </c>
      <c r="AH229" s="195">
        <f t="shared" si="180"/>
        <v>1.0000000000000009E-2</v>
      </c>
      <c r="AI229" s="195">
        <f t="shared" si="180"/>
        <v>9.9999999999999811E-3</v>
      </c>
      <c r="AJ229" s="195">
        <f t="shared" si="180"/>
        <v>1.0000000000000009E-2</v>
      </c>
      <c r="AK229" s="195">
        <f t="shared" si="180"/>
        <v>1.8999999999999989E-2</v>
      </c>
      <c r="AL229" s="195">
        <f t="shared" si="180"/>
        <v>2.8999999999999998E-2</v>
      </c>
      <c r="AM229" s="195">
        <f t="shared" si="180"/>
        <v>3.4000000000000002E-2</v>
      </c>
      <c r="AN229" s="195">
        <f t="shared" si="180"/>
        <v>6.0999999999999999E-2</v>
      </c>
      <c r="AO229" s="195">
        <f t="shared" si="180"/>
        <v>6.2E-2</v>
      </c>
      <c r="AP229" s="195">
        <f t="shared" si="180"/>
        <v>4.7999999999999987E-2</v>
      </c>
      <c r="AQ229" s="195">
        <f t="shared" si="180"/>
        <v>6.0999999999999999E-2</v>
      </c>
      <c r="AR229" s="195">
        <f t="shared" si="180"/>
        <v>5.7000000000000051E-2</v>
      </c>
      <c r="AS229" s="195">
        <f t="shared" si="180"/>
        <v>2.5000000000000022E-2</v>
      </c>
      <c r="AT229" s="195">
        <f t="shared" si="180"/>
        <v>2.8999999999999915E-2</v>
      </c>
      <c r="AU229" s="195">
        <f t="shared" si="180"/>
        <v>3.9000000000000035E-2</v>
      </c>
      <c r="AV229" s="195">
        <f t="shared" si="180"/>
        <v>2.0000000000000018E-2</v>
      </c>
      <c r="AW229" s="195">
        <f t="shared" si="180"/>
        <v>2.4000000000000021E-2</v>
      </c>
      <c r="AX229" s="195">
        <f t="shared" si="180"/>
        <v>0.33199999999999996</v>
      </c>
      <c r="AY229" s="195">
        <f t="shared" si="180"/>
        <v>0</v>
      </c>
      <c r="AZ229" s="195">
        <f t="shared" si="180"/>
        <v>0</v>
      </c>
      <c r="BA229" s="195">
        <f t="shared" si="180"/>
        <v>0</v>
      </c>
      <c r="BB229" s="195">
        <f t="shared" si="180"/>
        <v>0</v>
      </c>
      <c r="BC229" s="196">
        <f>SUM(D229:BB229)</f>
        <v>1</v>
      </c>
      <c r="BD229" s="194"/>
    </row>
    <row r="230" spans="1:89" s="197" customFormat="1" x14ac:dyDescent="0.25">
      <c r="A230" s="259"/>
      <c r="B230" s="194" t="s">
        <v>111</v>
      </c>
      <c r="C230" s="266"/>
      <c r="D230" s="195">
        <f>D229</f>
        <v>0</v>
      </c>
      <c r="E230" s="195">
        <f t="shared" ref="E230:Q230" si="181">+D230+E229</f>
        <v>0</v>
      </c>
      <c r="F230" s="195">
        <f t="shared" si="181"/>
        <v>0</v>
      </c>
      <c r="G230" s="195">
        <f t="shared" si="181"/>
        <v>0</v>
      </c>
      <c r="H230" s="195">
        <f t="shared" si="181"/>
        <v>0</v>
      </c>
      <c r="I230" s="195">
        <f t="shared" si="181"/>
        <v>0</v>
      </c>
      <c r="J230" s="195">
        <f t="shared" si="181"/>
        <v>0</v>
      </c>
      <c r="K230" s="195">
        <f t="shared" si="181"/>
        <v>0</v>
      </c>
      <c r="L230" s="195">
        <f t="shared" si="181"/>
        <v>0</v>
      </c>
      <c r="M230" s="195">
        <f t="shared" si="181"/>
        <v>0</v>
      </c>
      <c r="N230" s="195">
        <f t="shared" si="181"/>
        <v>0</v>
      </c>
      <c r="O230" s="195">
        <f t="shared" si="181"/>
        <v>0</v>
      </c>
      <c r="P230" s="195">
        <f t="shared" si="181"/>
        <v>0</v>
      </c>
      <c r="Q230" s="195">
        <f t="shared" si="181"/>
        <v>0</v>
      </c>
      <c r="R230" s="195">
        <v>0.05</v>
      </c>
      <c r="S230" s="195">
        <v>0.05</v>
      </c>
      <c r="T230" s="195">
        <v>0.05</v>
      </c>
      <c r="U230" s="195">
        <v>0.05</v>
      </c>
      <c r="V230" s="195">
        <v>0.05</v>
      </c>
      <c r="W230" s="195">
        <v>0.05</v>
      </c>
      <c r="X230" s="195">
        <v>0.05</v>
      </c>
      <c r="Y230" s="195">
        <v>0.05</v>
      </c>
      <c r="Z230" s="195">
        <v>0.05</v>
      </c>
      <c r="AA230" s="195">
        <v>0.05</v>
      </c>
      <c r="AB230" s="195">
        <v>0.05</v>
      </c>
      <c r="AC230" s="195">
        <v>0.05</v>
      </c>
      <c r="AD230" s="195">
        <v>0.1</v>
      </c>
      <c r="AE230" s="195">
        <v>0.11</v>
      </c>
      <c r="AF230" s="195">
        <v>0.12</v>
      </c>
      <c r="AG230" s="82">
        <v>0.13</v>
      </c>
      <c r="AH230" s="195">
        <v>0.14000000000000001</v>
      </c>
      <c r="AI230" s="195">
        <v>0.15</v>
      </c>
      <c r="AJ230" s="195">
        <v>0.16</v>
      </c>
      <c r="AK230" s="195">
        <v>0.17899999999999999</v>
      </c>
      <c r="AL230" s="195">
        <v>0.20799999999999999</v>
      </c>
      <c r="AM230" s="195">
        <v>0.24199999999999999</v>
      </c>
      <c r="AN230" s="195">
        <v>0.30299999999999999</v>
      </c>
      <c r="AO230" s="195">
        <v>0.36499999999999999</v>
      </c>
      <c r="AP230" s="195">
        <v>0.41299999999999998</v>
      </c>
      <c r="AQ230" s="195">
        <v>0.47399999999999998</v>
      </c>
      <c r="AR230" s="195">
        <v>0.53100000000000003</v>
      </c>
      <c r="AS230" s="195">
        <v>0.55600000000000005</v>
      </c>
      <c r="AT230" s="195">
        <v>0.58499999999999996</v>
      </c>
      <c r="AU230" s="195">
        <v>0.624</v>
      </c>
      <c r="AV230" s="195">
        <v>0.64400000000000002</v>
      </c>
      <c r="AW230" s="195">
        <v>0.66800000000000004</v>
      </c>
      <c r="AX230" s="195">
        <v>1</v>
      </c>
      <c r="AY230" s="195">
        <v>1</v>
      </c>
      <c r="AZ230" s="195">
        <v>1</v>
      </c>
      <c r="BA230" s="195">
        <v>1</v>
      </c>
      <c r="BB230" s="195">
        <v>1</v>
      </c>
      <c r="BC230" s="196"/>
      <c r="BD230" s="194"/>
    </row>
    <row r="231" spans="1:89" s="212" customFormat="1" x14ac:dyDescent="0.25">
      <c r="A231" s="259"/>
      <c r="B231" s="209"/>
      <c r="C231" s="266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210"/>
      <c r="AF231" s="210"/>
      <c r="AG231" s="83"/>
      <c r="AH231" s="210"/>
      <c r="AI231" s="210"/>
      <c r="AJ231" s="210"/>
      <c r="AK231" s="210"/>
      <c r="AL231" s="210"/>
      <c r="AM231" s="210"/>
      <c r="AN231" s="210"/>
      <c r="AO231" s="210"/>
      <c r="AP231" s="210"/>
      <c r="AQ231" s="210"/>
      <c r="AR231" s="210"/>
      <c r="AS231" s="210"/>
      <c r="AT231" s="210"/>
      <c r="AU231" s="210"/>
      <c r="AV231" s="210"/>
      <c r="AW231" s="210"/>
      <c r="AX231" s="210"/>
      <c r="AY231" s="210"/>
      <c r="AZ231" s="210"/>
      <c r="BA231" s="210"/>
      <c r="BB231" s="210"/>
      <c r="BC231" s="211"/>
      <c r="BD231" s="209"/>
    </row>
    <row r="232" spans="1:89" s="198" customFormat="1" x14ac:dyDescent="0.25">
      <c r="A232" s="259"/>
      <c r="B232" s="198" t="s">
        <v>112</v>
      </c>
      <c r="C232" s="199">
        <v>129.41200000000001</v>
      </c>
      <c r="D232" s="200">
        <f t="shared" ref="D232:AI232" si="182">+D228*$C232</f>
        <v>0</v>
      </c>
      <c r="E232" s="200">
        <f t="shared" si="182"/>
        <v>0</v>
      </c>
      <c r="F232" s="200">
        <f t="shared" si="182"/>
        <v>0</v>
      </c>
      <c r="G232" s="200">
        <f t="shared" si="182"/>
        <v>0</v>
      </c>
      <c r="H232" s="200">
        <f t="shared" si="182"/>
        <v>0</v>
      </c>
      <c r="I232" s="200">
        <f t="shared" si="182"/>
        <v>0</v>
      </c>
      <c r="J232" s="200">
        <f t="shared" si="182"/>
        <v>0</v>
      </c>
      <c r="K232" s="200">
        <f t="shared" si="182"/>
        <v>0</v>
      </c>
      <c r="L232" s="200">
        <f t="shared" si="182"/>
        <v>0</v>
      </c>
      <c r="M232" s="200">
        <f t="shared" si="182"/>
        <v>0</v>
      </c>
      <c r="N232" s="200">
        <f t="shared" si="182"/>
        <v>0</v>
      </c>
      <c r="O232" s="200">
        <f t="shared" si="182"/>
        <v>0</v>
      </c>
      <c r="P232" s="200">
        <f t="shared" si="182"/>
        <v>0</v>
      </c>
      <c r="Q232" s="200">
        <f t="shared" si="182"/>
        <v>0</v>
      </c>
      <c r="R232" s="200">
        <f t="shared" si="182"/>
        <v>0</v>
      </c>
      <c r="S232" s="200">
        <f t="shared" si="182"/>
        <v>0</v>
      </c>
      <c r="T232" s="200">
        <f t="shared" si="182"/>
        <v>0</v>
      </c>
      <c r="U232" s="200">
        <f t="shared" si="182"/>
        <v>0</v>
      </c>
      <c r="V232" s="200">
        <f t="shared" si="182"/>
        <v>0</v>
      </c>
      <c r="W232" s="200">
        <f t="shared" si="182"/>
        <v>0</v>
      </c>
      <c r="X232" s="200">
        <f t="shared" si="182"/>
        <v>0</v>
      </c>
      <c r="Y232" s="200">
        <f t="shared" si="182"/>
        <v>0</v>
      </c>
      <c r="Z232" s="200">
        <f t="shared" si="182"/>
        <v>0</v>
      </c>
      <c r="AA232" s="200">
        <f t="shared" si="182"/>
        <v>0</v>
      </c>
      <c r="AB232" s="200">
        <f t="shared" si="182"/>
        <v>0</v>
      </c>
      <c r="AC232" s="200">
        <f t="shared" si="182"/>
        <v>6.470600000000001</v>
      </c>
      <c r="AD232" s="200">
        <f t="shared" si="182"/>
        <v>12.941200000000002</v>
      </c>
      <c r="AE232" s="200">
        <f t="shared" si="182"/>
        <v>14.235320000000002</v>
      </c>
      <c r="AF232" s="200">
        <f t="shared" si="182"/>
        <v>15.529440000000001</v>
      </c>
      <c r="AG232" s="90">
        <f t="shared" si="182"/>
        <v>16.823560000000001</v>
      </c>
      <c r="AH232" s="200">
        <f t="shared" si="182"/>
        <v>18.117680000000004</v>
      </c>
      <c r="AI232" s="200">
        <f t="shared" si="182"/>
        <v>19.411800000000003</v>
      </c>
      <c r="AJ232" s="200">
        <f t="shared" ref="AJ232:BB232" si="183">+AJ228*$C232</f>
        <v>20.705920000000006</v>
      </c>
      <c r="AK232" s="200">
        <f t="shared" si="183"/>
        <v>25.882400000000008</v>
      </c>
      <c r="AL232" s="200">
        <f t="shared" si="183"/>
        <v>32.353000000000009</v>
      </c>
      <c r="AM232" s="200">
        <f t="shared" si="183"/>
        <v>38.823600000000006</v>
      </c>
      <c r="AN232" s="200">
        <f t="shared" si="183"/>
        <v>45.294200000000004</v>
      </c>
      <c r="AO232" s="200">
        <f t="shared" si="183"/>
        <v>51.764800000000008</v>
      </c>
      <c r="AP232" s="200">
        <f t="shared" si="183"/>
        <v>58.235400000000006</v>
      </c>
      <c r="AQ232" s="200">
        <f t="shared" si="183"/>
        <v>64.706000000000003</v>
      </c>
      <c r="AR232" s="200">
        <f t="shared" si="183"/>
        <v>71.176600000000008</v>
      </c>
      <c r="AS232" s="200">
        <f t="shared" si="183"/>
        <v>77.647200000000012</v>
      </c>
      <c r="AT232" s="200">
        <f t="shared" si="183"/>
        <v>84.117800000000017</v>
      </c>
      <c r="AU232" s="200">
        <f t="shared" si="183"/>
        <v>90.588400000000021</v>
      </c>
      <c r="AV232" s="200">
        <f t="shared" si="183"/>
        <v>103.52960000000003</v>
      </c>
      <c r="AW232" s="200">
        <f t="shared" si="183"/>
        <v>122.94140000000003</v>
      </c>
      <c r="AX232" s="200">
        <f t="shared" si="183"/>
        <v>129.41200000000003</v>
      </c>
      <c r="AY232" s="200">
        <f t="shared" si="183"/>
        <v>129.41200000000003</v>
      </c>
      <c r="AZ232" s="200">
        <f t="shared" si="183"/>
        <v>129.41200000000003</v>
      </c>
      <c r="BA232" s="200">
        <f t="shared" si="183"/>
        <v>129.41200000000003</v>
      </c>
      <c r="BB232" s="200">
        <f t="shared" si="183"/>
        <v>129.41200000000003</v>
      </c>
      <c r="BC232" s="201"/>
      <c r="BD232" s="202"/>
      <c r="BE232" s="202"/>
      <c r="BF232" s="202"/>
      <c r="BG232" s="202"/>
      <c r="BH232" s="202"/>
      <c r="BI232" s="202"/>
      <c r="BJ232" s="202"/>
      <c r="BK232" s="202"/>
      <c r="BL232" s="202"/>
      <c r="BM232" s="202"/>
      <c r="BN232" s="202"/>
      <c r="BO232" s="202"/>
      <c r="BP232" s="202"/>
      <c r="BQ232" s="202"/>
      <c r="BR232" s="202"/>
      <c r="BS232" s="202"/>
      <c r="BT232" s="202"/>
      <c r="BU232" s="202"/>
      <c r="BV232" s="202"/>
      <c r="BW232" s="202"/>
      <c r="BX232" s="202"/>
      <c r="BY232" s="202"/>
      <c r="BZ232" s="202"/>
      <c r="CA232" s="202"/>
      <c r="CB232" s="202"/>
      <c r="CC232" s="202"/>
      <c r="CD232" s="202"/>
      <c r="CE232" s="202"/>
      <c r="CF232" s="202"/>
      <c r="CG232" s="202"/>
      <c r="CH232" s="202"/>
      <c r="CI232" s="202"/>
      <c r="CJ232" s="202"/>
      <c r="CK232" s="202"/>
    </row>
    <row r="233" spans="1:89" s="203" customFormat="1" ht="13.8" thickBot="1" x14ac:dyDescent="0.3">
      <c r="A233" s="260"/>
      <c r="B233" s="203" t="s">
        <v>113</v>
      </c>
      <c r="C233" s="204" t="str">
        <f>+'NTP or Sold'!B40</f>
        <v>Committed</v>
      </c>
      <c r="D233" s="205">
        <f t="shared" ref="D233:AI233" si="184">+D230*$C232</f>
        <v>0</v>
      </c>
      <c r="E233" s="205">
        <f t="shared" si="184"/>
        <v>0</v>
      </c>
      <c r="F233" s="205">
        <f t="shared" si="184"/>
        <v>0</v>
      </c>
      <c r="G233" s="205">
        <f t="shared" si="184"/>
        <v>0</v>
      </c>
      <c r="H233" s="205">
        <f t="shared" si="184"/>
        <v>0</v>
      </c>
      <c r="I233" s="205">
        <f t="shared" si="184"/>
        <v>0</v>
      </c>
      <c r="J233" s="205">
        <f t="shared" si="184"/>
        <v>0</v>
      </c>
      <c r="K233" s="205">
        <f t="shared" si="184"/>
        <v>0</v>
      </c>
      <c r="L233" s="205">
        <f t="shared" si="184"/>
        <v>0</v>
      </c>
      <c r="M233" s="205">
        <f t="shared" si="184"/>
        <v>0</v>
      </c>
      <c r="N233" s="205">
        <f t="shared" si="184"/>
        <v>0</v>
      </c>
      <c r="O233" s="205">
        <f t="shared" si="184"/>
        <v>0</v>
      </c>
      <c r="P233" s="205">
        <f t="shared" si="184"/>
        <v>0</v>
      </c>
      <c r="Q233" s="205">
        <f t="shared" si="184"/>
        <v>0</v>
      </c>
      <c r="R233" s="205">
        <f t="shared" si="184"/>
        <v>6.470600000000001</v>
      </c>
      <c r="S233" s="205">
        <f t="shared" si="184"/>
        <v>6.470600000000001</v>
      </c>
      <c r="T233" s="205">
        <f t="shared" si="184"/>
        <v>6.470600000000001</v>
      </c>
      <c r="U233" s="205">
        <f t="shared" si="184"/>
        <v>6.470600000000001</v>
      </c>
      <c r="V233" s="205">
        <f t="shared" si="184"/>
        <v>6.470600000000001</v>
      </c>
      <c r="W233" s="205">
        <f t="shared" si="184"/>
        <v>6.470600000000001</v>
      </c>
      <c r="X233" s="205">
        <f t="shared" si="184"/>
        <v>6.470600000000001</v>
      </c>
      <c r="Y233" s="205">
        <f t="shared" si="184"/>
        <v>6.470600000000001</v>
      </c>
      <c r="Z233" s="205">
        <f t="shared" si="184"/>
        <v>6.470600000000001</v>
      </c>
      <c r="AA233" s="205">
        <f t="shared" si="184"/>
        <v>6.470600000000001</v>
      </c>
      <c r="AB233" s="205">
        <f t="shared" si="184"/>
        <v>6.470600000000001</v>
      </c>
      <c r="AC233" s="205">
        <f t="shared" si="184"/>
        <v>6.470600000000001</v>
      </c>
      <c r="AD233" s="205">
        <f t="shared" si="184"/>
        <v>12.941200000000002</v>
      </c>
      <c r="AE233" s="205">
        <f t="shared" si="184"/>
        <v>14.235320000000002</v>
      </c>
      <c r="AF233" s="205">
        <f t="shared" si="184"/>
        <v>15.529440000000001</v>
      </c>
      <c r="AG233" s="136">
        <f t="shared" si="184"/>
        <v>16.823560000000001</v>
      </c>
      <c r="AH233" s="205">
        <f t="shared" si="184"/>
        <v>18.117680000000004</v>
      </c>
      <c r="AI233" s="205">
        <f t="shared" si="184"/>
        <v>19.411799999999999</v>
      </c>
      <c r="AJ233" s="205">
        <f t="shared" ref="AJ233:BB233" si="185">+AJ230*$C232</f>
        <v>20.705920000000003</v>
      </c>
      <c r="AK233" s="205">
        <f t="shared" si="185"/>
        <v>23.164747999999999</v>
      </c>
      <c r="AL233" s="205">
        <f t="shared" si="185"/>
        <v>26.917695999999999</v>
      </c>
      <c r="AM233" s="205">
        <f t="shared" si="185"/>
        <v>31.317703999999999</v>
      </c>
      <c r="AN233" s="205">
        <f t="shared" si="185"/>
        <v>39.211835999999998</v>
      </c>
      <c r="AO233" s="205">
        <f t="shared" si="185"/>
        <v>47.235379999999999</v>
      </c>
      <c r="AP233" s="205">
        <f t="shared" si="185"/>
        <v>53.447156</v>
      </c>
      <c r="AQ233" s="205">
        <f t="shared" si="185"/>
        <v>61.341287999999999</v>
      </c>
      <c r="AR233" s="205">
        <f t="shared" si="185"/>
        <v>68.717772000000011</v>
      </c>
      <c r="AS233" s="205">
        <f t="shared" si="185"/>
        <v>71.953072000000006</v>
      </c>
      <c r="AT233" s="205">
        <f t="shared" si="185"/>
        <v>75.706019999999995</v>
      </c>
      <c r="AU233" s="205">
        <f t="shared" si="185"/>
        <v>80.753088000000005</v>
      </c>
      <c r="AV233" s="205">
        <f t="shared" si="185"/>
        <v>83.341328000000004</v>
      </c>
      <c r="AW233" s="205">
        <f t="shared" si="185"/>
        <v>86.447216000000012</v>
      </c>
      <c r="AX233" s="205">
        <f t="shared" si="185"/>
        <v>129.41200000000001</v>
      </c>
      <c r="AY233" s="205">
        <f t="shared" si="185"/>
        <v>129.41200000000001</v>
      </c>
      <c r="AZ233" s="205">
        <f t="shared" si="185"/>
        <v>129.41200000000001</v>
      </c>
      <c r="BA233" s="205">
        <f t="shared" si="185"/>
        <v>129.41200000000001</v>
      </c>
      <c r="BB233" s="205">
        <f t="shared" si="185"/>
        <v>129.41200000000001</v>
      </c>
      <c r="BC233" s="206"/>
      <c r="BD233" s="207"/>
      <c r="BE233" s="207"/>
      <c r="BF233" s="207"/>
      <c r="BG233" s="207"/>
      <c r="BH233" s="207"/>
      <c r="BI233" s="207"/>
      <c r="BJ233" s="207"/>
      <c r="BK233" s="207"/>
      <c r="BL233" s="207"/>
      <c r="BM233" s="207"/>
      <c r="BN233" s="207"/>
      <c r="BO233" s="207"/>
      <c r="BP233" s="207"/>
      <c r="BQ233" s="207"/>
      <c r="BR233" s="207"/>
      <c r="BS233" s="207"/>
      <c r="BT233" s="207"/>
      <c r="BU233" s="207"/>
      <c r="BV233" s="207"/>
      <c r="BW233" s="207"/>
      <c r="BX233" s="207"/>
      <c r="BY233" s="207"/>
      <c r="BZ233" s="207"/>
      <c r="CA233" s="207"/>
      <c r="CB233" s="207"/>
      <c r="CC233" s="207"/>
      <c r="CD233" s="207"/>
      <c r="CE233" s="207"/>
      <c r="CF233" s="207"/>
      <c r="CG233" s="207"/>
      <c r="CH233" s="207"/>
      <c r="CI233" s="207"/>
      <c r="CJ233" s="207"/>
      <c r="CK233" s="207"/>
    </row>
    <row r="234" spans="1:89" s="193" customFormat="1" ht="15" customHeight="1" thickTop="1" x14ac:dyDescent="0.25">
      <c r="A234" s="258">
        <v>3</v>
      </c>
      <c r="B234" s="190" t="str">
        <f>+'NTP or Sold'!G42</f>
        <v>7FA</v>
      </c>
      <c r="C234" s="265" t="str">
        <f>+'NTP or Sold'!S42</f>
        <v>Pastoria</v>
      </c>
      <c r="D234" s="191"/>
      <c r="E234" s="191"/>
      <c r="F234" s="191"/>
      <c r="G234" s="191"/>
      <c r="H234" s="191"/>
      <c r="I234" s="191"/>
      <c r="J234" s="191"/>
      <c r="K234" s="191"/>
      <c r="L234" s="191"/>
      <c r="M234" s="191"/>
      <c r="N234" s="191"/>
      <c r="O234" s="191"/>
      <c r="P234" s="191"/>
      <c r="Q234" s="191"/>
      <c r="R234" s="191"/>
      <c r="S234" s="191"/>
      <c r="T234" s="191"/>
      <c r="U234" s="191"/>
      <c r="V234" s="191"/>
      <c r="W234" s="191"/>
      <c r="X234" s="191"/>
      <c r="Y234" s="191"/>
      <c r="Z234" s="191"/>
      <c r="AA234" s="191"/>
      <c r="AB234" s="191"/>
      <c r="AC234" s="191"/>
      <c r="AD234" s="191"/>
      <c r="AE234" s="191"/>
      <c r="AF234" s="191"/>
      <c r="AG234" s="84"/>
      <c r="AH234" s="191"/>
      <c r="AI234" s="191"/>
      <c r="AJ234" s="191"/>
      <c r="AK234" s="191"/>
      <c r="AL234" s="191"/>
      <c r="AM234" s="191"/>
      <c r="AN234" s="191"/>
      <c r="AO234" s="191"/>
      <c r="AP234" s="191"/>
      <c r="AQ234" s="191"/>
      <c r="AR234" s="191"/>
      <c r="AS234" s="191"/>
      <c r="AT234" s="191"/>
      <c r="AU234" s="191"/>
      <c r="AV234" s="191"/>
      <c r="AW234" s="191"/>
      <c r="AX234" s="191"/>
      <c r="AY234" s="191"/>
      <c r="AZ234" s="191"/>
      <c r="BA234" s="191"/>
      <c r="BB234" s="191"/>
      <c r="BC234" s="192"/>
    </row>
    <row r="235" spans="1:89" s="197" customFormat="1" x14ac:dyDescent="0.25">
      <c r="A235" s="259"/>
      <c r="B235" s="194" t="s">
        <v>108</v>
      </c>
      <c r="C235" s="266"/>
      <c r="D235" s="195">
        <v>0</v>
      </c>
      <c r="E235" s="195">
        <v>0</v>
      </c>
      <c r="F235" s="195">
        <v>0</v>
      </c>
      <c r="G235" s="195">
        <v>0</v>
      </c>
      <c r="H235" s="195">
        <v>0</v>
      </c>
      <c r="I235" s="195">
        <v>0</v>
      </c>
      <c r="J235" s="195">
        <v>0</v>
      </c>
      <c r="K235" s="195">
        <v>0</v>
      </c>
      <c r="L235" s="195">
        <v>0</v>
      </c>
      <c r="M235" s="195">
        <v>0</v>
      </c>
      <c r="N235" s="195">
        <v>0</v>
      </c>
      <c r="O235" s="195">
        <v>0</v>
      </c>
      <c r="P235" s="195">
        <v>0</v>
      </c>
      <c r="Q235" s="195">
        <v>0</v>
      </c>
      <c r="R235" s="195">
        <v>0</v>
      </c>
      <c r="S235" s="195">
        <v>0</v>
      </c>
      <c r="T235" s="195">
        <v>0</v>
      </c>
      <c r="U235" s="195">
        <v>0</v>
      </c>
      <c r="V235" s="195">
        <v>0</v>
      </c>
      <c r="W235" s="195">
        <v>0</v>
      </c>
      <c r="X235" s="195">
        <v>0</v>
      </c>
      <c r="Y235" s="195">
        <v>0</v>
      </c>
      <c r="Z235" s="195">
        <v>0</v>
      </c>
      <c r="AA235" s="195">
        <v>0</v>
      </c>
      <c r="AB235" s="195">
        <v>0</v>
      </c>
      <c r="AC235" s="195">
        <v>0.05</v>
      </c>
      <c r="AD235" s="195">
        <v>0.05</v>
      </c>
      <c r="AE235" s="195">
        <v>0.01</v>
      </c>
      <c r="AF235" s="195">
        <v>0.01</v>
      </c>
      <c r="AG235" s="82">
        <v>0.01</v>
      </c>
      <c r="AH235" s="195">
        <v>0.01</v>
      </c>
      <c r="AI235" s="195">
        <v>0.01</v>
      </c>
      <c r="AJ235" s="195">
        <v>0.01</v>
      </c>
      <c r="AK235" s="195">
        <v>0.04</v>
      </c>
      <c r="AL235" s="195">
        <v>0.05</v>
      </c>
      <c r="AM235" s="195">
        <v>0.05</v>
      </c>
      <c r="AN235" s="195">
        <v>0.05</v>
      </c>
      <c r="AO235" s="195">
        <v>0.05</v>
      </c>
      <c r="AP235" s="195">
        <v>0.05</v>
      </c>
      <c r="AQ235" s="195">
        <v>0.05</v>
      </c>
      <c r="AR235" s="195">
        <v>0.05</v>
      </c>
      <c r="AS235" s="195">
        <v>0.05</v>
      </c>
      <c r="AT235" s="195">
        <v>0.05</v>
      </c>
      <c r="AU235" s="195">
        <v>0.05</v>
      </c>
      <c r="AV235" s="195">
        <v>0.1</v>
      </c>
      <c r="AW235" s="195">
        <v>0.15</v>
      </c>
      <c r="AX235" s="195">
        <v>0.05</v>
      </c>
      <c r="AY235" s="195">
        <v>0</v>
      </c>
      <c r="AZ235" s="195">
        <v>0</v>
      </c>
      <c r="BA235" s="195">
        <v>0</v>
      </c>
      <c r="BB235" s="195">
        <v>0</v>
      </c>
      <c r="BC235" s="196">
        <f>SUM(D235:BB235)</f>
        <v>1.0000000000000002</v>
      </c>
      <c r="BD235" s="194"/>
    </row>
    <row r="236" spans="1:89" s="197" customFormat="1" x14ac:dyDescent="0.25">
      <c r="A236" s="259"/>
      <c r="B236" s="194" t="s">
        <v>109</v>
      </c>
      <c r="C236" s="266"/>
      <c r="D236" s="195">
        <f>D235</f>
        <v>0</v>
      </c>
      <c r="E236" s="195">
        <f t="shared" ref="E236:AJ236" si="186">+D236+E235</f>
        <v>0</v>
      </c>
      <c r="F236" s="195">
        <f t="shared" si="186"/>
        <v>0</v>
      </c>
      <c r="G236" s="195">
        <f t="shared" si="186"/>
        <v>0</v>
      </c>
      <c r="H236" s="195">
        <f t="shared" si="186"/>
        <v>0</v>
      </c>
      <c r="I236" s="195">
        <f t="shared" si="186"/>
        <v>0</v>
      </c>
      <c r="J236" s="195">
        <f t="shared" si="186"/>
        <v>0</v>
      </c>
      <c r="K236" s="195">
        <f t="shared" si="186"/>
        <v>0</v>
      </c>
      <c r="L236" s="195">
        <f t="shared" si="186"/>
        <v>0</v>
      </c>
      <c r="M236" s="195">
        <f t="shared" si="186"/>
        <v>0</v>
      </c>
      <c r="N236" s="195">
        <f t="shared" si="186"/>
        <v>0</v>
      </c>
      <c r="O236" s="195">
        <f t="shared" si="186"/>
        <v>0</v>
      </c>
      <c r="P236" s="195">
        <f t="shared" si="186"/>
        <v>0</v>
      </c>
      <c r="Q236" s="195">
        <f t="shared" si="186"/>
        <v>0</v>
      </c>
      <c r="R236" s="195">
        <f t="shared" si="186"/>
        <v>0</v>
      </c>
      <c r="S236" s="195">
        <f t="shared" si="186"/>
        <v>0</v>
      </c>
      <c r="T236" s="195">
        <f t="shared" si="186"/>
        <v>0</v>
      </c>
      <c r="U236" s="195">
        <f t="shared" si="186"/>
        <v>0</v>
      </c>
      <c r="V236" s="195">
        <f t="shared" si="186"/>
        <v>0</v>
      </c>
      <c r="W236" s="195">
        <f t="shared" si="186"/>
        <v>0</v>
      </c>
      <c r="X236" s="195">
        <f t="shared" si="186"/>
        <v>0</v>
      </c>
      <c r="Y236" s="195">
        <f t="shared" si="186"/>
        <v>0</v>
      </c>
      <c r="Z236" s="195">
        <f t="shared" si="186"/>
        <v>0</v>
      </c>
      <c r="AA236" s="195">
        <f t="shared" si="186"/>
        <v>0</v>
      </c>
      <c r="AB236" s="195">
        <f t="shared" si="186"/>
        <v>0</v>
      </c>
      <c r="AC236" s="195">
        <f t="shared" si="186"/>
        <v>0.05</v>
      </c>
      <c r="AD236" s="195">
        <f t="shared" si="186"/>
        <v>0.1</v>
      </c>
      <c r="AE236" s="195">
        <f t="shared" si="186"/>
        <v>0.11</v>
      </c>
      <c r="AF236" s="195">
        <f t="shared" si="186"/>
        <v>0.12</v>
      </c>
      <c r="AG236" s="82">
        <f t="shared" si="186"/>
        <v>0.13</v>
      </c>
      <c r="AH236" s="195">
        <f t="shared" si="186"/>
        <v>0.14000000000000001</v>
      </c>
      <c r="AI236" s="195">
        <f t="shared" si="186"/>
        <v>0.15000000000000002</v>
      </c>
      <c r="AJ236" s="195">
        <f t="shared" si="186"/>
        <v>0.16000000000000003</v>
      </c>
      <c r="AK236" s="195">
        <f t="shared" ref="AK236:BB236" si="187">+AJ236+AK235</f>
        <v>0.20000000000000004</v>
      </c>
      <c r="AL236" s="195">
        <f t="shared" si="187"/>
        <v>0.25000000000000006</v>
      </c>
      <c r="AM236" s="195">
        <f t="shared" si="187"/>
        <v>0.30000000000000004</v>
      </c>
      <c r="AN236" s="195">
        <f t="shared" si="187"/>
        <v>0.35000000000000003</v>
      </c>
      <c r="AO236" s="195">
        <f t="shared" si="187"/>
        <v>0.4</v>
      </c>
      <c r="AP236" s="195">
        <f t="shared" si="187"/>
        <v>0.45</v>
      </c>
      <c r="AQ236" s="195">
        <f t="shared" si="187"/>
        <v>0.5</v>
      </c>
      <c r="AR236" s="195">
        <f t="shared" si="187"/>
        <v>0.55000000000000004</v>
      </c>
      <c r="AS236" s="195">
        <f t="shared" si="187"/>
        <v>0.60000000000000009</v>
      </c>
      <c r="AT236" s="195">
        <f t="shared" si="187"/>
        <v>0.65000000000000013</v>
      </c>
      <c r="AU236" s="195">
        <f t="shared" si="187"/>
        <v>0.70000000000000018</v>
      </c>
      <c r="AV236" s="195">
        <f t="shared" si="187"/>
        <v>0.80000000000000016</v>
      </c>
      <c r="AW236" s="195">
        <f t="shared" si="187"/>
        <v>0.95000000000000018</v>
      </c>
      <c r="AX236" s="195">
        <f t="shared" si="187"/>
        <v>1.0000000000000002</v>
      </c>
      <c r="AY236" s="195">
        <f t="shared" si="187"/>
        <v>1.0000000000000002</v>
      </c>
      <c r="AZ236" s="195">
        <f t="shared" si="187"/>
        <v>1.0000000000000002</v>
      </c>
      <c r="BA236" s="195">
        <f t="shared" si="187"/>
        <v>1.0000000000000002</v>
      </c>
      <c r="BB236" s="195">
        <f t="shared" si="187"/>
        <v>1.0000000000000002</v>
      </c>
      <c r="BC236" s="196"/>
      <c r="BD236" s="194"/>
    </row>
    <row r="237" spans="1:89" s="197" customFormat="1" x14ac:dyDescent="0.25">
      <c r="A237" s="259"/>
      <c r="B237" s="194" t="s">
        <v>110</v>
      </c>
      <c r="C237" s="266"/>
      <c r="D237" s="195">
        <v>0</v>
      </c>
      <c r="E237" s="195">
        <v>0</v>
      </c>
      <c r="F237" s="195">
        <v>0</v>
      </c>
      <c r="G237" s="195">
        <v>0</v>
      </c>
      <c r="H237" s="195">
        <v>0</v>
      </c>
      <c r="I237" s="195">
        <v>0</v>
      </c>
      <c r="J237" s="195">
        <v>0</v>
      </c>
      <c r="K237" s="195">
        <v>0</v>
      </c>
      <c r="L237" s="195">
        <v>0</v>
      </c>
      <c r="M237" s="195">
        <v>0</v>
      </c>
      <c r="N237" s="195">
        <v>0</v>
      </c>
      <c r="O237" s="195">
        <v>0</v>
      </c>
      <c r="P237" s="195">
        <v>0</v>
      </c>
      <c r="Q237" s="195">
        <v>0</v>
      </c>
      <c r="R237" s="195">
        <f t="shared" ref="R237:BB237" si="188">R238-Q238</f>
        <v>0.05</v>
      </c>
      <c r="S237" s="195">
        <f t="shared" si="188"/>
        <v>0</v>
      </c>
      <c r="T237" s="195">
        <f t="shared" si="188"/>
        <v>0</v>
      </c>
      <c r="U237" s="195">
        <f t="shared" si="188"/>
        <v>0</v>
      </c>
      <c r="V237" s="195">
        <f t="shared" si="188"/>
        <v>0</v>
      </c>
      <c r="W237" s="195">
        <f t="shared" si="188"/>
        <v>0</v>
      </c>
      <c r="X237" s="195">
        <f t="shared" si="188"/>
        <v>0</v>
      </c>
      <c r="Y237" s="195">
        <f t="shared" si="188"/>
        <v>0</v>
      </c>
      <c r="Z237" s="195">
        <f t="shared" si="188"/>
        <v>0</v>
      </c>
      <c r="AA237" s="195">
        <f t="shared" si="188"/>
        <v>0</v>
      </c>
      <c r="AB237" s="195">
        <f t="shared" si="188"/>
        <v>0</v>
      </c>
      <c r="AC237" s="195">
        <f t="shared" si="188"/>
        <v>0</v>
      </c>
      <c r="AD237" s="195">
        <f t="shared" si="188"/>
        <v>0.05</v>
      </c>
      <c r="AE237" s="195">
        <f t="shared" si="188"/>
        <v>9.999999999999995E-3</v>
      </c>
      <c r="AF237" s="195">
        <f t="shared" si="188"/>
        <v>9.999999999999995E-3</v>
      </c>
      <c r="AG237" s="82">
        <f t="shared" si="188"/>
        <v>1.0000000000000009E-2</v>
      </c>
      <c r="AH237" s="195">
        <f t="shared" si="188"/>
        <v>1.0000000000000009E-2</v>
      </c>
      <c r="AI237" s="195">
        <f t="shared" si="188"/>
        <v>9.9999999999999811E-3</v>
      </c>
      <c r="AJ237" s="195">
        <f t="shared" si="188"/>
        <v>1.0000000000000009E-2</v>
      </c>
      <c r="AK237" s="195">
        <f t="shared" si="188"/>
        <v>1.8999999999999989E-2</v>
      </c>
      <c r="AL237" s="195">
        <f t="shared" si="188"/>
        <v>2.8999999999999998E-2</v>
      </c>
      <c r="AM237" s="195">
        <f t="shared" si="188"/>
        <v>3.4000000000000002E-2</v>
      </c>
      <c r="AN237" s="195">
        <f t="shared" si="188"/>
        <v>6.0999999999999999E-2</v>
      </c>
      <c r="AO237" s="195">
        <f t="shared" si="188"/>
        <v>6.2E-2</v>
      </c>
      <c r="AP237" s="195">
        <f t="shared" si="188"/>
        <v>4.7999999999999987E-2</v>
      </c>
      <c r="AQ237" s="195">
        <f t="shared" si="188"/>
        <v>6.0999999999999999E-2</v>
      </c>
      <c r="AR237" s="195">
        <f t="shared" si="188"/>
        <v>5.7000000000000051E-2</v>
      </c>
      <c r="AS237" s="195">
        <f t="shared" si="188"/>
        <v>2.5000000000000022E-2</v>
      </c>
      <c r="AT237" s="195">
        <f t="shared" si="188"/>
        <v>2.8999999999999915E-2</v>
      </c>
      <c r="AU237" s="195">
        <f t="shared" si="188"/>
        <v>3.9000000000000035E-2</v>
      </c>
      <c r="AV237" s="195">
        <f t="shared" si="188"/>
        <v>2.0000000000000018E-2</v>
      </c>
      <c r="AW237" s="195">
        <f t="shared" si="188"/>
        <v>2.4000000000000021E-2</v>
      </c>
      <c r="AX237" s="195">
        <f t="shared" si="188"/>
        <v>0.33199999999999996</v>
      </c>
      <c r="AY237" s="195">
        <f t="shared" si="188"/>
        <v>0</v>
      </c>
      <c r="AZ237" s="195">
        <f t="shared" si="188"/>
        <v>0</v>
      </c>
      <c r="BA237" s="195">
        <f t="shared" si="188"/>
        <v>0</v>
      </c>
      <c r="BB237" s="195">
        <f t="shared" si="188"/>
        <v>0</v>
      </c>
      <c r="BC237" s="196">
        <f>SUM(D237:BB237)</f>
        <v>1</v>
      </c>
      <c r="BD237" s="194"/>
    </row>
    <row r="238" spans="1:89" s="197" customFormat="1" x14ac:dyDescent="0.25">
      <c r="A238" s="259"/>
      <c r="B238" s="194" t="s">
        <v>111</v>
      </c>
      <c r="C238" s="266"/>
      <c r="D238" s="195">
        <f>D237</f>
        <v>0</v>
      </c>
      <c r="E238" s="195">
        <f t="shared" ref="E238:Q238" si="189">+D238+E237</f>
        <v>0</v>
      </c>
      <c r="F238" s="195">
        <f t="shared" si="189"/>
        <v>0</v>
      </c>
      <c r="G238" s="195">
        <f t="shared" si="189"/>
        <v>0</v>
      </c>
      <c r="H238" s="195">
        <f t="shared" si="189"/>
        <v>0</v>
      </c>
      <c r="I238" s="195">
        <f t="shared" si="189"/>
        <v>0</v>
      </c>
      <c r="J238" s="195">
        <f t="shared" si="189"/>
        <v>0</v>
      </c>
      <c r="K238" s="195">
        <f t="shared" si="189"/>
        <v>0</v>
      </c>
      <c r="L238" s="195">
        <f t="shared" si="189"/>
        <v>0</v>
      </c>
      <c r="M238" s="195">
        <f t="shared" si="189"/>
        <v>0</v>
      </c>
      <c r="N238" s="195">
        <f t="shared" si="189"/>
        <v>0</v>
      </c>
      <c r="O238" s="195">
        <f t="shared" si="189"/>
        <v>0</v>
      </c>
      <c r="P238" s="195">
        <f t="shared" si="189"/>
        <v>0</v>
      </c>
      <c r="Q238" s="195">
        <f t="shared" si="189"/>
        <v>0</v>
      </c>
      <c r="R238" s="195">
        <v>0.05</v>
      </c>
      <c r="S238" s="195">
        <v>0.05</v>
      </c>
      <c r="T238" s="195">
        <v>0.05</v>
      </c>
      <c r="U238" s="195">
        <v>0.05</v>
      </c>
      <c r="V238" s="195">
        <v>0.05</v>
      </c>
      <c r="W238" s="195">
        <v>0.05</v>
      </c>
      <c r="X238" s="195">
        <v>0.05</v>
      </c>
      <c r="Y238" s="195">
        <v>0.05</v>
      </c>
      <c r="Z238" s="195">
        <v>0.05</v>
      </c>
      <c r="AA238" s="195">
        <v>0.05</v>
      </c>
      <c r="AB238" s="195">
        <v>0.05</v>
      </c>
      <c r="AC238" s="195">
        <v>0.05</v>
      </c>
      <c r="AD238" s="195">
        <v>0.1</v>
      </c>
      <c r="AE238" s="195">
        <v>0.11</v>
      </c>
      <c r="AF238" s="195">
        <v>0.12</v>
      </c>
      <c r="AG238" s="82">
        <v>0.13</v>
      </c>
      <c r="AH238" s="195">
        <v>0.14000000000000001</v>
      </c>
      <c r="AI238" s="195">
        <v>0.15</v>
      </c>
      <c r="AJ238" s="195">
        <v>0.16</v>
      </c>
      <c r="AK238" s="195">
        <v>0.17899999999999999</v>
      </c>
      <c r="AL238" s="195">
        <v>0.20799999999999999</v>
      </c>
      <c r="AM238" s="195">
        <v>0.24199999999999999</v>
      </c>
      <c r="AN238" s="195">
        <v>0.30299999999999999</v>
      </c>
      <c r="AO238" s="195">
        <v>0.36499999999999999</v>
      </c>
      <c r="AP238" s="195">
        <v>0.41299999999999998</v>
      </c>
      <c r="AQ238" s="195">
        <v>0.47399999999999998</v>
      </c>
      <c r="AR238" s="195">
        <v>0.53100000000000003</v>
      </c>
      <c r="AS238" s="195">
        <v>0.55600000000000005</v>
      </c>
      <c r="AT238" s="195">
        <v>0.58499999999999996</v>
      </c>
      <c r="AU238" s="195">
        <v>0.624</v>
      </c>
      <c r="AV238" s="195">
        <v>0.64400000000000002</v>
      </c>
      <c r="AW238" s="195">
        <v>0.66800000000000004</v>
      </c>
      <c r="AX238" s="195">
        <v>1</v>
      </c>
      <c r="AY238" s="195">
        <v>1</v>
      </c>
      <c r="AZ238" s="195">
        <v>1</v>
      </c>
      <c r="BA238" s="195">
        <v>1</v>
      </c>
      <c r="BB238" s="195">
        <v>1</v>
      </c>
      <c r="BC238" s="196"/>
      <c r="BD238" s="194"/>
    </row>
    <row r="239" spans="1:89" s="212" customFormat="1" x14ac:dyDescent="0.25">
      <c r="A239" s="259"/>
      <c r="B239" s="209"/>
      <c r="C239" s="266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210"/>
      <c r="AB239" s="210"/>
      <c r="AC239" s="210"/>
      <c r="AD239" s="210"/>
      <c r="AE239" s="210"/>
      <c r="AF239" s="210"/>
      <c r="AG239" s="83"/>
      <c r="AH239" s="210"/>
      <c r="AI239" s="210"/>
      <c r="AJ239" s="210"/>
      <c r="AK239" s="210"/>
      <c r="AL239" s="210"/>
      <c r="AM239" s="210"/>
      <c r="AN239" s="210"/>
      <c r="AO239" s="210"/>
      <c r="AP239" s="210"/>
      <c r="AQ239" s="210"/>
      <c r="AR239" s="210"/>
      <c r="AS239" s="210"/>
      <c r="AT239" s="210"/>
      <c r="AU239" s="210"/>
      <c r="AV239" s="210"/>
      <c r="AW239" s="210"/>
      <c r="AX239" s="210"/>
      <c r="AY239" s="210"/>
      <c r="AZ239" s="210"/>
      <c r="BA239" s="210"/>
      <c r="BB239" s="210"/>
      <c r="BC239" s="211"/>
      <c r="BD239" s="209"/>
    </row>
    <row r="240" spans="1:89" s="198" customFormat="1" x14ac:dyDescent="0.25">
      <c r="A240" s="259"/>
      <c r="B240" s="198" t="s">
        <v>112</v>
      </c>
      <c r="C240" s="199">
        <v>68.587000000000003</v>
      </c>
      <c r="D240" s="200">
        <f t="shared" ref="D240:AI240" si="190">+D236*$C240</f>
        <v>0</v>
      </c>
      <c r="E240" s="200">
        <f t="shared" si="190"/>
        <v>0</v>
      </c>
      <c r="F240" s="200">
        <f t="shared" si="190"/>
        <v>0</v>
      </c>
      <c r="G240" s="200">
        <f t="shared" si="190"/>
        <v>0</v>
      </c>
      <c r="H240" s="200">
        <f t="shared" si="190"/>
        <v>0</v>
      </c>
      <c r="I240" s="200">
        <f t="shared" si="190"/>
        <v>0</v>
      </c>
      <c r="J240" s="200">
        <f t="shared" si="190"/>
        <v>0</v>
      </c>
      <c r="K240" s="200">
        <f t="shared" si="190"/>
        <v>0</v>
      </c>
      <c r="L240" s="200">
        <f t="shared" si="190"/>
        <v>0</v>
      </c>
      <c r="M240" s="200">
        <f t="shared" si="190"/>
        <v>0</v>
      </c>
      <c r="N240" s="200">
        <f t="shared" si="190"/>
        <v>0</v>
      </c>
      <c r="O240" s="200">
        <f t="shared" si="190"/>
        <v>0</v>
      </c>
      <c r="P240" s="200">
        <f t="shared" si="190"/>
        <v>0</v>
      </c>
      <c r="Q240" s="200">
        <f t="shared" si="190"/>
        <v>0</v>
      </c>
      <c r="R240" s="200">
        <f t="shared" si="190"/>
        <v>0</v>
      </c>
      <c r="S240" s="200">
        <f t="shared" si="190"/>
        <v>0</v>
      </c>
      <c r="T240" s="200">
        <f t="shared" si="190"/>
        <v>0</v>
      </c>
      <c r="U240" s="200">
        <f t="shared" si="190"/>
        <v>0</v>
      </c>
      <c r="V240" s="200">
        <f t="shared" si="190"/>
        <v>0</v>
      </c>
      <c r="W240" s="200">
        <f t="shared" si="190"/>
        <v>0</v>
      </c>
      <c r="X240" s="200">
        <f t="shared" si="190"/>
        <v>0</v>
      </c>
      <c r="Y240" s="200">
        <f t="shared" si="190"/>
        <v>0</v>
      </c>
      <c r="Z240" s="200">
        <f t="shared" si="190"/>
        <v>0</v>
      </c>
      <c r="AA240" s="200">
        <f t="shared" si="190"/>
        <v>0</v>
      </c>
      <c r="AB240" s="200">
        <f t="shared" si="190"/>
        <v>0</v>
      </c>
      <c r="AC240" s="200">
        <f t="shared" si="190"/>
        <v>3.4293500000000003</v>
      </c>
      <c r="AD240" s="200">
        <f t="shared" si="190"/>
        <v>6.8587000000000007</v>
      </c>
      <c r="AE240" s="200">
        <f t="shared" si="190"/>
        <v>7.5445700000000002</v>
      </c>
      <c r="AF240" s="200">
        <f t="shared" si="190"/>
        <v>8.2304399999999998</v>
      </c>
      <c r="AG240" s="90">
        <f t="shared" si="190"/>
        <v>8.9163100000000011</v>
      </c>
      <c r="AH240" s="200">
        <f t="shared" si="190"/>
        <v>9.6021800000000006</v>
      </c>
      <c r="AI240" s="200">
        <f t="shared" si="190"/>
        <v>10.288050000000002</v>
      </c>
      <c r="AJ240" s="200">
        <f t="shared" ref="AJ240:BB240" si="191">+AJ236*$C240</f>
        <v>10.973920000000003</v>
      </c>
      <c r="AK240" s="200">
        <f t="shared" si="191"/>
        <v>13.717400000000003</v>
      </c>
      <c r="AL240" s="200">
        <f t="shared" si="191"/>
        <v>17.146750000000004</v>
      </c>
      <c r="AM240" s="200">
        <f t="shared" si="191"/>
        <v>20.576100000000004</v>
      </c>
      <c r="AN240" s="200">
        <f t="shared" si="191"/>
        <v>24.005450000000003</v>
      </c>
      <c r="AO240" s="200">
        <f t="shared" si="191"/>
        <v>27.434800000000003</v>
      </c>
      <c r="AP240" s="200">
        <f t="shared" si="191"/>
        <v>30.864150000000002</v>
      </c>
      <c r="AQ240" s="200">
        <f t="shared" si="191"/>
        <v>34.293500000000002</v>
      </c>
      <c r="AR240" s="200">
        <f t="shared" si="191"/>
        <v>37.722850000000008</v>
      </c>
      <c r="AS240" s="200">
        <f t="shared" si="191"/>
        <v>41.152200000000008</v>
      </c>
      <c r="AT240" s="200">
        <f t="shared" si="191"/>
        <v>44.581550000000014</v>
      </c>
      <c r="AU240" s="200">
        <f t="shared" si="191"/>
        <v>48.010900000000014</v>
      </c>
      <c r="AV240" s="200">
        <f t="shared" si="191"/>
        <v>54.869600000000013</v>
      </c>
      <c r="AW240" s="200">
        <f t="shared" si="191"/>
        <v>65.157650000000018</v>
      </c>
      <c r="AX240" s="200">
        <f t="shared" si="191"/>
        <v>68.587000000000018</v>
      </c>
      <c r="AY240" s="200">
        <f t="shared" si="191"/>
        <v>68.587000000000018</v>
      </c>
      <c r="AZ240" s="200">
        <f t="shared" si="191"/>
        <v>68.587000000000018</v>
      </c>
      <c r="BA240" s="200">
        <f t="shared" si="191"/>
        <v>68.587000000000018</v>
      </c>
      <c r="BB240" s="200">
        <f t="shared" si="191"/>
        <v>68.587000000000018</v>
      </c>
      <c r="BC240" s="201"/>
      <c r="BD240" s="202"/>
      <c r="BE240" s="202"/>
      <c r="BF240" s="202"/>
      <c r="BG240" s="202"/>
      <c r="BH240" s="202"/>
      <c r="BI240" s="202"/>
      <c r="BJ240" s="202"/>
      <c r="BK240" s="202"/>
      <c r="BL240" s="202"/>
      <c r="BM240" s="202"/>
      <c r="BN240" s="202"/>
      <c r="BO240" s="202"/>
      <c r="BP240" s="202"/>
      <c r="BQ240" s="202"/>
      <c r="BR240" s="202"/>
      <c r="BS240" s="202"/>
      <c r="BT240" s="202"/>
      <c r="BU240" s="202"/>
      <c r="BV240" s="202"/>
      <c r="BW240" s="202"/>
      <c r="BX240" s="202"/>
      <c r="BY240" s="202"/>
      <c r="BZ240" s="202"/>
      <c r="CA240" s="202"/>
      <c r="CB240" s="202"/>
      <c r="CC240" s="202"/>
      <c r="CD240" s="202"/>
      <c r="CE240" s="202"/>
      <c r="CF240" s="202"/>
      <c r="CG240" s="202"/>
      <c r="CH240" s="202"/>
      <c r="CI240" s="202"/>
      <c r="CJ240" s="202"/>
      <c r="CK240" s="202"/>
    </row>
    <row r="241" spans="1:89" s="203" customFormat="1" ht="13.8" thickBot="1" x14ac:dyDescent="0.3">
      <c r="A241" s="260"/>
      <c r="B241" s="203" t="s">
        <v>113</v>
      </c>
      <c r="C241" s="204" t="str">
        <f>+'NTP or Sold'!B42</f>
        <v>Committed</v>
      </c>
      <c r="D241" s="205">
        <f t="shared" ref="D241:AI241" si="192">+D238*$C240</f>
        <v>0</v>
      </c>
      <c r="E241" s="205">
        <f t="shared" si="192"/>
        <v>0</v>
      </c>
      <c r="F241" s="205">
        <f t="shared" si="192"/>
        <v>0</v>
      </c>
      <c r="G241" s="205">
        <f t="shared" si="192"/>
        <v>0</v>
      </c>
      <c r="H241" s="205">
        <f t="shared" si="192"/>
        <v>0</v>
      </c>
      <c r="I241" s="205">
        <f t="shared" si="192"/>
        <v>0</v>
      </c>
      <c r="J241" s="205">
        <f t="shared" si="192"/>
        <v>0</v>
      </c>
      <c r="K241" s="205">
        <f t="shared" si="192"/>
        <v>0</v>
      </c>
      <c r="L241" s="205">
        <f t="shared" si="192"/>
        <v>0</v>
      </c>
      <c r="M241" s="205">
        <f t="shared" si="192"/>
        <v>0</v>
      </c>
      <c r="N241" s="205">
        <f t="shared" si="192"/>
        <v>0</v>
      </c>
      <c r="O241" s="205">
        <f t="shared" si="192"/>
        <v>0</v>
      </c>
      <c r="P241" s="205">
        <f t="shared" si="192"/>
        <v>0</v>
      </c>
      <c r="Q241" s="205">
        <f t="shared" si="192"/>
        <v>0</v>
      </c>
      <c r="R241" s="205">
        <f t="shared" si="192"/>
        <v>3.4293500000000003</v>
      </c>
      <c r="S241" s="205">
        <f t="shared" si="192"/>
        <v>3.4293500000000003</v>
      </c>
      <c r="T241" s="205">
        <f t="shared" si="192"/>
        <v>3.4293500000000003</v>
      </c>
      <c r="U241" s="205">
        <f t="shared" si="192"/>
        <v>3.4293500000000003</v>
      </c>
      <c r="V241" s="205">
        <f t="shared" si="192"/>
        <v>3.4293500000000003</v>
      </c>
      <c r="W241" s="205">
        <f t="shared" si="192"/>
        <v>3.4293500000000003</v>
      </c>
      <c r="X241" s="205">
        <f t="shared" si="192"/>
        <v>3.4293500000000003</v>
      </c>
      <c r="Y241" s="205">
        <f t="shared" si="192"/>
        <v>3.4293500000000003</v>
      </c>
      <c r="Z241" s="205">
        <f t="shared" si="192"/>
        <v>3.4293500000000003</v>
      </c>
      <c r="AA241" s="205">
        <f t="shared" si="192"/>
        <v>3.4293500000000003</v>
      </c>
      <c r="AB241" s="205">
        <f t="shared" si="192"/>
        <v>3.4293500000000003</v>
      </c>
      <c r="AC241" s="205">
        <f t="shared" si="192"/>
        <v>3.4293500000000003</v>
      </c>
      <c r="AD241" s="205">
        <f t="shared" si="192"/>
        <v>6.8587000000000007</v>
      </c>
      <c r="AE241" s="205">
        <f t="shared" si="192"/>
        <v>7.5445700000000002</v>
      </c>
      <c r="AF241" s="205">
        <f t="shared" si="192"/>
        <v>8.2304399999999998</v>
      </c>
      <c r="AG241" s="136">
        <f t="shared" si="192"/>
        <v>8.9163100000000011</v>
      </c>
      <c r="AH241" s="205">
        <f t="shared" si="192"/>
        <v>9.6021800000000006</v>
      </c>
      <c r="AI241" s="205">
        <f t="shared" si="192"/>
        <v>10.28805</v>
      </c>
      <c r="AJ241" s="205">
        <f t="shared" ref="AJ241:BB241" si="193">+AJ238*$C240</f>
        <v>10.973920000000001</v>
      </c>
      <c r="AK241" s="205">
        <f t="shared" si="193"/>
        <v>12.277073</v>
      </c>
      <c r="AL241" s="205">
        <f t="shared" si="193"/>
        <v>14.266095999999999</v>
      </c>
      <c r="AM241" s="205">
        <f t="shared" si="193"/>
        <v>16.598054000000001</v>
      </c>
      <c r="AN241" s="205">
        <f t="shared" si="193"/>
        <v>20.781860999999999</v>
      </c>
      <c r="AO241" s="205">
        <f t="shared" si="193"/>
        <v>25.034255000000002</v>
      </c>
      <c r="AP241" s="205">
        <f t="shared" si="193"/>
        <v>28.326430999999999</v>
      </c>
      <c r="AQ241" s="205">
        <f t="shared" si="193"/>
        <v>32.510238000000001</v>
      </c>
      <c r="AR241" s="205">
        <f t="shared" si="193"/>
        <v>36.419697000000006</v>
      </c>
      <c r="AS241" s="205">
        <f t="shared" si="193"/>
        <v>38.134372000000006</v>
      </c>
      <c r="AT241" s="205">
        <f t="shared" si="193"/>
        <v>40.123395000000002</v>
      </c>
      <c r="AU241" s="205">
        <f t="shared" si="193"/>
        <v>42.798287999999999</v>
      </c>
      <c r="AV241" s="205">
        <f t="shared" si="193"/>
        <v>44.170028000000002</v>
      </c>
      <c r="AW241" s="205">
        <f t="shared" si="193"/>
        <v>45.816116000000008</v>
      </c>
      <c r="AX241" s="205">
        <f t="shared" si="193"/>
        <v>68.587000000000003</v>
      </c>
      <c r="AY241" s="205">
        <f t="shared" si="193"/>
        <v>68.587000000000003</v>
      </c>
      <c r="AZ241" s="205">
        <f t="shared" si="193"/>
        <v>68.587000000000003</v>
      </c>
      <c r="BA241" s="205">
        <f t="shared" si="193"/>
        <v>68.587000000000003</v>
      </c>
      <c r="BB241" s="205">
        <f t="shared" si="193"/>
        <v>68.587000000000003</v>
      </c>
      <c r="BC241" s="206"/>
      <c r="BD241" s="207"/>
      <c r="BE241" s="207"/>
      <c r="BF241" s="207"/>
      <c r="BG241" s="207"/>
      <c r="BH241" s="207"/>
      <c r="BI241" s="207"/>
      <c r="BJ241" s="207"/>
      <c r="BK241" s="207"/>
      <c r="BL241" s="207"/>
      <c r="BM241" s="207"/>
      <c r="BN241" s="207"/>
      <c r="BO241" s="207"/>
      <c r="BP241" s="207"/>
      <c r="BQ241" s="207"/>
      <c r="BR241" s="207"/>
      <c r="BS241" s="207"/>
      <c r="BT241" s="207"/>
      <c r="BU241" s="207"/>
      <c r="BV241" s="207"/>
      <c r="BW241" s="207"/>
      <c r="BX241" s="207"/>
      <c r="BY241" s="207"/>
      <c r="BZ241" s="207"/>
      <c r="CA241" s="207"/>
      <c r="CB241" s="207"/>
      <c r="CC241" s="207"/>
      <c r="CD241" s="207"/>
      <c r="CE241" s="207"/>
      <c r="CF241" s="207"/>
      <c r="CG241" s="207"/>
      <c r="CH241" s="207"/>
      <c r="CI241" s="207"/>
      <c r="CJ241" s="207"/>
      <c r="CK241" s="207"/>
    </row>
    <row r="242" spans="1:89" s="249" customFormat="1" ht="13.8" thickTop="1" x14ac:dyDescent="0.25">
      <c r="A242" s="258">
        <f>+A234+1</f>
        <v>4</v>
      </c>
      <c r="B242" s="190" t="str">
        <f>+'NTP or Sold'!G43</f>
        <v>7FA</v>
      </c>
      <c r="C242" s="265" t="str">
        <f>+'NTP or Sold'!S43</f>
        <v>Pastoria Expansion</v>
      </c>
      <c r="D242" s="191"/>
      <c r="E242" s="191"/>
      <c r="F242" s="191"/>
      <c r="G242" s="191"/>
      <c r="H242" s="191"/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  <c r="X242" s="191"/>
      <c r="Y242" s="191"/>
      <c r="Z242" s="191"/>
      <c r="AA242" s="191"/>
      <c r="AB242" s="191"/>
      <c r="AC242" s="191"/>
      <c r="AD242" s="191"/>
      <c r="AE242" s="191"/>
      <c r="AF242" s="191"/>
      <c r="AG242" s="84"/>
      <c r="AH242" s="191"/>
      <c r="AI242" s="191"/>
      <c r="AJ242" s="191"/>
      <c r="AK242" s="191"/>
      <c r="AL242" s="191"/>
      <c r="AM242" s="191"/>
      <c r="AN242" s="191"/>
      <c r="AO242" s="191"/>
      <c r="AP242" s="191"/>
      <c r="AQ242" s="191"/>
      <c r="AR242" s="191"/>
      <c r="AS242" s="191"/>
      <c r="AT242" s="191"/>
      <c r="AU242" s="191"/>
      <c r="AV242" s="191"/>
      <c r="AW242" s="191"/>
      <c r="AX242" s="191"/>
      <c r="AY242" s="191"/>
      <c r="AZ242" s="191"/>
      <c r="BA242" s="191"/>
      <c r="BB242" s="191"/>
      <c r="BC242" s="192"/>
      <c r="BD242" s="250"/>
      <c r="BE242" s="250"/>
      <c r="BF242" s="250"/>
      <c r="BG242" s="250"/>
      <c r="BH242" s="250"/>
      <c r="BI242" s="250"/>
      <c r="BJ242" s="250"/>
      <c r="BK242" s="250"/>
      <c r="BL242" s="250"/>
      <c r="BM242" s="250"/>
      <c r="BN242" s="250"/>
      <c r="BO242" s="250"/>
      <c r="BP242" s="250"/>
      <c r="BQ242" s="250"/>
      <c r="BR242" s="250"/>
      <c r="BS242" s="250"/>
      <c r="BT242" s="250"/>
      <c r="BU242" s="250"/>
      <c r="BV242" s="250"/>
      <c r="BW242" s="250"/>
      <c r="BX242" s="250"/>
      <c r="BY242" s="250"/>
      <c r="BZ242" s="250"/>
      <c r="CA242" s="250"/>
      <c r="CB242" s="250"/>
      <c r="CC242" s="250"/>
      <c r="CD242" s="250"/>
      <c r="CE242" s="250"/>
      <c r="CF242" s="250"/>
      <c r="CG242" s="250"/>
      <c r="CH242" s="250"/>
      <c r="CI242" s="250"/>
      <c r="CJ242" s="250"/>
      <c r="CK242" s="250"/>
    </row>
    <row r="243" spans="1:89" s="249" customFormat="1" x14ac:dyDescent="0.25">
      <c r="A243" s="259"/>
      <c r="B243" s="194" t="s">
        <v>108</v>
      </c>
      <c r="C243" s="266"/>
      <c r="D243" s="195">
        <v>0</v>
      </c>
      <c r="E243" s="195">
        <v>0</v>
      </c>
      <c r="F243" s="195">
        <v>0</v>
      </c>
      <c r="G243" s="195">
        <v>0</v>
      </c>
      <c r="H243" s="195">
        <v>0</v>
      </c>
      <c r="I243" s="195">
        <v>0</v>
      </c>
      <c r="J243" s="195">
        <v>0</v>
      </c>
      <c r="K243" s="195">
        <v>0</v>
      </c>
      <c r="L243" s="195">
        <v>0</v>
      </c>
      <c r="M243" s="195">
        <v>0</v>
      </c>
      <c r="N243" s="195">
        <v>0</v>
      </c>
      <c r="O243" s="195">
        <v>0</v>
      </c>
      <c r="P243" s="195">
        <v>0</v>
      </c>
      <c r="Q243" s="195">
        <v>0</v>
      </c>
      <c r="R243" s="195">
        <v>0</v>
      </c>
      <c r="S243" s="195">
        <v>0</v>
      </c>
      <c r="T243" s="195">
        <v>0</v>
      </c>
      <c r="U243" s="195">
        <v>0</v>
      </c>
      <c r="V243" s="195">
        <v>0</v>
      </c>
      <c r="W243" s="195">
        <v>0</v>
      </c>
      <c r="X243" s="195">
        <v>0</v>
      </c>
      <c r="Y243" s="195">
        <v>0</v>
      </c>
      <c r="Z243" s="195">
        <v>0</v>
      </c>
      <c r="AA243" s="195">
        <v>0</v>
      </c>
      <c r="AB243" s="195">
        <v>0</v>
      </c>
      <c r="AC243" s="195">
        <v>0.05</v>
      </c>
      <c r="AD243" s="195">
        <v>0.05</v>
      </c>
      <c r="AE243" s="195">
        <v>0.01</v>
      </c>
      <c r="AF243" s="195">
        <v>0.01</v>
      </c>
      <c r="AG243" s="82">
        <v>0.01</v>
      </c>
      <c r="AH243" s="195">
        <v>0.01</v>
      </c>
      <c r="AI243" s="195">
        <v>0.01</v>
      </c>
      <c r="AJ243" s="195">
        <v>0.01</v>
      </c>
      <c r="AK243" s="195">
        <v>0.04</v>
      </c>
      <c r="AL243" s="195">
        <v>0.05</v>
      </c>
      <c r="AM243" s="195">
        <v>0.05</v>
      </c>
      <c r="AN243" s="195">
        <v>0.05</v>
      </c>
      <c r="AO243" s="195">
        <v>0.05</v>
      </c>
      <c r="AP243" s="195">
        <v>0.05</v>
      </c>
      <c r="AQ243" s="195">
        <v>0.05</v>
      </c>
      <c r="AR243" s="195">
        <v>0.05</v>
      </c>
      <c r="AS243" s="195">
        <v>0.05</v>
      </c>
      <c r="AT243" s="195">
        <v>0.05</v>
      </c>
      <c r="AU243" s="195">
        <v>0.05</v>
      </c>
      <c r="AV243" s="195">
        <v>0.1</v>
      </c>
      <c r="AW243" s="195">
        <v>0.15</v>
      </c>
      <c r="AX243" s="195">
        <v>0.05</v>
      </c>
      <c r="AY243" s="195">
        <v>0</v>
      </c>
      <c r="AZ243" s="195">
        <v>0</v>
      </c>
      <c r="BA243" s="195">
        <v>0</v>
      </c>
      <c r="BB243" s="195">
        <v>0</v>
      </c>
      <c r="BC243" s="196">
        <f>SUM(D243:BB243)</f>
        <v>1.0000000000000002</v>
      </c>
      <c r="BD243" s="250"/>
      <c r="BE243" s="250"/>
      <c r="BF243" s="250"/>
      <c r="BG243" s="250"/>
      <c r="BH243" s="250"/>
      <c r="BI243" s="250"/>
      <c r="BJ243" s="250"/>
      <c r="BK243" s="250"/>
      <c r="BL243" s="250"/>
      <c r="BM243" s="250"/>
      <c r="BN243" s="250"/>
      <c r="BO243" s="250"/>
      <c r="BP243" s="250"/>
      <c r="BQ243" s="250"/>
      <c r="BR243" s="250"/>
      <c r="BS243" s="250"/>
      <c r="BT243" s="250"/>
      <c r="BU243" s="250"/>
      <c r="BV243" s="250"/>
      <c r="BW243" s="250"/>
      <c r="BX243" s="250"/>
      <c r="BY243" s="250"/>
      <c r="BZ243" s="250"/>
      <c r="CA243" s="250"/>
      <c r="CB243" s="250"/>
      <c r="CC243" s="250"/>
      <c r="CD243" s="250"/>
      <c r="CE243" s="250"/>
      <c r="CF243" s="250"/>
      <c r="CG243" s="250"/>
      <c r="CH243" s="250"/>
      <c r="CI243" s="250"/>
      <c r="CJ243" s="250"/>
      <c r="CK243" s="250"/>
    </row>
    <row r="244" spans="1:89" s="249" customFormat="1" x14ac:dyDescent="0.25">
      <c r="A244" s="259"/>
      <c r="B244" s="194" t="s">
        <v>109</v>
      </c>
      <c r="C244" s="266"/>
      <c r="D244" s="195">
        <f>D243</f>
        <v>0</v>
      </c>
      <c r="E244" s="195">
        <f t="shared" ref="E244:AJ244" si="194">+D244+E243</f>
        <v>0</v>
      </c>
      <c r="F244" s="195">
        <f t="shared" si="194"/>
        <v>0</v>
      </c>
      <c r="G244" s="195">
        <f t="shared" si="194"/>
        <v>0</v>
      </c>
      <c r="H244" s="195">
        <f t="shared" si="194"/>
        <v>0</v>
      </c>
      <c r="I244" s="195">
        <f t="shared" si="194"/>
        <v>0</v>
      </c>
      <c r="J244" s="195">
        <f t="shared" si="194"/>
        <v>0</v>
      </c>
      <c r="K244" s="195">
        <f t="shared" si="194"/>
        <v>0</v>
      </c>
      <c r="L244" s="195">
        <f t="shared" si="194"/>
        <v>0</v>
      </c>
      <c r="M244" s="195">
        <f t="shared" si="194"/>
        <v>0</v>
      </c>
      <c r="N244" s="195">
        <f t="shared" si="194"/>
        <v>0</v>
      </c>
      <c r="O244" s="195">
        <f t="shared" si="194"/>
        <v>0</v>
      </c>
      <c r="P244" s="195">
        <f t="shared" si="194"/>
        <v>0</v>
      </c>
      <c r="Q244" s="195">
        <f t="shared" si="194"/>
        <v>0</v>
      </c>
      <c r="R244" s="195">
        <f t="shared" si="194"/>
        <v>0</v>
      </c>
      <c r="S244" s="195">
        <f t="shared" si="194"/>
        <v>0</v>
      </c>
      <c r="T244" s="195">
        <f t="shared" si="194"/>
        <v>0</v>
      </c>
      <c r="U244" s="195">
        <f t="shared" si="194"/>
        <v>0</v>
      </c>
      <c r="V244" s="195">
        <f t="shared" si="194"/>
        <v>0</v>
      </c>
      <c r="W244" s="195">
        <f t="shared" si="194"/>
        <v>0</v>
      </c>
      <c r="X244" s="195">
        <f t="shared" si="194"/>
        <v>0</v>
      </c>
      <c r="Y244" s="195">
        <f t="shared" si="194"/>
        <v>0</v>
      </c>
      <c r="Z244" s="195">
        <f t="shared" si="194"/>
        <v>0</v>
      </c>
      <c r="AA244" s="195">
        <f t="shared" si="194"/>
        <v>0</v>
      </c>
      <c r="AB244" s="195">
        <f t="shared" si="194"/>
        <v>0</v>
      </c>
      <c r="AC244" s="195">
        <f t="shared" si="194"/>
        <v>0.05</v>
      </c>
      <c r="AD244" s="195">
        <f t="shared" si="194"/>
        <v>0.1</v>
      </c>
      <c r="AE244" s="195">
        <f t="shared" si="194"/>
        <v>0.11</v>
      </c>
      <c r="AF244" s="195">
        <f t="shared" si="194"/>
        <v>0.12</v>
      </c>
      <c r="AG244" s="82">
        <f t="shared" si="194"/>
        <v>0.13</v>
      </c>
      <c r="AH244" s="195">
        <f t="shared" si="194"/>
        <v>0.14000000000000001</v>
      </c>
      <c r="AI244" s="195">
        <f t="shared" si="194"/>
        <v>0.15000000000000002</v>
      </c>
      <c r="AJ244" s="195">
        <f t="shared" si="194"/>
        <v>0.16000000000000003</v>
      </c>
      <c r="AK244" s="195">
        <f t="shared" ref="AK244:BB244" si="195">+AJ244+AK243</f>
        <v>0.20000000000000004</v>
      </c>
      <c r="AL244" s="195">
        <f t="shared" si="195"/>
        <v>0.25000000000000006</v>
      </c>
      <c r="AM244" s="195">
        <f t="shared" si="195"/>
        <v>0.30000000000000004</v>
      </c>
      <c r="AN244" s="195">
        <f t="shared" si="195"/>
        <v>0.35000000000000003</v>
      </c>
      <c r="AO244" s="195">
        <f t="shared" si="195"/>
        <v>0.4</v>
      </c>
      <c r="AP244" s="195">
        <f t="shared" si="195"/>
        <v>0.45</v>
      </c>
      <c r="AQ244" s="195">
        <f t="shared" si="195"/>
        <v>0.5</v>
      </c>
      <c r="AR244" s="195">
        <f t="shared" si="195"/>
        <v>0.55000000000000004</v>
      </c>
      <c r="AS244" s="195">
        <f t="shared" si="195"/>
        <v>0.60000000000000009</v>
      </c>
      <c r="AT244" s="195">
        <f t="shared" si="195"/>
        <v>0.65000000000000013</v>
      </c>
      <c r="AU244" s="195">
        <f t="shared" si="195"/>
        <v>0.70000000000000018</v>
      </c>
      <c r="AV244" s="195">
        <f t="shared" si="195"/>
        <v>0.80000000000000016</v>
      </c>
      <c r="AW244" s="195">
        <f t="shared" si="195"/>
        <v>0.95000000000000018</v>
      </c>
      <c r="AX244" s="195">
        <f t="shared" si="195"/>
        <v>1.0000000000000002</v>
      </c>
      <c r="AY244" s="195">
        <f t="shared" si="195"/>
        <v>1.0000000000000002</v>
      </c>
      <c r="AZ244" s="195">
        <f t="shared" si="195"/>
        <v>1.0000000000000002</v>
      </c>
      <c r="BA244" s="195">
        <f t="shared" si="195"/>
        <v>1.0000000000000002</v>
      </c>
      <c r="BB244" s="195">
        <f t="shared" si="195"/>
        <v>1.0000000000000002</v>
      </c>
      <c r="BC244" s="196"/>
      <c r="BD244" s="250"/>
      <c r="BE244" s="250"/>
      <c r="BF244" s="250"/>
      <c r="BG244" s="250"/>
      <c r="BH244" s="250"/>
      <c r="BI244" s="250"/>
      <c r="BJ244" s="250"/>
      <c r="BK244" s="250"/>
      <c r="BL244" s="250"/>
      <c r="BM244" s="250"/>
      <c r="BN244" s="250"/>
      <c r="BO244" s="250"/>
      <c r="BP244" s="250"/>
      <c r="BQ244" s="250"/>
      <c r="BR244" s="250"/>
      <c r="BS244" s="250"/>
      <c r="BT244" s="250"/>
      <c r="BU244" s="250"/>
      <c r="BV244" s="250"/>
      <c r="BW244" s="250"/>
      <c r="BX244" s="250"/>
      <c r="BY244" s="250"/>
      <c r="BZ244" s="250"/>
      <c r="CA244" s="250"/>
      <c r="CB244" s="250"/>
      <c r="CC244" s="250"/>
      <c r="CD244" s="250"/>
      <c r="CE244" s="250"/>
      <c r="CF244" s="250"/>
      <c r="CG244" s="250"/>
      <c r="CH244" s="250"/>
      <c r="CI244" s="250"/>
      <c r="CJ244" s="250"/>
      <c r="CK244" s="250"/>
    </row>
    <row r="245" spans="1:89" s="249" customFormat="1" x14ac:dyDescent="0.25">
      <c r="A245" s="259"/>
      <c r="B245" s="194" t="s">
        <v>110</v>
      </c>
      <c r="C245" s="266"/>
      <c r="D245" s="195">
        <v>0</v>
      </c>
      <c r="E245" s="195">
        <v>0</v>
      </c>
      <c r="F245" s="195">
        <v>0</v>
      </c>
      <c r="G245" s="195">
        <v>0</v>
      </c>
      <c r="H245" s="195">
        <v>0</v>
      </c>
      <c r="I245" s="195">
        <v>0</v>
      </c>
      <c r="J245" s="195">
        <v>0</v>
      </c>
      <c r="K245" s="195">
        <v>0</v>
      </c>
      <c r="L245" s="195">
        <v>0</v>
      </c>
      <c r="M245" s="195">
        <v>0</v>
      </c>
      <c r="N245" s="195">
        <v>0</v>
      </c>
      <c r="O245" s="195">
        <v>0</v>
      </c>
      <c r="P245" s="195">
        <v>0</v>
      </c>
      <c r="Q245" s="195">
        <v>0</v>
      </c>
      <c r="R245" s="195">
        <f t="shared" ref="R245:BB245" si="196">R246-Q246</f>
        <v>0.05</v>
      </c>
      <c r="S245" s="195">
        <f t="shared" si="196"/>
        <v>0</v>
      </c>
      <c r="T245" s="195">
        <f t="shared" si="196"/>
        <v>0</v>
      </c>
      <c r="U245" s="195">
        <f t="shared" si="196"/>
        <v>0</v>
      </c>
      <c r="V245" s="195">
        <f t="shared" si="196"/>
        <v>0</v>
      </c>
      <c r="W245" s="195">
        <f t="shared" si="196"/>
        <v>0</v>
      </c>
      <c r="X245" s="195">
        <f t="shared" si="196"/>
        <v>0</v>
      </c>
      <c r="Y245" s="195">
        <f t="shared" si="196"/>
        <v>0</v>
      </c>
      <c r="Z245" s="195">
        <f t="shared" si="196"/>
        <v>0</v>
      </c>
      <c r="AA245" s="195">
        <f t="shared" si="196"/>
        <v>0</v>
      </c>
      <c r="AB245" s="195">
        <f t="shared" si="196"/>
        <v>0</v>
      </c>
      <c r="AC245" s="195">
        <f t="shared" si="196"/>
        <v>0</v>
      </c>
      <c r="AD245" s="195">
        <f t="shared" si="196"/>
        <v>0.05</v>
      </c>
      <c r="AE245" s="195">
        <f t="shared" si="196"/>
        <v>9.999999999999995E-3</v>
      </c>
      <c r="AF245" s="195">
        <f t="shared" si="196"/>
        <v>9.999999999999995E-3</v>
      </c>
      <c r="AG245" s="82">
        <f t="shared" si="196"/>
        <v>1.0000000000000009E-2</v>
      </c>
      <c r="AH245" s="195">
        <f t="shared" si="196"/>
        <v>1.0000000000000009E-2</v>
      </c>
      <c r="AI245" s="195">
        <f t="shared" si="196"/>
        <v>9.9999999999999811E-3</v>
      </c>
      <c r="AJ245" s="195">
        <f t="shared" si="196"/>
        <v>1.0000000000000009E-2</v>
      </c>
      <c r="AK245" s="195">
        <f t="shared" si="196"/>
        <v>1.8999999999999989E-2</v>
      </c>
      <c r="AL245" s="195">
        <f t="shared" si="196"/>
        <v>2.8999999999999998E-2</v>
      </c>
      <c r="AM245" s="195">
        <f t="shared" si="196"/>
        <v>3.4000000000000002E-2</v>
      </c>
      <c r="AN245" s="195">
        <f t="shared" si="196"/>
        <v>6.0999999999999999E-2</v>
      </c>
      <c r="AO245" s="195">
        <f t="shared" si="196"/>
        <v>6.2E-2</v>
      </c>
      <c r="AP245" s="195">
        <f t="shared" si="196"/>
        <v>4.7999999999999987E-2</v>
      </c>
      <c r="AQ245" s="195">
        <f t="shared" si="196"/>
        <v>6.0999999999999999E-2</v>
      </c>
      <c r="AR245" s="195">
        <f t="shared" si="196"/>
        <v>5.7000000000000051E-2</v>
      </c>
      <c r="AS245" s="195">
        <f t="shared" si="196"/>
        <v>2.5000000000000022E-2</v>
      </c>
      <c r="AT245" s="195">
        <f t="shared" si="196"/>
        <v>2.8999999999999915E-2</v>
      </c>
      <c r="AU245" s="195">
        <f t="shared" si="196"/>
        <v>3.9000000000000035E-2</v>
      </c>
      <c r="AV245" s="195">
        <f t="shared" si="196"/>
        <v>2.0000000000000018E-2</v>
      </c>
      <c r="AW245" s="195">
        <f t="shared" si="196"/>
        <v>2.4000000000000021E-2</v>
      </c>
      <c r="AX245" s="195">
        <f t="shared" si="196"/>
        <v>0.33199999999999996</v>
      </c>
      <c r="AY245" s="195">
        <f t="shared" si="196"/>
        <v>0</v>
      </c>
      <c r="AZ245" s="195">
        <f t="shared" si="196"/>
        <v>0</v>
      </c>
      <c r="BA245" s="195">
        <f t="shared" si="196"/>
        <v>0</v>
      </c>
      <c r="BB245" s="195">
        <f t="shared" si="196"/>
        <v>0</v>
      </c>
      <c r="BC245" s="196">
        <f>SUM(D245:BB245)</f>
        <v>1</v>
      </c>
      <c r="BD245" s="250"/>
      <c r="BE245" s="250"/>
      <c r="BF245" s="250"/>
      <c r="BG245" s="250"/>
      <c r="BH245" s="250"/>
      <c r="BI245" s="250"/>
      <c r="BJ245" s="250"/>
      <c r="BK245" s="250"/>
      <c r="BL245" s="250"/>
      <c r="BM245" s="250"/>
      <c r="BN245" s="250"/>
      <c r="BO245" s="250"/>
      <c r="BP245" s="250"/>
      <c r="BQ245" s="250"/>
      <c r="BR245" s="250"/>
      <c r="BS245" s="250"/>
      <c r="BT245" s="250"/>
      <c r="BU245" s="250"/>
      <c r="BV245" s="250"/>
      <c r="BW245" s="250"/>
      <c r="BX245" s="250"/>
      <c r="BY245" s="250"/>
      <c r="BZ245" s="250"/>
      <c r="CA245" s="250"/>
      <c r="CB245" s="250"/>
      <c r="CC245" s="250"/>
      <c r="CD245" s="250"/>
      <c r="CE245" s="250"/>
      <c r="CF245" s="250"/>
      <c r="CG245" s="250"/>
      <c r="CH245" s="250"/>
      <c r="CI245" s="250"/>
      <c r="CJ245" s="250"/>
      <c r="CK245" s="250"/>
    </row>
    <row r="246" spans="1:89" s="249" customFormat="1" x14ac:dyDescent="0.25">
      <c r="A246" s="259"/>
      <c r="B246" s="194" t="s">
        <v>111</v>
      </c>
      <c r="C246" s="266"/>
      <c r="D246" s="195">
        <f>D245</f>
        <v>0</v>
      </c>
      <c r="E246" s="195">
        <f t="shared" ref="E246:Q246" si="197">+D246+E245</f>
        <v>0</v>
      </c>
      <c r="F246" s="195">
        <f t="shared" si="197"/>
        <v>0</v>
      </c>
      <c r="G246" s="195">
        <f t="shared" si="197"/>
        <v>0</v>
      </c>
      <c r="H246" s="195">
        <f t="shared" si="197"/>
        <v>0</v>
      </c>
      <c r="I246" s="195">
        <f t="shared" si="197"/>
        <v>0</v>
      </c>
      <c r="J246" s="195">
        <f t="shared" si="197"/>
        <v>0</v>
      </c>
      <c r="K246" s="195">
        <f t="shared" si="197"/>
        <v>0</v>
      </c>
      <c r="L246" s="195">
        <f t="shared" si="197"/>
        <v>0</v>
      </c>
      <c r="M246" s="195">
        <f t="shared" si="197"/>
        <v>0</v>
      </c>
      <c r="N246" s="195">
        <f t="shared" si="197"/>
        <v>0</v>
      </c>
      <c r="O246" s="195">
        <f t="shared" si="197"/>
        <v>0</v>
      </c>
      <c r="P246" s="195">
        <f t="shared" si="197"/>
        <v>0</v>
      </c>
      <c r="Q246" s="195">
        <f t="shared" si="197"/>
        <v>0</v>
      </c>
      <c r="R246" s="195">
        <v>0.05</v>
      </c>
      <c r="S246" s="195">
        <v>0.05</v>
      </c>
      <c r="T246" s="195">
        <v>0.05</v>
      </c>
      <c r="U246" s="195">
        <v>0.05</v>
      </c>
      <c r="V246" s="195">
        <v>0.05</v>
      </c>
      <c r="W246" s="195">
        <v>0.05</v>
      </c>
      <c r="X246" s="195">
        <v>0.05</v>
      </c>
      <c r="Y246" s="195">
        <v>0.05</v>
      </c>
      <c r="Z246" s="195">
        <v>0.05</v>
      </c>
      <c r="AA246" s="195">
        <v>0.05</v>
      </c>
      <c r="AB246" s="195">
        <v>0.05</v>
      </c>
      <c r="AC246" s="195">
        <v>0.05</v>
      </c>
      <c r="AD246" s="195">
        <v>0.1</v>
      </c>
      <c r="AE246" s="195">
        <v>0.11</v>
      </c>
      <c r="AF246" s="195">
        <v>0.12</v>
      </c>
      <c r="AG246" s="82">
        <v>0.13</v>
      </c>
      <c r="AH246" s="195">
        <v>0.14000000000000001</v>
      </c>
      <c r="AI246" s="195">
        <v>0.15</v>
      </c>
      <c r="AJ246" s="195">
        <v>0.16</v>
      </c>
      <c r="AK246" s="195">
        <v>0.17899999999999999</v>
      </c>
      <c r="AL246" s="195">
        <v>0.20799999999999999</v>
      </c>
      <c r="AM246" s="195">
        <v>0.24199999999999999</v>
      </c>
      <c r="AN246" s="195">
        <v>0.30299999999999999</v>
      </c>
      <c r="AO246" s="195">
        <v>0.36499999999999999</v>
      </c>
      <c r="AP246" s="195">
        <v>0.41299999999999998</v>
      </c>
      <c r="AQ246" s="195">
        <v>0.47399999999999998</v>
      </c>
      <c r="AR246" s="195">
        <v>0.53100000000000003</v>
      </c>
      <c r="AS246" s="195">
        <v>0.55600000000000005</v>
      </c>
      <c r="AT246" s="195">
        <v>0.58499999999999996</v>
      </c>
      <c r="AU246" s="195">
        <v>0.624</v>
      </c>
      <c r="AV246" s="195">
        <v>0.64400000000000002</v>
      </c>
      <c r="AW246" s="195">
        <v>0.66800000000000004</v>
      </c>
      <c r="AX246" s="195">
        <v>1</v>
      </c>
      <c r="AY246" s="195">
        <v>1</v>
      </c>
      <c r="AZ246" s="195">
        <v>1</v>
      </c>
      <c r="BA246" s="195">
        <v>1</v>
      </c>
      <c r="BB246" s="195">
        <v>1</v>
      </c>
      <c r="BC246" s="196"/>
      <c r="BD246" s="250"/>
      <c r="BE246" s="250"/>
      <c r="BF246" s="250"/>
      <c r="BG246" s="250"/>
      <c r="BH246" s="250"/>
      <c r="BI246" s="250"/>
      <c r="BJ246" s="250"/>
      <c r="BK246" s="250"/>
      <c r="BL246" s="250"/>
      <c r="BM246" s="250"/>
      <c r="BN246" s="250"/>
      <c r="BO246" s="250"/>
      <c r="BP246" s="250"/>
      <c r="BQ246" s="250"/>
      <c r="BR246" s="250"/>
      <c r="BS246" s="250"/>
      <c r="BT246" s="250"/>
      <c r="BU246" s="250"/>
      <c r="BV246" s="250"/>
      <c r="BW246" s="250"/>
      <c r="BX246" s="250"/>
      <c r="BY246" s="250"/>
      <c r="BZ246" s="250"/>
      <c r="CA246" s="250"/>
      <c r="CB246" s="250"/>
      <c r="CC246" s="250"/>
      <c r="CD246" s="250"/>
      <c r="CE246" s="250"/>
      <c r="CF246" s="250"/>
      <c r="CG246" s="250"/>
      <c r="CH246" s="250"/>
      <c r="CI246" s="250"/>
      <c r="CJ246" s="250"/>
      <c r="CK246" s="250"/>
    </row>
    <row r="247" spans="1:89" s="249" customFormat="1" x14ac:dyDescent="0.25">
      <c r="A247" s="259"/>
      <c r="B247" s="209"/>
      <c r="C247" s="266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210"/>
      <c r="AE247" s="210"/>
      <c r="AF247" s="210"/>
      <c r="AG247" s="83"/>
      <c r="AH247" s="210"/>
      <c r="AI247" s="210"/>
      <c r="AJ247" s="210"/>
      <c r="AK247" s="210"/>
      <c r="AL247" s="210"/>
      <c r="AM247" s="210"/>
      <c r="AN247" s="210"/>
      <c r="AO247" s="210"/>
      <c r="AP247" s="210"/>
      <c r="AQ247" s="210"/>
      <c r="AR247" s="210"/>
      <c r="AS247" s="210"/>
      <c r="AT247" s="210"/>
      <c r="AU247" s="210"/>
      <c r="AV247" s="210"/>
      <c r="AW247" s="210"/>
      <c r="AX247" s="210"/>
      <c r="AY247" s="210"/>
      <c r="AZ247" s="210"/>
      <c r="BA247" s="210"/>
      <c r="BB247" s="210"/>
      <c r="BC247" s="211"/>
      <c r="BD247" s="250"/>
      <c r="BE247" s="250"/>
      <c r="BF247" s="250"/>
      <c r="BG247" s="250"/>
      <c r="BH247" s="250"/>
      <c r="BI247" s="250"/>
      <c r="BJ247" s="250"/>
      <c r="BK247" s="250"/>
      <c r="BL247" s="250"/>
      <c r="BM247" s="250"/>
      <c r="BN247" s="250"/>
      <c r="BO247" s="250"/>
      <c r="BP247" s="250"/>
      <c r="BQ247" s="250"/>
      <c r="BR247" s="250"/>
      <c r="BS247" s="250"/>
      <c r="BT247" s="250"/>
      <c r="BU247" s="250"/>
      <c r="BV247" s="250"/>
      <c r="BW247" s="250"/>
      <c r="BX247" s="250"/>
      <c r="BY247" s="250"/>
      <c r="BZ247" s="250"/>
      <c r="CA247" s="250"/>
      <c r="CB247" s="250"/>
      <c r="CC247" s="250"/>
      <c r="CD247" s="250"/>
      <c r="CE247" s="250"/>
      <c r="CF247" s="250"/>
      <c r="CG247" s="250"/>
      <c r="CH247" s="250"/>
      <c r="CI247" s="250"/>
      <c r="CJ247" s="250"/>
      <c r="CK247" s="250"/>
    </row>
    <row r="248" spans="1:89" s="249" customFormat="1" x14ac:dyDescent="0.25">
      <c r="A248" s="259"/>
      <c r="B248" s="198" t="s">
        <v>112</v>
      </c>
      <c r="C248" s="199">
        <v>66</v>
      </c>
      <c r="D248" s="200">
        <f t="shared" ref="D248:AI248" si="198">+D244*$C248</f>
        <v>0</v>
      </c>
      <c r="E248" s="200">
        <f t="shared" si="198"/>
        <v>0</v>
      </c>
      <c r="F248" s="200">
        <f t="shared" si="198"/>
        <v>0</v>
      </c>
      <c r="G248" s="200">
        <f t="shared" si="198"/>
        <v>0</v>
      </c>
      <c r="H248" s="200">
        <f t="shared" si="198"/>
        <v>0</v>
      </c>
      <c r="I248" s="200">
        <f t="shared" si="198"/>
        <v>0</v>
      </c>
      <c r="J248" s="200">
        <f t="shared" si="198"/>
        <v>0</v>
      </c>
      <c r="K248" s="200">
        <f t="shared" si="198"/>
        <v>0</v>
      </c>
      <c r="L248" s="200">
        <f t="shared" si="198"/>
        <v>0</v>
      </c>
      <c r="M248" s="200">
        <f t="shared" si="198"/>
        <v>0</v>
      </c>
      <c r="N248" s="200">
        <f t="shared" si="198"/>
        <v>0</v>
      </c>
      <c r="O248" s="200">
        <f t="shared" si="198"/>
        <v>0</v>
      </c>
      <c r="P248" s="200">
        <f t="shared" si="198"/>
        <v>0</v>
      </c>
      <c r="Q248" s="200">
        <f t="shared" si="198"/>
        <v>0</v>
      </c>
      <c r="R248" s="200">
        <f t="shared" si="198"/>
        <v>0</v>
      </c>
      <c r="S248" s="200">
        <f t="shared" si="198"/>
        <v>0</v>
      </c>
      <c r="T248" s="200">
        <f t="shared" si="198"/>
        <v>0</v>
      </c>
      <c r="U248" s="200">
        <f t="shared" si="198"/>
        <v>0</v>
      </c>
      <c r="V248" s="200">
        <f t="shared" si="198"/>
        <v>0</v>
      </c>
      <c r="W248" s="200">
        <f t="shared" si="198"/>
        <v>0</v>
      </c>
      <c r="X248" s="200">
        <f t="shared" si="198"/>
        <v>0</v>
      </c>
      <c r="Y248" s="200">
        <f t="shared" si="198"/>
        <v>0</v>
      </c>
      <c r="Z248" s="200">
        <f t="shared" si="198"/>
        <v>0</v>
      </c>
      <c r="AA248" s="200">
        <f t="shared" si="198"/>
        <v>0</v>
      </c>
      <c r="AB248" s="200">
        <f t="shared" si="198"/>
        <v>0</v>
      </c>
      <c r="AC248" s="200">
        <f t="shared" si="198"/>
        <v>3.3000000000000003</v>
      </c>
      <c r="AD248" s="200">
        <f t="shared" si="198"/>
        <v>6.6000000000000005</v>
      </c>
      <c r="AE248" s="200">
        <f t="shared" si="198"/>
        <v>7.26</v>
      </c>
      <c r="AF248" s="200">
        <f t="shared" si="198"/>
        <v>7.92</v>
      </c>
      <c r="AG248" s="90">
        <f t="shared" si="198"/>
        <v>8.58</v>
      </c>
      <c r="AH248" s="200">
        <f t="shared" si="198"/>
        <v>9.24</v>
      </c>
      <c r="AI248" s="200">
        <f t="shared" si="198"/>
        <v>9.9000000000000021</v>
      </c>
      <c r="AJ248" s="200">
        <f t="shared" ref="AJ248:BB248" si="199">+AJ244*$C248</f>
        <v>10.560000000000002</v>
      </c>
      <c r="AK248" s="200">
        <f t="shared" si="199"/>
        <v>13.200000000000003</v>
      </c>
      <c r="AL248" s="200">
        <f t="shared" si="199"/>
        <v>16.500000000000004</v>
      </c>
      <c r="AM248" s="200">
        <f t="shared" si="199"/>
        <v>19.800000000000004</v>
      </c>
      <c r="AN248" s="200">
        <f t="shared" si="199"/>
        <v>23.1</v>
      </c>
      <c r="AO248" s="200">
        <f t="shared" si="199"/>
        <v>26.400000000000002</v>
      </c>
      <c r="AP248" s="200">
        <f t="shared" si="199"/>
        <v>29.7</v>
      </c>
      <c r="AQ248" s="200">
        <f t="shared" si="199"/>
        <v>33</v>
      </c>
      <c r="AR248" s="200">
        <f t="shared" si="199"/>
        <v>36.300000000000004</v>
      </c>
      <c r="AS248" s="200">
        <f t="shared" si="199"/>
        <v>39.600000000000009</v>
      </c>
      <c r="AT248" s="200">
        <f t="shared" si="199"/>
        <v>42.900000000000006</v>
      </c>
      <c r="AU248" s="200">
        <f t="shared" si="199"/>
        <v>46.20000000000001</v>
      </c>
      <c r="AV248" s="200">
        <f t="shared" si="199"/>
        <v>52.800000000000011</v>
      </c>
      <c r="AW248" s="200">
        <f t="shared" si="199"/>
        <v>62.70000000000001</v>
      </c>
      <c r="AX248" s="200">
        <f t="shared" si="199"/>
        <v>66.000000000000014</v>
      </c>
      <c r="AY248" s="200">
        <f t="shared" si="199"/>
        <v>66.000000000000014</v>
      </c>
      <c r="AZ248" s="200">
        <f t="shared" si="199"/>
        <v>66.000000000000014</v>
      </c>
      <c r="BA248" s="200">
        <f t="shared" si="199"/>
        <v>66.000000000000014</v>
      </c>
      <c r="BB248" s="200">
        <f t="shared" si="199"/>
        <v>66.000000000000014</v>
      </c>
      <c r="BC248" s="201"/>
      <c r="BD248" s="250"/>
      <c r="BE248" s="250"/>
      <c r="BF248" s="250"/>
      <c r="BG248" s="250"/>
      <c r="BH248" s="250"/>
      <c r="BI248" s="250"/>
      <c r="BJ248" s="250"/>
      <c r="BK248" s="250"/>
      <c r="BL248" s="250"/>
      <c r="BM248" s="250"/>
      <c r="BN248" s="250"/>
      <c r="BO248" s="250"/>
      <c r="BP248" s="250"/>
      <c r="BQ248" s="250"/>
      <c r="BR248" s="250"/>
      <c r="BS248" s="250"/>
      <c r="BT248" s="250"/>
      <c r="BU248" s="250"/>
      <c r="BV248" s="250"/>
      <c r="BW248" s="250"/>
      <c r="BX248" s="250"/>
      <c r="BY248" s="250"/>
      <c r="BZ248" s="250"/>
      <c r="CA248" s="250"/>
      <c r="CB248" s="250"/>
      <c r="CC248" s="250"/>
      <c r="CD248" s="250"/>
      <c r="CE248" s="250"/>
      <c r="CF248" s="250"/>
      <c r="CG248" s="250"/>
      <c r="CH248" s="250"/>
      <c r="CI248" s="250"/>
      <c r="CJ248" s="250"/>
      <c r="CK248" s="250"/>
    </row>
    <row r="249" spans="1:89" s="249" customFormat="1" ht="13.8" thickBot="1" x14ac:dyDescent="0.3">
      <c r="A249" s="260"/>
      <c r="B249" s="203" t="s">
        <v>113</v>
      </c>
      <c r="C249" s="204" t="str">
        <f>+'NTP or Sold'!B43</f>
        <v>Committed</v>
      </c>
      <c r="D249" s="205">
        <f t="shared" ref="D249:AI249" si="200">+D246*$C248</f>
        <v>0</v>
      </c>
      <c r="E249" s="205">
        <f t="shared" si="200"/>
        <v>0</v>
      </c>
      <c r="F249" s="205">
        <f t="shared" si="200"/>
        <v>0</v>
      </c>
      <c r="G249" s="205">
        <f t="shared" si="200"/>
        <v>0</v>
      </c>
      <c r="H249" s="205">
        <f t="shared" si="200"/>
        <v>0</v>
      </c>
      <c r="I249" s="205">
        <f t="shared" si="200"/>
        <v>0</v>
      </c>
      <c r="J249" s="205">
        <f t="shared" si="200"/>
        <v>0</v>
      </c>
      <c r="K249" s="205">
        <f t="shared" si="200"/>
        <v>0</v>
      </c>
      <c r="L249" s="205">
        <f t="shared" si="200"/>
        <v>0</v>
      </c>
      <c r="M249" s="205">
        <f t="shared" si="200"/>
        <v>0</v>
      </c>
      <c r="N249" s="205">
        <f t="shared" si="200"/>
        <v>0</v>
      </c>
      <c r="O249" s="205">
        <f t="shared" si="200"/>
        <v>0</v>
      </c>
      <c r="P249" s="205">
        <f t="shared" si="200"/>
        <v>0</v>
      </c>
      <c r="Q249" s="205">
        <f t="shared" si="200"/>
        <v>0</v>
      </c>
      <c r="R249" s="205">
        <f t="shared" si="200"/>
        <v>3.3000000000000003</v>
      </c>
      <c r="S249" s="205">
        <f t="shared" si="200"/>
        <v>3.3000000000000003</v>
      </c>
      <c r="T249" s="205">
        <f t="shared" si="200"/>
        <v>3.3000000000000003</v>
      </c>
      <c r="U249" s="205">
        <f t="shared" si="200"/>
        <v>3.3000000000000003</v>
      </c>
      <c r="V249" s="205">
        <f t="shared" si="200"/>
        <v>3.3000000000000003</v>
      </c>
      <c r="W249" s="205">
        <f t="shared" si="200"/>
        <v>3.3000000000000003</v>
      </c>
      <c r="X249" s="205">
        <f t="shared" si="200"/>
        <v>3.3000000000000003</v>
      </c>
      <c r="Y249" s="205">
        <f t="shared" si="200"/>
        <v>3.3000000000000003</v>
      </c>
      <c r="Z249" s="205">
        <f t="shared" si="200"/>
        <v>3.3000000000000003</v>
      </c>
      <c r="AA249" s="205">
        <f t="shared" si="200"/>
        <v>3.3000000000000003</v>
      </c>
      <c r="AB249" s="205">
        <f t="shared" si="200"/>
        <v>3.3000000000000003</v>
      </c>
      <c r="AC249" s="205">
        <f t="shared" si="200"/>
        <v>3.3000000000000003</v>
      </c>
      <c r="AD249" s="205">
        <f t="shared" si="200"/>
        <v>6.6000000000000005</v>
      </c>
      <c r="AE249" s="205">
        <f t="shared" si="200"/>
        <v>7.26</v>
      </c>
      <c r="AF249" s="205">
        <f t="shared" si="200"/>
        <v>7.92</v>
      </c>
      <c r="AG249" s="136">
        <f t="shared" si="200"/>
        <v>8.58</v>
      </c>
      <c r="AH249" s="205">
        <f t="shared" si="200"/>
        <v>9.24</v>
      </c>
      <c r="AI249" s="205">
        <f t="shared" si="200"/>
        <v>9.9</v>
      </c>
      <c r="AJ249" s="205">
        <f t="shared" ref="AJ249:BB249" si="201">+AJ246*$C248</f>
        <v>10.56</v>
      </c>
      <c r="AK249" s="205">
        <f t="shared" si="201"/>
        <v>11.814</v>
      </c>
      <c r="AL249" s="205">
        <f t="shared" si="201"/>
        <v>13.728</v>
      </c>
      <c r="AM249" s="205">
        <f t="shared" si="201"/>
        <v>15.972</v>
      </c>
      <c r="AN249" s="205">
        <f t="shared" si="201"/>
        <v>19.998000000000001</v>
      </c>
      <c r="AO249" s="205">
        <f t="shared" si="201"/>
        <v>24.09</v>
      </c>
      <c r="AP249" s="205">
        <f t="shared" si="201"/>
        <v>27.257999999999999</v>
      </c>
      <c r="AQ249" s="205">
        <f t="shared" si="201"/>
        <v>31.283999999999999</v>
      </c>
      <c r="AR249" s="205">
        <f t="shared" si="201"/>
        <v>35.045999999999999</v>
      </c>
      <c r="AS249" s="205">
        <f t="shared" si="201"/>
        <v>36.696000000000005</v>
      </c>
      <c r="AT249" s="205">
        <f t="shared" si="201"/>
        <v>38.61</v>
      </c>
      <c r="AU249" s="205">
        <f t="shared" si="201"/>
        <v>41.183999999999997</v>
      </c>
      <c r="AV249" s="205">
        <f t="shared" si="201"/>
        <v>42.503999999999998</v>
      </c>
      <c r="AW249" s="205">
        <f t="shared" si="201"/>
        <v>44.088000000000001</v>
      </c>
      <c r="AX249" s="205">
        <f t="shared" si="201"/>
        <v>66</v>
      </c>
      <c r="AY249" s="205">
        <f t="shared" si="201"/>
        <v>66</v>
      </c>
      <c r="AZ249" s="205">
        <f t="shared" si="201"/>
        <v>66</v>
      </c>
      <c r="BA249" s="205">
        <f t="shared" si="201"/>
        <v>66</v>
      </c>
      <c r="BB249" s="205">
        <f t="shared" si="201"/>
        <v>66</v>
      </c>
      <c r="BC249" s="206"/>
      <c r="BD249" s="250"/>
      <c r="BE249" s="250"/>
      <c r="BF249" s="250"/>
      <c r="BG249" s="250"/>
      <c r="BH249" s="250"/>
      <c r="BI249" s="250"/>
      <c r="BJ249" s="250"/>
      <c r="BK249" s="250"/>
      <c r="BL249" s="250"/>
      <c r="BM249" s="250"/>
      <c r="BN249" s="250"/>
      <c r="BO249" s="250"/>
      <c r="BP249" s="250"/>
      <c r="BQ249" s="250"/>
      <c r="BR249" s="250"/>
      <c r="BS249" s="250"/>
      <c r="BT249" s="250"/>
      <c r="BU249" s="250"/>
      <c r="BV249" s="250"/>
      <c r="BW249" s="250"/>
      <c r="BX249" s="250"/>
      <c r="BY249" s="250"/>
      <c r="BZ249" s="250"/>
      <c r="CA249" s="250"/>
      <c r="CB249" s="250"/>
      <c r="CC249" s="250"/>
      <c r="CD249" s="250"/>
      <c r="CE249" s="250"/>
      <c r="CF249" s="250"/>
      <c r="CG249" s="250"/>
      <c r="CH249" s="250"/>
      <c r="CI249" s="250"/>
      <c r="CJ249" s="250"/>
      <c r="CK249" s="250"/>
    </row>
    <row r="250" spans="1:89" s="114" customFormat="1" ht="15" customHeight="1" thickTop="1" x14ac:dyDescent="0.25">
      <c r="B250" s="110" t="str">
        <f>+'NTP or Sold'!H22</f>
        <v>LM6000</v>
      </c>
      <c r="C250" s="263" t="str">
        <f>+'NTP or Sold'!T22</f>
        <v>Unassigned</v>
      </c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  <c r="AA250" s="128"/>
      <c r="AB250" s="128"/>
      <c r="AC250" s="128"/>
      <c r="AD250" s="84"/>
      <c r="AE250" s="128"/>
      <c r="AF250" s="128"/>
      <c r="AG250" s="128"/>
      <c r="AH250" s="128"/>
      <c r="AI250" s="128"/>
      <c r="AJ250" s="128"/>
      <c r="AK250" s="128"/>
      <c r="AL250" s="128"/>
      <c r="AM250" s="128"/>
      <c r="AN250" s="128"/>
      <c r="AO250" s="128"/>
      <c r="AP250" s="128"/>
      <c r="AQ250" s="128"/>
      <c r="AR250" s="128"/>
      <c r="AS250" s="128"/>
      <c r="AT250" s="128"/>
      <c r="AU250" s="128"/>
      <c r="AV250" s="128"/>
      <c r="AW250" s="128"/>
      <c r="AX250" s="128"/>
      <c r="AY250" s="128"/>
      <c r="AZ250" s="128"/>
      <c r="BA250" s="128"/>
      <c r="BB250" s="128"/>
      <c r="BC250" s="112"/>
    </row>
    <row r="251" spans="1:89" s="118" customFormat="1" x14ac:dyDescent="0.25">
      <c r="B251" s="115" t="s">
        <v>108</v>
      </c>
      <c r="C251" s="264"/>
      <c r="D251" s="116">
        <v>0</v>
      </c>
      <c r="E251" s="116">
        <v>0</v>
      </c>
      <c r="F251" s="116">
        <v>0</v>
      </c>
      <c r="G251" s="116">
        <v>0</v>
      </c>
      <c r="H251" s="116">
        <v>0</v>
      </c>
      <c r="I251" s="116">
        <v>0</v>
      </c>
      <c r="J251" s="116">
        <v>0</v>
      </c>
      <c r="K251" s="116">
        <v>0</v>
      </c>
      <c r="L251" s="116">
        <v>0</v>
      </c>
      <c r="M251" s="116">
        <v>0</v>
      </c>
      <c r="N251" s="116">
        <f>16.7/336</f>
        <v>4.9702380952380949E-2</v>
      </c>
      <c r="O251" s="116">
        <v>0</v>
      </c>
      <c r="P251" s="116">
        <v>0</v>
      </c>
      <c r="Q251" s="116">
        <v>0</v>
      </c>
      <c r="R251" s="116">
        <v>0</v>
      </c>
      <c r="S251" s="116">
        <v>0</v>
      </c>
      <c r="T251" s="116">
        <v>0</v>
      </c>
      <c r="U251" s="116">
        <v>0</v>
      </c>
      <c r="V251" s="116">
        <v>0</v>
      </c>
      <c r="W251" s="116">
        <v>0</v>
      </c>
      <c r="X251" s="116">
        <f t="shared" ref="X251:AO251" si="202">+(0.95-0.0497)/18</f>
        <v>5.0016666666666668E-2</v>
      </c>
      <c r="Y251" s="116">
        <f t="shared" si="202"/>
        <v>5.0016666666666668E-2</v>
      </c>
      <c r="Z251" s="116">
        <f t="shared" si="202"/>
        <v>5.0016666666666668E-2</v>
      </c>
      <c r="AA251" s="116">
        <f t="shared" si="202"/>
        <v>5.0016666666666668E-2</v>
      </c>
      <c r="AB251" s="116">
        <f t="shared" si="202"/>
        <v>5.0016666666666668E-2</v>
      </c>
      <c r="AC251" s="116">
        <f t="shared" si="202"/>
        <v>5.0016666666666668E-2</v>
      </c>
      <c r="AD251" s="82">
        <f t="shared" si="202"/>
        <v>5.0016666666666668E-2</v>
      </c>
      <c r="AE251" s="116">
        <f t="shared" si="202"/>
        <v>5.0016666666666668E-2</v>
      </c>
      <c r="AF251" s="116">
        <f t="shared" si="202"/>
        <v>5.0016666666666668E-2</v>
      </c>
      <c r="AG251" s="116">
        <f t="shared" si="202"/>
        <v>5.0016666666666668E-2</v>
      </c>
      <c r="AH251" s="116">
        <f t="shared" si="202"/>
        <v>5.0016666666666668E-2</v>
      </c>
      <c r="AI251" s="116">
        <f t="shared" si="202"/>
        <v>5.0016666666666668E-2</v>
      </c>
      <c r="AJ251" s="116">
        <f t="shared" si="202"/>
        <v>5.0016666666666668E-2</v>
      </c>
      <c r="AK251" s="116">
        <f t="shared" si="202"/>
        <v>5.0016666666666668E-2</v>
      </c>
      <c r="AL251" s="116">
        <f t="shared" si="202"/>
        <v>5.0016666666666668E-2</v>
      </c>
      <c r="AM251" s="116">
        <f t="shared" si="202"/>
        <v>5.0016666666666668E-2</v>
      </c>
      <c r="AN251" s="116">
        <f t="shared" si="202"/>
        <v>5.0016666666666668E-2</v>
      </c>
      <c r="AO251" s="116">
        <f t="shared" si="202"/>
        <v>5.0016666666666668E-2</v>
      </c>
      <c r="AP251" s="116">
        <v>0</v>
      </c>
      <c r="AQ251" s="116">
        <v>0</v>
      </c>
      <c r="AR251" s="116">
        <v>0</v>
      </c>
      <c r="AS251" s="116">
        <v>0</v>
      </c>
      <c r="AT251" s="116">
        <v>0.05</v>
      </c>
      <c r="AU251" s="116">
        <v>0</v>
      </c>
      <c r="AV251" s="116">
        <v>0</v>
      </c>
      <c r="AW251" s="116">
        <v>0</v>
      </c>
      <c r="AX251" s="116">
        <v>0</v>
      </c>
      <c r="AY251" s="116">
        <v>0</v>
      </c>
      <c r="AZ251" s="116">
        <v>0</v>
      </c>
      <c r="BA251" s="116">
        <v>0</v>
      </c>
      <c r="BB251" s="116">
        <v>0</v>
      </c>
      <c r="BC251" s="117">
        <f>SUM(D251:BB251)</f>
        <v>1.0000023809523813</v>
      </c>
      <c r="BD251" s="115"/>
    </row>
    <row r="252" spans="1:89" s="118" customFormat="1" x14ac:dyDescent="0.25">
      <c r="B252" s="115" t="s">
        <v>109</v>
      </c>
      <c r="C252" s="264"/>
      <c r="D252" s="116">
        <f>D251</f>
        <v>0</v>
      </c>
      <c r="E252" s="116">
        <f t="shared" ref="E252:AJ252" si="203">+D252+E251</f>
        <v>0</v>
      </c>
      <c r="F252" s="116">
        <f t="shared" si="203"/>
        <v>0</v>
      </c>
      <c r="G252" s="116">
        <f t="shared" si="203"/>
        <v>0</v>
      </c>
      <c r="H252" s="116">
        <f t="shared" si="203"/>
        <v>0</v>
      </c>
      <c r="I252" s="116">
        <f t="shared" si="203"/>
        <v>0</v>
      </c>
      <c r="J252" s="116">
        <f t="shared" si="203"/>
        <v>0</v>
      </c>
      <c r="K252" s="116">
        <f t="shared" si="203"/>
        <v>0</v>
      </c>
      <c r="L252" s="116">
        <f t="shared" si="203"/>
        <v>0</v>
      </c>
      <c r="M252" s="116">
        <f t="shared" si="203"/>
        <v>0</v>
      </c>
      <c r="N252" s="116">
        <f t="shared" si="203"/>
        <v>4.9702380952380949E-2</v>
      </c>
      <c r="O252" s="116">
        <f t="shared" si="203"/>
        <v>4.9702380952380949E-2</v>
      </c>
      <c r="P252" s="116">
        <f t="shared" si="203"/>
        <v>4.9702380952380949E-2</v>
      </c>
      <c r="Q252" s="116">
        <f t="shared" si="203"/>
        <v>4.9702380952380949E-2</v>
      </c>
      <c r="R252" s="116">
        <f t="shared" si="203"/>
        <v>4.9702380952380949E-2</v>
      </c>
      <c r="S252" s="116">
        <f t="shared" si="203"/>
        <v>4.9702380952380949E-2</v>
      </c>
      <c r="T252" s="116">
        <f t="shared" si="203"/>
        <v>4.9702380952380949E-2</v>
      </c>
      <c r="U252" s="116">
        <f t="shared" si="203"/>
        <v>4.9702380952380949E-2</v>
      </c>
      <c r="V252" s="116">
        <f t="shared" si="203"/>
        <v>4.9702380952380949E-2</v>
      </c>
      <c r="W252" s="116">
        <f t="shared" si="203"/>
        <v>4.9702380952380949E-2</v>
      </c>
      <c r="X252" s="116">
        <f t="shared" si="203"/>
        <v>9.9719047619047624E-2</v>
      </c>
      <c r="Y252" s="116">
        <f t="shared" si="203"/>
        <v>0.14973571428571431</v>
      </c>
      <c r="Z252" s="116">
        <f t="shared" si="203"/>
        <v>0.19975238095238096</v>
      </c>
      <c r="AA252" s="116">
        <f t="shared" si="203"/>
        <v>0.24976904761904761</v>
      </c>
      <c r="AB252" s="116">
        <f t="shared" si="203"/>
        <v>0.29978571428571427</v>
      </c>
      <c r="AC252" s="116">
        <f t="shared" si="203"/>
        <v>0.34980238095238092</v>
      </c>
      <c r="AD252" s="82">
        <f t="shared" si="203"/>
        <v>0.39981904761904757</v>
      </c>
      <c r="AE252" s="116">
        <f t="shared" si="203"/>
        <v>0.44983571428571423</v>
      </c>
      <c r="AF252" s="116">
        <f t="shared" si="203"/>
        <v>0.49985238095238088</v>
      </c>
      <c r="AG252" s="116">
        <f t="shared" si="203"/>
        <v>0.54986904761904754</v>
      </c>
      <c r="AH252" s="116">
        <f t="shared" si="203"/>
        <v>0.59988571428571424</v>
      </c>
      <c r="AI252" s="116">
        <f t="shared" si="203"/>
        <v>0.64990238095238095</v>
      </c>
      <c r="AJ252" s="116">
        <f t="shared" si="203"/>
        <v>0.69991904761904766</v>
      </c>
      <c r="AK252" s="116">
        <f t="shared" ref="AK252:BB252" si="204">+AJ252+AK251</f>
        <v>0.74993571428571437</v>
      </c>
      <c r="AL252" s="116">
        <f t="shared" si="204"/>
        <v>0.79995238095238108</v>
      </c>
      <c r="AM252" s="116">
        <f t="shared" si="204"/>
        <v>0.84996904761904779</v>
      </c>
      <c r="AN252" s="116">
        <f t="shared" si="204"/>
        <v>0.8999857142857145</v>
      </c>
      <c r="AO252" s="116">
        <f t="shared" si="204"/>
        <v>0.95000238095238121</v>
      </c>
      <c r="AP252" s="116">
        <f t="shared" si="204"/>
        <v>0.95000238095238121</v>
      </c>
      <c r="AQ252" s="116">
        <f t="shared" si="204"/>
        <v>0.95000238095238121</v>
      </c>
      <c r="AR252" s="116">
        <f t="shared" si="204"/>
        <v>0.95000238095238121</v>
      </c>
      <c r="AS252" s="116">
        <f t="shared" si="204"/>
        <v>0.95000238095238121</v>
      </c>
      <c r="AT252" s="116">
        <f t="shared" si="204"/>
        <v>1.0000023809523813</v>
      </c>
      <c r="AU252" s="116">
        <f t="shared" si="204"/>
        <v>1.0000023809523813</v>
      </c>
      <c r="AV252" s="116">
        <f t="shared" si="204"/>
        <v>1.0000023809523813</v>
      </c>
      <c r="AW252" s="116">
        <f t="shared" si="204"/>
        <v>1.0000023809523813</v>
      </c>
      <c r="AX252" s="116">
        <f t="shared" si="204"/>
        <v>1.0000023809523813</v>
      </c>
      <c r="AY252" s="116">
        <f t="shared" si="204"/>
        <v>1.0000023809523813</v>
      </c>
      <c r="AZ252" s="116">
        <f t="shared" si="204"/>
        <v>1.0000023809523813</v>
      </c>
      <c r="BA252" s="116">
        <f t="shared" si="204"/>
        <v>1.0000023809523813</v>
      </c>
      <c r="BB252" s="116">
        <f t="shared" si="204"/>
        <v>1.0000023809523813</v>
      </c>
      <c r="BC252" s="117"/>
      <c r="BD252" s="115"/>
    </row>
    <row r="253" spans="1:89" s="118" customFormat="1" x14ac:dyDescent="0.25">
      <c r="B253" s="115" t="s">
        <v>110</v>
      </c>
      <c r="C253" s="264"/>
      <c r="D253" s="116">
        <v>0</v>
      </c>
      <c r="E253" s="116">
        <v>0</v>
      </c>
      <c r="F253" s="116">
        <v>0</v>
      </c>
      <c r="G253" s="116">
        <v>0</v>
      </c>
      <c r="H253" s="116">
        <v>0</v>
      </c>
      <c r="I253" s="116">
        <v>0</v>
      </c>
      <c r="J253" s="116">
        <v>0</v>
      </c>
      <c r="K253" s="116">
        <v>0</v>
      </c>
      <c r="L253" s="116">
        <v>0</v>
      </c>
      <c r="M253" s="116">
        <v>0</v>
      </c>
      <c r="N253" s="116">
        <v>0.05</v>
      </c>
      <c r="O253" s="116">
        <v>0</v>
      </c>
      <c r="P253" s="116">
        <v>0</v>
      </c>
      <c r="Q253" s="116">
        <v>0</v>
      </c>
      <c r="R253" s="116">
        <v>0</v>
      </c>
      <c r="S253" s="116">
        <v>0</v>
      </c>
      <c r="T253" s="116">
        <v>0</v>
      </c>
      <c r="U253" s="116">
        <v>0</v>
      </c>
      <c r="V253" s="116">
        <v>0</v>
      </c>
      <c r="W253" s="116">
        <v>0</v>
      </c>
      <c r="X253" s="116">
        <f t="shared" ref="X253:AO253" si="205">+(0.34-0.05)/18</f>
        <v>1.6111111111111114E-2</v>
      </c>
      <c r="Y253" s="116">
        <f t="shared" si="205"/>
        <v>1.6111111111111114E-2</v>
      </c>
      <c r="Z253" s="116">
        <f t="shared" si="205"/>
        <v>1.6111111111111114E-2</v>
      </c>
      <c r="AA253" s="116">
        <f t="shared" si="205"/>
        <v>1.6111111111111114E-2</v>
      </c>
      <c r="AB253" s="116">
        <f t="shared" si="205"/>
        <v>1.6111111111111114E-2</v>
      </c>
      <c r="AC253" s="116">
        <f t="shared" si="205"/>
        <v>1.6111111111111114E-2</v>
      </c>
      <c r="AD253" s="82">
        <f t="shared" si="205"/>
        <v>1.6111111111111114E-2</v>
      </c>
      <c r="AE253" s="116">
        <f t="shared" si="205"/>
        <v>1.6111111111111114E-2</v>
      </c>
      <c r="AF253" s="116">
        <f t="shared" si="205"/>
        <v>1.6111111111111114E-2</v>
      </c>
      <c r="AG253" s="116">
        <f t="shared" si="205"/>
        <v>1.6111111111111114E-2</v>
      </c>
      <c r="AH253" s="116">
        <f t="shared" si="205"/>
        <v>1.6111111111111114E-2</v>
      </c>
      <c r="AI253" s="116">
        <f t="shared" si="205"/>
        <v>1.6111111111111114E-2</v>
      </c>
      <c r="AJ253" s="116">
        <f t="shared" si="205"/>
        <v>1.6111111111111114E-2</v>
      </c>
      <c r="AK253" s="116">
        <f t="shared" si="205"/>
        <v>1.6111111111111114E-2</v>
      </c>
      <c r="AL253" s="116">
        <f t="shared" si="205"/>
        <v>1.6111111111111114E-2</v>
      </c>
      <c r="AM253" s="116">
        <f t="shared" si="205"/>
        <v>1.6111111111111114E-2</v>
      </c>
      <c r="AN253" s="116">
        <f t="shared" si="205"/>
        <v>1.6111111111111114E-2</v>
      </c>
      <c r="AO253" s="116">
        <f t="shared" si="205"/>
        <v>1.6111111111111114E-2</v>
      </c>
      <c r="AP253" s="116">
        <v>0.66</v>
      </c>
      <c r="AQ253" s="116">
        <v>0</v>
      </c>
      <c r="AR253" s="116">
        <v>0</v>
      </c>
      <c r="AS253" s="116">
        <v>0</v>
      </c>
      <c r="AT253" s="116">
        <v>0</v>
      </c>
      <c r="AU253" s="116">
        <v>0</v>
      </c>
      <c r="AV253" s="116">
        <v>0</v>
      </c>
      <c r="AW253" s="116">
        <v>0</v>
      </c>
      <c r="AX253" s="116">
        <v>0</v>
      </c>
      <c r="AY253" s="116">
        <v>0</v>
      </c>
      <c r="AZ253" s="116">
        <v>0</v>
      </c>
      <c r="BA253" s="116">
        <v>0</v>
      </c>
      <c r="BB253" s="116">
        <v>0</v>
      </c>
      <c r="BC253" s="117">
        <f>SUM(D253:BB253)</f>
        <v>1</v>
      </c>
      <c r="BD253" s="115"/>
    </row>
    <row r="254" spans="1:89" s="118" customFormat="1" x14ac:dyDescent="0.25">
      <c r="B254" s="115" t="s">
        <v>111</v>
      </c>
      <c r="C254" s="264"/>
      <c r="D254" s="116">
        <f>D253</f>
        <v>0</v>
      </c>
      <c r="E254" s="116">
        <f t="shared" ref="E254:AJ254" si="206">+D254+E253</f>
        <v>0</v>
      </c>
      <c r="F254" s="116">
        <f t="shared" si="206"/>
        <v>0</v>
      </c>
      <c r="G254" s="116">
        <f t="shared" si="206"/>
        <v>0</v>
      </c>
      <c r="H254" s="116">
        <f t="shared" si="206"/>
        <v>0</v>
      </c>
      <c r="I254" s="116">
        <f t="shared" si="206"/>
        <v>0</v>
      </c>
      <c r="J254" s="116">
        <f t="shared" si="206"/>
        <v>0</v>
      </c>
      <c r="K254" s="116">
        <f t="shared" si="206"/>
        <v>0</v>
      </c>
      <c r="L254" s="116">
        <f t="shared" si="206"/>
        <v>0</v>
      </c>
      <c r="M254" s="116">
        <f t="shared" si="206"/>
        <v>0</v>
      </c>
      <c r="N254" s="116">
        <f t="shared" si="206"/>
        <v>0.05</v>
      </c>
      <c r="O254" s="116">
        <f t="shared" si="206"/>
        <v>0.05</v>
      </c>
      <c r="P254" s="116">
        <f t="shared" si="206"/>
        <v>0.05</v>
      </c>
      <c r="Q254" s="116">
        <f t="shared" si="206"/>
        <v>0.05</v>
      </c>
      <c r="R254" s="116">
        <f t="shared" si="206"/>
        <v>0.05</v>
      </c>
      <c r="S254" s="116">
        <f t="shared" si="206"/>
        <v>0.05</v>
      </c>
      <c r="T254" s="116">
        <f t="shared" si="206"/>
        <v>0.05</v>
      </c>
      <c r="U254" s="116">
        <f t="shared" si="206"/>
        <v>0.05</v>
      </c>
      <c r="V254" s="116">
        <f t="shared" si="206"/>
        <v>0.05</v>
      </c>
      <c r="W254" s="116">
        <f t="shared" si="206"/>
        <v>0.05</v>
      </c>
      <c r="X254" s="116">
        <f t="shared" si="206"/>
        <v>6.611111111111112E-2</v>
      </c>
      <c r="Y254" s="116">
        <f t="shared" si="206"/>
        <v>8.2222222222222238E-2</v>
      </c>
      <c r="Z254" s="116">
        <f t="shared" si="206"/>
        <v>9.8333333333333356E-2</v>
      </c>
      <c r="AA254" s="116">
        <f t="shared" si="206"/>
        <v>0.11444444444444447</v>
      </c>
      <c r="AB254" s="116">
        <f t="shared" si="206"/>
        <v>0.13055555555555559</v>
      </c>
      <c r="AC254" s="116">
        <f t="shared" si="206"/>
        <v>0.1466666666666667</v>
      </c>
      <c r="AD254" s="82">
        <f t="shared" si="206"/>
        <v>0.1627777777777778</v>
      </c>
      <c r="AE254" s="116">
        <f t="shared" si="206"/>
        <v>0.1788888888888889</v>
      </c>
      <c r="AF254" s="116">
        <f t="shared" si="206"/>
        <v>0.19500000000000001</v>
      </c>
      <c r="AG254" s="116">
        <f t="shared" si="206"/>
        <v>0.21111111111111111</v>
      </c>
      <c r="AH254" s="116">
        <f t="shared" si="206"/>
        <v>0.22722222222222221</v>
      </c>
      <c r="AI254" s="116">
        <f t="shared" si="206"/>
        <v>0.24333333333333332</v>
      </c>
      <c r="AJ254" s="116">
        <f t="shared" si="206"/>
        <v>0.25944444444444442</v>
      </c>
      <c r="AK254" s="116">
        <f t="shared" ref="AK254:BB254" si="207">+AJ254+AK253</f>
        <v>0.27555555555555555</v>
      </c>
      <c r="AL254" s="116">
        <f t="shared" si="207"/>
        <v>0.29166666666666669</v>
      </c>
      <c r="AM254" s="116">
        <f t="shared" si="207"/>
        <v>0.30777777777777782</v>
      </c>
      <c r="AN254" s="116">
        <f t="shared" si="207"/>
        <v>0.32388888888888895</v>
      </c>
      <c r="AO254" s="116">
        <f t="shared" si="207"/>
        <v>0.34000000000000008</v>
      </c>
      <c r="AP254" s="116">
        <f t="shared" si="207"/>
        <v>1</v>
      </c>
      <c r="AQ254" s="116">
        <f t="shared" si="207"/>
        <v>1</v>
      </c>
      <c r="AR254" s="116">
        <f t="shared" si="207"/>
        <v>1</v>
      </c>
      <c r="AS254" s="116">
        <f t="shared" si="207"/>
        <v>1</v>
      </c>
      <c r="AT254" s="116">
        <f t="shared" si="207"/>
        <v>1</v>
      </c>
      <c r="AU254" s="116">
        <f t="shared" si="207"/>
        <v>1</v>
      </c>
      <c r="AV254" s="116">
        <f t="shared" si="207"/>
        <v>1</v>
      </c>
      <c r="AW254" s="116">
        <f t="shared" si="207"/>
        <v>1</v>
      </c>
      <c r="AX254" s="116">
        <f t="shared" si="207"/>
        <v>1</v>
      </c>
      <c r="AY254" s="116">
        <f t="shared" si="207"/>
        <v>1</v>
      </c>
      <c r="AZ254" s="116">
        <f t="shared" si="207"/>
        <v>1</v>
      </c>
      <c r="BA254" s="116">
        <f t="shared" si="207"/>
        <v>1</v>
      </c>
      <c r="BB254" s="116">
        <f t="shared" si="207"/>
        <v>1</v>
      </c>
      <c r="BC254" s="117"/>
      <c r="BD254" s="115"/>
    </row>
    <row r="255" spans="1:89" s="127" customFormat="1" x14ac:dyDescent="0.25">
      <c r="B255" s="119"/>
      <c r="C255" s="264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  <c r="AA255" s="120"/>
      <c r="AB255" s="120"/>
      <c r="AC255" s="120"/>
      <c r="AD255" s="83"/>
      <c r="AE255" s="120"/>
      <c r="AF255" s="120"/>
      <c r="AG255" s="120"/>
      <c r="AH255" s="120"/>
      <c r="AI255" s="120"/>
      <c r="AJ255" s="120"/>
      <c r="AK255" s="120"/>
      <c r="AL255" s="120"/>
      <c r="AM255" s="120"/>
      <c r="AN255" s="120"/>
      <c r="AO255" s="120"/>
      <c r="AP255" s="120"/>
      <c r="AQ255" s="120"/>
      <c r="AR255" s="120"/>
      <c r="AS255" s="120"/>
      <c r="AT255" s="120"/>
      <c r="AU255" s="120"/>
      <c r="AV255" s="120"/>
      <c r="AW255" s="120"/>
      <c r="AX255" s="120"/>
      <c r="AY255" s="120"/>
      <c r="AZ255" s="120"/>
      <c r="BA255" s="120"/>
      <c r="BB255" s="120"/>
      <c r="BC255" s="121"/>
      <c r="BD255" s="119"/>
    </row>
    <row r="256" spans="1:89" s="122" customFormat="1" x14ac:dyDescent="0.25">
      <c r="B256" s="122" t="s">
        <v>112</v>
      </c>
      <c r="C256" s="123">
        <v>14.2</v>
      </c>
      <c r="D256" s="124">
        <f t="shared" ref="D256:AI256" si="208">+D252*$C256</f>
        <v>0</v>
      </c>
      <c r="E256" s="124">
        <f t="shared" si="208"/>
        <v>0</v>
      </c>
      <c r="F256" s="124">
        <f t="shared" si="208"/>
        <v>0</v>
      </c>
      <c r="G256" s="124">
        <f t="shared" si="208"/>
        <v>0</v>
      </c>
      <c r="H256" s="124">
        <f t="shared" si="208"/>
        <v>0</v>
      </c>
      <c r="I256" s="124">
        <f t="shared" si="208"/>
        <v>0</v>
      </c>
      <c r="J256" s="124">
        <f t="shared" si="208"/>
        <v>0</v>
      </c>
      <c r="K256" s="124">
        <f t="shared" si="208"/>
        <v>0</v>
      </c>
      <c r="L256" s="124">
        <f t="shared" si="208"/>
        <v>0</v>
      </c>
      <c r="M256" s="124">
        <f t="shared" si="208"/>
        <v>0</v>
      </c>
      <c r="N256" s="124">
        <f t="shared" si="208"/>
        <v>0.70577380952380941</v>
      </c>
      <c r="O256" s="124">
        <f t="shared" si="208"/>
        <v>0.70577380952380941</v>
      </c>
      <c r="P256" s="124">
        <f t="shared" si="208"/>
        <v>0.70577380952380941</v>
      </c>
      <c r="Q256" s="124">
        <f t="shared" si="208"/>
        <v>0.70577380952380941</v>
      </c>
      <c r="R256" s="124">
        <f t="shared" si="208"/>
        <v>0.70577380952380941</v>
      </c>
      <c r="S256" s="124">
        <f t="shared" si="208"/>
        <v>0.70577380952380941</v>
      </c>
      <c r="T256" s="124">
        <f t="shared" si="208"/>
        <v>0.70577380952380941</v>
      </c>
      <c r="U256" s="124">
        <f t="shared" si="208"/>
        <v>0.70577380952380941</v>
      </c>
      <c r="V256" s="124">
        <f t="shared" si="208"/>
        <v>0.70577380952380941</v>
      </c>
      <c r="W256" s="124">
        <f t="shared" si="208"/>
        <v>0.70577380952380941</v>
      </c>
      <c r="X256" s="124">
        <f t="shared" si="208"/>
        <v>1.4160104761904762</v>
      </c>
      <c r="Y256" s="124">
        <f t="shared" si="208"/>
        <v>2.1262471428571432</v>
      </c>
      <c r="Z256" s="124">
        <f t="shared" si="208"/>
        <v>2.8364838095238096</v>
      </c>
      <c r="AA256" s="124">
        <f t="shared" si="208"/>
        <v>3.546720476190476</v>
      </c>
      <c r="AB256" s="124">
        <f t="shared" si="208"/>
        <v>4.256957142857142</v>
      </c>
      <c r="AC256" s="124">
        <f t="shared" si="208"/>
        <v>4.9671938095238088</v>
      </c>
      <c r="AD256" s="90">
        <f t="shared" si="208"/>
        <v>5.6774304761904757</v>
      </c>
      <c r="AE256" s="124">
        <f t="shared" si="208"/>
        <v>6.3876671428571417</v>
      </c>
      <c r="AF256" s="124">
        <f t="shared" si="208"/>
        <v>7.0979038095238085</v>
      </c>
      <c r="AG256" s="124">
        <f t="shared" si="208"/>
        <v>7.8081404761904745</v>
      </c>
      <c r="AH256" s="124">
        <f t="shared" si="208"/>
        <v>8.5183771428571422</v>
      </c>
      <c r="AI256" s="124">
        <f t="shared" si="208"/>
        <v>9.2286138095238091</v>
      </c>
      <c r="AJ256" s="124">
        <f t="shared" ref="AJ256:BB256" si="209">+AJ252*$C256</f>
        <v>9.9388504761904759</v>
      </c>
      <c r="AK256" s="124">
        <f t="shared" si="209"/>
        <v>10.649087142857143</v>
      </c>
      <c r="AL256" s="124">
        <f t="shared" si="209"/>
        <v>11.359323809523811</v>
      </c>
      <c r="AM256" s="124">
        <f t="shared" si="209"/>
        <v>12.069560476190478</v>
      </c>
      <c r="AN256" s="124">
        <f t="shared" si="209"/>
        <v>12.779797142857145</v>
      </c>
      <c r="AO256" s="124">
        <f t="shared" si="209"/>
        <v>13.490033809523812</v>
      </c>
      <c r="AP256" s="124">
        <f t="shared" si="209"/>
        <v>13.490033809523812</v>
      </c>
      <c r="AQ256" s="124">
        <f t="shared" si="209"/>
        <v>13.490033809523812</v>
      </c>
      <c r="AR256" s="124">
        <f t="shared" si="209"/>
        <v>13.490033809523812</v>
      </c>
      <c r="AS256" s="124">
        <f t="shared" si="209"/>
        <v>13.490033809523812</v>
      </c>
      <c r="AT256" s="124">
        <f t="shared" si="209"/>
        <v>14.200033809523813</v>
      </c>
      <c r="AU256" s="124">
        <f t="shared" si="209"/>
        <v>14.200033809523813</v>
      </c>
      <c r="AV256" s="124">
        <f t="shared" si="209"/>
        <v>14.200033809523813</v>
      </c>
      <c r="AW256" s="124">
        <f t="shared" si="209"/>
        <v>14.200033809523813</v>
      </c>
      <c r="AX256" s="124">
        <f t="shared" si="209"/>
        <v>14.200033809523813</v>
      </c>
      <c r="AY256" s="124">
        <f t="shared" si="209"/>
        <v>14.200033809523813</v>
      </c>
      <c r="AZ256" s="124">
        <f t="shared" si="209"/>
        <v>14.200033809523813</v>
      </c>
      <c r="BA256" s="124">
        <f t="shared" si="209"/>
        <v>14.200033809523813</v>
      </c>
      <c r="BB256" s="124">
        <f t="shared" si="209"/>
        <v>14.200033809523813</v>
      </c>
      <c r="BC256" s="125"/>
      <c r="BD256" s="126"/>
      <c r="BE256" s="126"/>
      <c r="BF256" s="126"/>
      <c r="BG256" s="126"/>
      <c r="BH256" s="126"/>
      <c r="BI256" s="126"/>
      <c r="BJ256" s="126"/>
      <c r="BK256" s="126"/>
      <c r="BL256" s="126"/>
      <c r="BM256" s="126"/>
      <c r="BN256" s="126"/>
      <c r="BO256" s="126"/>
      <c r="BP256" s="126"/>
      <c r="BQ256" s="126"/>
      <c r="BR256" s="126"/>
      <c r="BS256" s="126"/>
      <c r="BT256" s="126"/>
      <c r="BU256" s="126"/>
      <c r="BV256" s="126"/>
      <c r="BW256" s="126"/>
      <c r="BX256" s="126"/>
      <c r="BY256" s="126"/>
      <c r="BZ256" s="126"/>
      <c r="CA256" s="126"/>
      <c r="CB256" s="126"/>
      <c r="CC256" s="126"/>
      <c r="CD256" s="126"/>
      <c r="CE256" s="126"/>
      <c r="CF256" s="126"/>
      <c r="CG256" s="126"/>
      <c r="CH256" s="126"/>
      <c r="CI256" s="126"/>
      <c r="CJ256" s="126"/>
      <c r="CK256" s="126"/>
    </row>
    <row r="257" spans="1:89" s="139" customFormat="1" ht="13.8" thickBot="1" x14ac:dyDescent="0.3">
      <c r="B257" s="139" t="s">
        <v>113</v>
      </c>
      <c r="C257" s="140" t="str">
        <f>+'NTP or Sold'!C22</f>
        <v>Available</v>
      </c>
      <c r="D257" s="141">
        <f t="shared" ref="D257:AI257" si="210">+D254*$C256</f>
        <v>0</v>
      </c>
      <c r="E257" s="141">
        <f t="shared" si="210"/>
        <v>0</v>
      </c>
      <c r="F257" s="141">
        <f t="shared" si="210"/>
        <v>0</v>
      </c>
      <c r="G257" s="141">
        <f t="shared" si="210"/>
        <v>0</v>
      </c>
      <c r="H257" s="141">
        <f t="shared" si="210"/>
        <v>0</v>
      </c>
      <c r="I257" s="141">
        <f t="shared" si="210"/>
        <v>0</v>
      </c>
      <c r="J257" s="141">
        <f t="shared" si="210"/>
        <v>0</v>
      </c>
      <c r="K257" s="141">
        <f t="shared" si="210"/>
        <v>0</v>
      </c>
      <c r="L257" s="141">
        <f t="shared" si="210"/>
        <v>0</v>
      </c>
      <c r="M257" s="141">
        <f t="shared" si="210"/>
        <v>0</v>
      </c>
      <c r="N257" s="141">
        <f t="shared" si="210"/>
        <v>0.71</v>
      </c>
      <c r="O257" s="141">
        <f t="shared" si="210"/>
        <v>0.71</v>
      </c>
      <c r="P257" s="141">
        <f t="shared" si="210"/>
        <v>0.71</v>
      </c>
      <c r="Q257" s="141">
        <f t="shared" si="210"/>
        <v>0.71</v>
      </c>
      <c r="R257" s="141">
        <f t="shared" si="210"/>
        <v>0.71</v>
      </c>
      <c r="S257" s="141">
        <f t="shared" si="210"/>
        <v>0.71</v>
      </c>
      <c r="T257" s="141">
        <f t="shared" si="210"/>
        <v>0.71</v>
      </c>
      <c r="U257" s="141">
        <f t="shared" si="210"/>
        <v>0.71</v>
      </c>
      <c r="V257" s="141">
        <f t="shared" si="210"/>
        <v>0.71</v>
      </c>
      <c r="W257" s="141">
        <f t="shared" si="210"/>
        <v>0.71</v>
      </c>
      <c r="X257" s="141">
        <f t="shared" si="210"/>
        <v>0.93877777777777782</v>
      </c>
      <c r="Y257" s="141">
        <f t="shared" si="210"/>
        <v>1.1675555555555557</v>
      </c>
      <c r="Z257" s="141">
        <f t="shared" si="210"/>
        <v>1.3963333333333336</v>
      </c>
      <c r="AA257" s="141">
        <f t="shared" si="210"/>
        <v>1.6251111111111114</v>
      </c>
      <c r="AB257" s="141">
        <f t="shared" si="210"/>
        <v>1.8538888888888894</v>
      </c>
      <c r="AC257" s="141">
        <f t="shared" si="210"/>
        <v>2.0826666666666669</v>
      </c>
      <c r="AD257" s="136">
        <f t="shared" si="210"/>
        <v>2.3114444444444446</v>
      </c>
      <c r="AE257" s="141">
        <f t="shared" si="210"/>
        <v>2.5402222222222224</v>
      </c>
      <c r="AF257" s="141">
        <f t="shared" si="210"/>
        <v>2.7690000000000001</v>
      </c>
      <c r="AG257" s="141">
        <f t="shared" si="210"/>
        <v>2.9977777777777774</v>
      </c>
      <c r="AH257" s="141">
        <f t="shared" si="210"/>
        <v>3.2265555555555552</v>
      </c>
      <c r="AI257" s="141">
        <f t="shared" si="210"/>
        <v>3.4553333333333329</v>
      </c>
      <c r="AJ257" s="141">
        <f t="shared" ref="AJ257:BB257" si="211">+AJ254*$C256</f>
        <v>3.6841111111111107</v>
      </c>
      <c r="AK257" s="141">
        <f t="shared" si="211"/>
        <v>3.9128888888888889</v>
      </c>
      <c r="AL257" s="141">
        <f t="shared" si="211"/>
        <v>4.1416666666666666</v>
      </c>
      <c r="AM257" s="141">
        <f t="shared" si="211"/>
        <v>4.3704444444444448</v>
      </c>
      <c r="AN257" s="141">
        <f t="shared" si="211"/>
        <v>4.599222222222223</v>
      </c>
      <c r="AO257" s="141">
        <f t="shared" si="211"/>
        <v>4.8280000000000012</v>
      </c>
      <c r="AP257" s="141">
        <f t="shared" si="211"/>
        <v>14.2</v>
      </c>
      <c r="AQ257" s="141">
        <f t="shared" si="211"/>
        <v>14.2</v>
      </c>
      <c r="AR257" s="141">
        <f t="shared" si="211"/>
        <v>14.2</v>
      </c>
      <c r="AS257" s="141">
        <f t="shared" si="211"/>
        <v>14.2</v>
      </c>
      <c r="AT257" s="141">
        <f t="shared" si="211"/>
        <v>14.2</v>
      </c>
      <c r="AU257" s="141">
        <f t="shared" si="211"/>
        <v>14.2</v>
      </c>
      <c r="AV257" s="141">
        <f t="shared" si="211"/>
        <v>14.2</v>
      </c>
      <c r="AW257" s="141">
        <f t="shared" si="211"/>
        <v>14.2</v>
      </c>
      <c r="AX257" s="141">
        <f t="shared" si="211"/>
        <v>14.2</v>
      </c>
      <c r="AY257" s="141">
        <f t="shared" si="211"/>
        <v>14.2</v>
      </c>
      <c r="AZ257" s="141">
        <f t="shared" si="211"/>
        <v>14.2</v>
      </c>
      <c r="BA257" s="141">
        <f t="shared" si="211"/>
        <v>14.2</v>
      </c>
      <c r="BB257" s="141">
        <f t="shared" si="211"/>
        <v>14.2</v>
      </c>
      <c r="BC257" s="142"/>
      <c r="BD257" s="143"/>
      <c r="BE257" s="143"/>
      <c r="BF257" s="143"/>
      <c r="BG257" s="143"/>
      <c r="BH257" s="143"/>
      <c r="BI257" s="143"/>
      <c r="BJ257" s="143"/>
      <c r="BK257" s="143"/>
      <c r="BL257" s="143"/>
      <c r="BM257" s="143"/>
      <c r="BN257" s="143"/>
      <c r="BO257" s="143"/>
      <c r="BP257" s="143"/>
      <c r="BQ257" s="143"/>
      <c r="BR257" s="143"/>
      <c r="BS257" s="143"/>
      <c r="BT257" s="143"/>
      <c r="BU257" s="143"/>
      <c r="BV257" s="143"/>
      <c r="BW257" s="143"/>
      <c r="BX257" s="143"/>
      <c r="BY257" s="143"/>
      <c r="BZ257" s="143"/>
      <c r="CA257" s="143"/>
      <c r="CB257" s="143"/>
      <c r="CC257" s="143"/>
      <c r="CD257" s="143"/>
      <c r="CE257" s="143"/>
      <c r="CF257" s="143"/>
      <c r="CG257" s="143"/>
      <c r="CH257" s="143"/>
      <c r="CI257" s="143"/>
      <c r="CJ257" s="143"/>
      <c r="CK257" s="143"/>
    </row>
    <row r="258" spans="1:89" s="114" customFormat="1" ht="15" customHeight="1" thickTop="1" x14ac:dyDescent="0.25">
      <c r="B258" s="110" t="str">
        <f>+'NTP or Sold'!H23</f>
        <v>LM6000</v>
      </c>
      <c r="C258" s="263" t="str">
        <f>+'NTP or Sold'!T23</f>
        <v>Unassigned</v>
      </c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  <c r="AA258" s="128"/>
      <c r="AB258" s="128"/>
      <c r="AC258" s="128"/>
      <c r="AD258" s="84"/>
      <c r="AE258" s="128"/>
      <c r="AF258" s="128"/>
      <c r="AG258" s="128"/>
      <c r="AH258" s="128"/>
      <c r="AI258" s="128"/>
      <c r="AJ258" s="128"/>
      <c r="AK258" s="128"/>
      <c r="AL258" s="128"/>
      <c r="AM258" s="128"/>
      <c r="AN258" s="128"/>
      <c r="AO258" s="128"/>
      <c r="AP258" s="128"/>
      <c r="AQ258" s="128"/>
      <c r="AR258" s="128"/>
      <c r="AS258" s="128"/>
      <c r="AT258" s="128"/>
      <c r="AU258" s="128"/>
      <c r="AV258" s="128"/>
      <c r="AW258" s="128"/>
      <c r="AX258" s="128"/>
      <c r="AY258" s="128"/>
      <c r="AZ258" s="128"/>
      <c r="BA258" s="128"/>
      <c r="BB258" s="128"/>
      <c r="BC258" s="112"/>
    </row>
    <row r="259" spans="1:89" s="118" customFormat="1" x14ac:dyDescent="0.25">
      <c r="B259" s="115" t="s">
        <v>108</v>
      </c>
      <c r="C259" s="264"/>
      <c r="D259" s="116">
        <v>0</v>
      </c>
      <c r="E259" s="116">
        <v>0</v>
      </c>
      <c r="F259" s="116">
        <v>0</v>
      </c>
      <c r="G259" s="116">
        <v>0</v>
      </c>
      <c r="H259" s="116">
        <v>0</v>
      </c>
      <c r="I259" s="116">
        <v>0</v>
      </c>
      <c r="J259" s="116">
        <v>0</v>
      </c>
      <c r="K259" s="116">
        <v>0</v>
      </c>
      <c r="L259" s="116">
        <v>0</v>
      </c>
      <c r="M259" s="116">
        <v>0</v>
      </c>
      <c r="N259" s="116">
        <f>16.7/336</f>
        <v>4.9702380952380949E-2</v>
      </c>
      <c r="O259" s="116">
        <v>0</v>
      </c>
      <c r="P259" s="116">
        <v>0</v>
      </c>
      <c r="Q259" s="116">
        <v>0</v>
      </c>
      <c r="R259" s="116">
        <v>0</v>
      </c>
      <c r="S259" s="116">
        <v>0</v>
      </c>
      <c r="T259" s="116">
        <v>0</v>
      </c>
      <c r="U259" s="116">
        <v>0</v>
      </c>
      <c r="V259" s="116">
        <v>0</v>
      </c>
      <c r="W259" s="116">
        <v>0</v>
      </c>
      <c r="X259" s="116">
        <f t="shared" ref="X259:AO259" si="212">+(0.95-0.0497)/18</f>
        <v>5.0016666666666668E-2</v>
      </c>
      <c r="Y259" s="116">
        <f t="shared" si="212"/>
        <v>5.0016666666666668E-2</v>
      </c>
      <c r="Z259" s="116">
        <f t="shared" si="212"/>
        <v>5.0016666666666668E-2</v>
      </c>
      <c r="AA259" s="116">
        <f t="shared" si="212"/>
        <v>5.0016666666666668E-2</v>
      </c>
      <c r="AB259" s="116">
        <f t="shared" si="212"/>
        <v>5.0016666666666668E-2</v>
      </c>
      <c r="AC259" s="116">
        <f t="shared" si="212"/>
        <v>5.0016666666666668E-2</v>
      </c>
      <c r="AD259" s="82">
        <f t="shared" si="212"/>
        <v>5.0016666666666668E-2</v>
      </c>
      <c r="AE259" s="116">
        <f t="shared" si="212"/>
        <v>5.0016666666666668E-2</v>
      </c>
      <c r="AF259" s="116">
        <f t="shared" si="212"/>
        <v>5.0016666666666668E-2</v>
      </c>
      <c r="AG259" s="116">
        <f t="shared" si="212"/>
        <v>5.0016666666666668E-2</v>
      </c>
      <c r="AH259" s="116">
        <f t="shared" si="212"/>
        <v>5.0016666666666668E-2</v>
      </c>
      <c r="AI259" s="116">
        <f t="shared" si="212"/>
        <v>5.0016666666666668E-2</v>
      </c>
      <c r="AJ259" s="116">
        <f t="shared" si="212"/>
        <v>5.0016666666666668E-2</v>
      </c>
      <c r="AK259" s="116">
        <f t="shared" si="212"/>
        <v>5.0016666666666668E-2</v>
      </c>
      <c r="AL259" s="116">
        <f t="shared" si="212"/>
        <v>5.0016666666666668E-2</v>
      </c>
      <c r="AM259" s="116">
        <f t="shared" si="212"/>
        <v>5.0016666666666668E-2</v>
      </c>
      <c r="AN259" s="116">
        <f t="shared" si="212"/>
        <v>5.0016666666666668E-2</v>
      </c>
      <c r="AO259" s="116">
        <f t="shared" si="212"/>
        <v>5.0016666666666668E-2</v>
      </c>
      <c r="AP259" s="116">
        <v>0</v>
      </c>
      <c r="AQ259" s="116">
        <v>0</v>
      </c>
      <c r="AR259" s="116">
        <v>0</v>
      </c>
      <c r="AS259" s="116">
        <v>0</v>
      </c>
      <c r="AT259" s="116">
        <v>0.05</v>
      </c>
      <c r="AU259" s="116">
        <v>0</v>
      </c>
      <c r="AV259" s="116">
        <v>0</v>
      </c>
      <c r="AW259" s="116">
        <v>0</v>
      </c>
      <c r="AX259" s="116">
        <v>0</v>
      </c>
      <c r="AY259" s="116">
        <v>0</v>
      </c>
      <c r="AZ259" s="116">
        <v>0</v>
      </c>
      <c r="BA259" s="116">
        <v>0</v>
      </c>
      <c r="BB259" s="116">
        <v>0</v>
      </c>
      <c r="BC259" s="117">
        <f>SUM(D259:BB259)</f>
        <v>1.0000023809523813</v>
      </c>
      <c r="BD259" s="115"/>
    </row>
    <row r="260" spans="1:89" s="118" customFormat="1" x14ac:dyDescent="0.25">
      <c r="B260" s="115" t="s">
        <v>109</v>
      </c>
      <c r="C260" s="264"/>
      <c r="D260" s="116">
        <f>D259</f>
        <v>0</v>
      </c>
      <c r="E260" s="116">
        <f t="shared" ref="E260:AJ260" si="213">+D260+E259</f>
        <v>0</v>
      </c>
      <c r="F260" s="116">
        <f t="shared" si="213"/>
        <v>0</v>
      </c>
      <c r="G260" s="116">
        <f t="shared" si="213"/>
        <v>0</v>
      </c>
      <c r="H260" s="116">
        <f t="shared" si="213"/>
        <v>0</v>
      </c>
      <c r="I260" s="116">
        <f t="shared" si="213"/>
        <v>0</v>
      </c>
      <c r="J260" s="116">
        <f t="shared" si="213"/>
        <v>0</v>
      </c>
      <c r="K260" s="116">
        <f t="shared" si="213"/>
        <v>0</v>
      </c>
      <c r="L260" s="116">
        <f t="shared" si="213"/>
        <v>0</v>
      </c>
      <c r="M260" s="116">
        <f t="shared" si="213"/>
        <v>0</v>
      </c>
      <c r="N260" s="116">
        <f t="shared" si="213"/>
        <v>4.9702380952380949E-2</v>
      </c>
      <c r="O260" s="116">
        <f t="shared" si="213"/>
        <v>4.9702380952380949E-2</v>
      </c>
      <c r="P260" s="116">
        <f t="shared" si="213"/>
        <v>4.9702380952380949E-2</v>
      </c>
      <c r="Q260" s="116">
        <f t="shared" si="213"/>
        <v>4.9702380952380949E-2</v>
      </c>
      <c r="R260" s="116">
        <f t="shared" si="213"/>
        <v>4.9702380952380949E-2</v>
      </c>
      <c r="S260" s="116">
        <f t="shared" si="213"/>
        <v>4.9702380952380949E-2</v>
      </c>
      <c r="T260" s="116">
        <f t="shared" si="213"/>
        <v>4.9702380952380949E-2</v>
      </c>
      <c r="U260" s="116">
        <f t="shared" si="213"/>
        <v>4.9702380952380949E-2</v>
      </c>
      <c r="V260" s="116">
        <f t="shared" si="213"/>
        <v>4.9702380952380949E-2</v>
      </c>
      <c r="W260" s="116">
        <f t="shared" si="213"/>
        <v>4.9702380952380949E-2</v>
      </c>
      <c r="X260" s="116">
        <f t="shared" si="213"/>
        <v>9.9719047619047624E-2</v>
      </c>
      <c r="Y260" s="116">
        <f t="shared" si="213"/>
        <v>0.14973571428571431</v>
      </c>
      <c r="Z260" s="116">
        <f t="shared" si="213"/>
        <v>0.19975238095238096</v>
      </c>
      <c r="AA260" s="116">
        <f t="shared" si="213"/>
        <v>0.24976904761904761</v>
      </c>
      <c r="AB260" s="116">
        <f t="shared" si="213"/>
        <v>0.29978571428571427</v>
      </c>
      <c r="AC260" s="116">
        <f t="shared" si="213"/>
        <v>0.34980238095238092</v>
      </c>
      <c r="AD260" s="82">
        <f t="shared" si="213"/>
        <v>0.39981904761904757</v>
      </c>
      <c r="AE260" s="116">
        <f t="shared" si="213"/>
        <v>0.44983571428571423</v>
      </c>
      <c r="AF260" s="116">
        <f t="shared" si="213"/>
        <v>0.49985238095238088</v>
      </c>
      <c r="AG260" s="116">
        <f t="shared" si="213"/>
        <v>0.54986904761904754</v>
      </c>
      <c r="AH260" s="116">
        <f t="shared" si="213"/>
        <v>0.59988571428571424</v>
      </c>
      <c r="AI260" s="116">
        <f t="shared" si="213"/>
        <v>0.64990238095238095</v>
      </c>
      <c r="AJ260" s="116">
        <f t="shared" si="213"/>
        <v>0.69991904761904766</v>
      </c>
      <c r="AK260" s="116">
        <f t="shared" ref="AK260:BB260" si="214">+AJ260+AK259</f>
        <v>0.74993571428571437</v>
      </c>
      <c r="AL260" s="116">
        <f t="shared" si="214"/>
        <v>0.79995238095238108</v>
      </c>
      <c r="AM260" s="116">
        <f t="shared" si="214"/>
        <v>0.84996904761904779</v>
      </c>
      <c r="AN260" s="116">
        <f t="shared" si="214"/>
        <v>0.8999857142857145</v>
      </c>
      <c r="AO260" s="116">
        <f t="shared" si="214"/>
        <v>0.95000238095238121</v>
      </c>
      <c r="AP260" s="116">
        <f t="shared" si="214"/>
        <v>0.95000238095238121</v>
      </c>
      <c r="AQ260" s="116">
        <f t="shared" si="214"/>
        <v>0.95000238095238121</v>
      </c>
      <c r="AR260" s="116">
        <f t="shared" si="214"/>
        <v>0.95000238095238121</v>
      </c>
      <c r="AS260" s="116">
        <f t="shared" si="214"/>
        <v>0.95000238095238121</v>
      </c>
      <c r="AT260" s="116">
        <f t="shared" si="214"/>
        <v>1.0000023809523813</v>
      </c>
      <c r="AU260" s="116">
        <f t="shared" si="214"/>
        <v>1.0000023809523813</v>
      </c>
      <c r="AV260" s="116">
        <f t="shared" si="214"/>
        <v>1.0000023809523813</v>
      </c>
      <c r="AW260" s="116">
        <f t="shared" si="214"/>
        <v>1.0000023809523813</v>
      </c>
      <c r="AX260" s="116">
        <f t="shared" si="214"/>
        <v>1.0000023809523813</v>
      </c>
      <c r="AY260" s="116">
        <f t="shared" si="214"/>
        <v>1.0000023809523813</v>
      </c>
      <c r="AZ260" s="116">
        <f t="shared" si="214"/>
        <v>1.0000023809523813</v>
      </c>
      <c r="BA260" s="116">
        <f t="shared" si="214"/>
        <v>1.0000023809523813</v>
      </c>
      <c r="BB260" s="116">
        <f t="shared" si="214"/>
        <v>1.0000023809523813</v>
      </c>
      <c r="BC260" s="117"/>
      <c r="BD260" s="115"/>
    </row>
    <row r="261" spans="1:89" s="118" customFormat="1" x14ac:dyDescent="0.25">
      <c r="B261" s="115" t="s">
        <v>110</v>
      </c>
      <c r="C261" s="264"/>
      <c r="D261" s="116">
        <v>0</v>
      </c>
      <c r="E261" s="116">
        <v>0</v>
      </c>
      <c r="F261" s="116">
        <v>0</v>
      </c>
      <c r="G261" s="116">
        <v>0</v>
      </c>
      <c r="H261" s="116">
        <v>0</v>
      </c>
      <c r="I261" s="116">
        <v>0</v>
      </c>
      <c r="J261" s="116">
        <v>0</v>
      </c>
      <c r="K261" s="116">
        <v>0</v>
      </c>
      <c r="L261" s="116">
        <v>0</v>
      </c>
      <c r="M261" s="116">
        <v>0</v>
      </c>
      <c r="N261" s="116">
        <v>0.05</v>
      </c>
      <c r="O261" s="116">
        <v>0</v>
      </c>
      <c r="P261" s="116">
        <v>0</v>
      </c>
      <c r="Q261" s="116">
        <v>0</v>
      </c>
      <c r="R261" s="116">
        <v>0</v>
      </c>
      <c r="S261" s="116">
        <v>0</v>
      </c>
      <c r="T261" s="116">
        <v>0</v>
      </c>
      <c r="U261" s="116">
        <v>0</v>
      </c>
      <c r="V261" s="116">
        <v>0</v>
      </c>
      <c r="W261" s="116">
        <v>0</v>
      </c>
      <c r="X261" s="116">
        <f t="shared" ref="X261:AO261" si="215">+(0.34-0.05)/18</f>
        <v>1.6111111111111114E-2</v>
      </c>
      <c r="Y261" s="116">
        <f t="shared" si="215"/>
        <v>1.6111111111111114E-2</v>
      </c>
      <c r="Z261" s="116">
        <f t="shared" si="215"/>
        <v>1.6111111111111114E-2</v>
      </c>
      <c r="AA261" s="116">
        <f t="shared" si="215"/>
        <v>1.6111111111111114E-2</v>
      </c>
      <c r="AB261" s="116">
        <f t="shared" si="215"/>
        <v>1.6111111111111114E-2</v>
      </c>
      <c r="AC261" s="116">
        <f t="shared" si="215"/>
        <v>1.6111111111111114E-2</v>
      </c>
      <c r="AD261" s="82">
        <f t="shared" si="215"/>
        <v>1.6111111111111114E-2</v>
      </c>
      <c r="AE261" s="116">
        <f t="shared" si="215"/>
        <v>1.6111111111111114E-2</v>
      </c>
      <c r="AF261" s="116">
        <f t="shared" si="215"/>
        <v>1.6111111111111114E-2</v>
      </c>
      <c r="AG261" s="116">
        <f t="shared" si="215"/>
        <v>1.6111111111111114E-2</v>
      </c>
      <c r="AH261" s="116">
        <f t="shared" si="215"/>
        <v>1.6111111111111114E-2</v>
      </c>
      <c r="AI261" s="116">
        <f t="shared" si="215"/>
        <v>1.6111111111111114E-2</v>
      </c>
      <c r="AJ261" s="116">
        <f t="shared" si="215"/>
        <v>1.6111111111111114E-2</v>
      </c>
      <c r="AK261" s="116">
        <f t="shared" si="215"/>
        <v>1.6111111111111114E-2</v>
      </c>
      <c r="AL261" s="116">
        <f t="shared" si="215"/>
        <v>1.6111111111111114E-2</v>
      </c>
      <c r="AM261" s="116">
        <f t="shared" si="215"/>
        <v>1.6111111111111114E-2</v>
      </c>
      <c r="AN261" s="116">
        <f t="shared" si="215"/>
        <v>1.6111111111111114E-2</v>
      </c>
      <c r="AO261" s="116">
        <f t="shared" si="215"/>
        <v>1.6111111111111114E-2</v>
      </c>
      <c r="AP261" s="116">
        <v>0.66</v>
      </c>
      <c r="AQ261" s="116">
        <v>0</v>
      </c>
      <c r="AR261" s="116">
        <v>0</v>
      </c>
      <c r="AS261" s="116">
        <v>0</v>
      </c>
      <c r="AT261" s="116">
        <v>0</v>
      </c>
      <c r="AU261" s="116">
        <v>0</v>
      </c>
      <c r="AV261" s="116">
        <v>0</v>
      </c>
      <c r="AW261" s="116">
        <v>0</v>
      </c>
      <c r="AX261" s="116">
        <v>0</v>
      </c>
      <c r="AY261" s="116">
        <v>0</v>
      </c>
      <c r="AZ261" s="116">
        <v>0</v>
      </c>
      <c r="BA261" s="116">
        <v>0</v>
      </c>
      <c r="BB261" s="116">
        <v>0</v>
      </c>
      <c r="BC261" s="117">
        <f>SUM(D261:BB261)</f>
        <v>1</v>
      </c>
      <c r="BD261" s="115"/>
    </row>
    <row r="262" spans="1:89" s="118" customFormat="1" x14ac:dyDescent="0.25">
      <c r="B262" s="115" t="s">
        <v>111</v>
      </c>
      <c r="C262" s="264"/>
      <c r="D262" s="116">
        <f>D261</f>
        <v>0</v>
      </c>
      <c r="E262" s="116">
        <f t="shared" ref="E262:AJ262" si="216">+D262+E261</f>
        <v>0</v>
      </c>
      <c r="F262" s="116">
        <f t="shared" si="216"/>
        <v>0</v>
      </c>
      <c r="G262" s="116">
        <f t="shared" si="216"/>
        <v>0</v>
      </c>
      <c r="H262" s="116">
        <f t="shared" si="216"/>
        <v>0</v>
      </c>
      <c r="I262" s="116">
        <f t="shared" si="216"/>
        <v>0</v>
      </c>
      <c r="J262" s="116">
        <f t="shared" si="216"/>
        <v>0</v>
      </c>
      <c r="K262" s="116">
        <f t="shared" si="216"/>
        <v>0</v>
      </c>
      <c r="L262" s="116">
        <f t="shared" si="216"/>
        <v>0</v>
      </c>
      <c r="M262" s="116">
        <f t="shared" si="216"/>
        <v>0</v>
      </c>
      <c r="N262" s="116">
        <f t="shared" si="216"/>
        <v>0.05</v>
      </c>
      <c r="O262" s="116">
        <f t="shared" si="216"/>
        <v>0.05</v>
      </c>
      <c r="P262" s="116">
        <f t="shared" si="216"/>
        <v>0.05</v>
      </c>
      <c r="Q262" s="116">
        <f t="shared" si="216"/>
        <v>0.05</v>
      </c>
      <c r="R262" s="116">
        <f t="shared" si="216"/>
        <v>0.05</v>
      </c>
      <c r="S262" s="116">
        <f t="shared" si="216"/>
        <v>0.05</v>
      </c>
      <c r="T262" s="116">
        <f t="shared" si="216"/>
        <v>0.05</v>
      </c>
      <c r="U262" s="116">
        <f t="shared" si="216"/>
        <v>0.05</v>
      </c>
      <c r="V262" s="116">
        <f t="shared" si="216"/>
        <v>0.05</v>
      </c>
      <c r="W262" s="116">
        <f t="shared" si="216"/>
        <v>0.05</v>
      </c>
      <c r="X262" s="116">
        <f t="shared" si="216"/>
        <v>6.611111111111112E-2</v>
      </c>
      <c r="Y262" s="116">
        <f t="shared" si="216"/>
        <v>8.2222222222222238E-2</v>
      </c>
      <c r="Z262" s="116">
        <f t="shared" si="216"/>
        <v>9.8333333333333356E-2</v>
      </c>
      <c r="AA262" s="116">
        <f t="shared" si="216"/>
        <v>0.11444444444444447</v>
      </c>
      <c r="AB262" s="116">
        <f t="shared" si="216"/>
        <v>0.13055555555555559</v>
      </c>
      <c r="AC262" s="116">
        <f t="shared" si="216"/>
        <v>0.1466666666666667</v>
      </c>
      <c r="AD262" s="82">
        <f t="shared" si="216"/>
        <v>0.1627777777777778</v>
      </c>
      <c r="AE262" s="116">
        <f t="shared" si="216"/>
        <v>0.1788888888888889</v>
      </c>
      <c r="AF262" s="116">
        <f t="shared" si="216"/>
        <v>0.19500000000000001</v>
      </c>
      <c r="AG262" s="116">
        <f t="shared" si="216"/>
        <v>0.21111111111111111</v>
      </c>
      <c r="AH262" s="116">
        <f t="shared" si="216"/>
        <v>0.22722222222222221</v>
      </c>
      <c r="AI262" s="116">
        <f t="shared" si="216"/>
        <v>0.24333333333333332</v>
      </c>
      <c r="AJ262" s="116">
        <f t="shared" si="216"/>
        <v>0.25944444444444442</v>
      </c>
      <c r="AK262" s="116">
        <f t="shared" ref="AK262:BB262" si="217">+AJ262+AK261</f>
        <v>0.27555555555555555</v>
      </c>
      <c r="AL262" s="116">
        <f t="shared" si="217"/>
        <v>0.29166666666666669</v>
      </c>
      <c r="AM262" s="116">
        <f t="shared" si="217"/>
        <v>0.30777777777777782</v>
      </c>
      <c r="AN262" s="116">
        <f t="shared" si="217"/>
        <v>0.32388888888888895</v>
      </c>
      <c r="AO262" s="116">
        <f t="shared" si="217"/>
        <v>0.34000000000000008</v>
      </c>
      <c r="AP262" s="116">
        <f t="shared" si="217"/>
        <v>1</v>
      </c>
      <c r="AQ262" s="116">
        <f t="shared" si="217"/>
        <v>1</v>
      </c>
      <c r="AR262" s="116">
        <f t="shared" si="217"/>
        <v>1</v>
      </c>
      <c r="AS262" s="116">
        <f t="shared" si="217"/>
        <v>1</v>
      </c>
      <c r="AT262" s="116">
        <f t="shared" si="217"/>
        <v>1</v>
      </c>
      <c r="AU262" s="116">
        <f t="shared" si="217"/>
        <v>1</v>
      </c>
      <c r="AV262" s="116">
        <f t="shared" si="217"/>
        <v>1</v>
      </c>
      <c r="AW262" s="116">
        <f t="shared" si="217"/>
        <v>1</v>
      </c>
      <c r="AX262" s="116">
        <f t="shared" si="217"/>
        <v>1</v>
      </c>
      <c r="AY262" s="116">
        <f t="shared" si="217"/>
        <v>1</v>
      </c>
      <c r="AZ262" s="116">
        <f t="shared" si="217"/>
        <v>1</v>
      </c>
      <c r="BA262" s="116">
        <f t="shared" si="217"/>
        <v>1</v>
      </c>
      <c r="BB262" s="116">
        <f t="shared" si="217"/>
        <v>1</v>
      </c>
      <c r="BC262" s="117"/>
      <c r="BD262" s="115"/>
    </row>
    <row r="263" spans="1:89" s="127" customFormat="1" x14ac:dyDescent="0.25">
      <c r="B263" s="119"/>
      <c r="C263" s="264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  <c r="AA263" s="120"/>
      <c r="AB263" s="120"/>
      <c r="AC263" s="120"/>
      <c r="AD263" s="83"/>
      <c r="AE263" s="120"/>
      <c r="AF263" s="120"/>
      <c r="AG263" s="120"/>
      <c r="AH263" s="120"/>
      <c r="AI263" s="120"/>
      <c r="AJ263" s="120"/>
      <c r="AK263" s="120"/>
      <c r="AL263" s="120"/>
      <c r="AM263" s="120"/>
      <c r="AN263" s="120"/>
      <c r="AO263" s="120"/>
      <c r="AP263" s="120"/>
      <c r="AQ263" s="120"/>
      <c r="AR263" s="120"/>
      <c r="AS263" s="120"/>
      <c r="AT263" s="120"/>
      <c r="AU263" s="120"/>
      <c r="AV263" s="120"/>
      <c r="AW263" s="120"/>
      <c r="AX263" s="120"/>
      <c r="AY263" s="120"/>
      <c r="AZ263" s="120"/>
      <c r="BA263" s="120"/>
      <c r="BB263" s="120"/>
      <c r="BC263" s="121"/>
      <c r="BD263" s="119"/>
    </row>
    <row r="264" spans="1:89" s="122" customFormat="1" x14ac:dyDescent="0.25">
      <c r="B264" s="122" t="s">
        <v>112</v>
      </c>
      <c r="C264" s="123">
        <v>14.2</v>
      </c>
      <c r="D264" s="124">
        <f t="shared" ref="D264:AI264" si="218">+D260*$C264</f>
        <v>0</v>
      </c>
      <c r="E264" s="124">
        <f t="shared" si="218"/>
        <v>0</v>
      </c>
      <c r="F264" s="124">
        <f t="shared" si="218"/>
        <v>0</v>
      </c>
      <c r="G264" s="124">
        <f t="shared" si="218"/>
        <v>0</v>
      </c>
      <c r="H264" s="124">
        <f t="shared" si="218"/>
        <v>0</v>
      </c>
      <c r="I264" s="124">
        <f t="shared" si="218"/>
        <v>0</v>
      </c>
      <c r="J264" s="124">
        <f t="shared" si="218"/>
        <v>0</v>
      </c>
      <c r="K264" s="124">
        <f t="shared" si="218"/>
        <v>0</v>
      </c>
      <c r="L264" s="124">
        <f t="shared" si="218"/>
        <v>0</v>
      </c>
      <c r="M264" s="124">
        <f t="shared" si="218"/>
        <v>0</v>
      </c>
      <c r="N264" s="124">
        <f t="shared" si="218"/>
        <v>0.70577380952380941</v>
      </c>
      <c r="O264" s="124">
        <f t="shared" si="218"/>
        <v>0.70577380952380941</v>
      </c>
      <c r="P264" s="124">
        <f t="shared" si="218"/>
        <v>0.70577380952380941</v>
      </c>
      <c r="Q264" s="124">
        <f t="shared" si="218"/>
        <v>0.70577380952380941</v>
      </c>
      <c r="R264" s="124">
        <f t="shared" si="218"/>
        <v>0.70577380952380941</v>
      </c>
      <c r="S264" s="124">
        <f t="shared" si="218"/>
        <v>0.70577380952380941</v>
      </c>
      <c r="T264" s="124">
        <f t="shared" si="218"/>
        <v>0.70577380952380941</v>
      </c>
      <c r="U264" s="124">
        <f t="shared" si="218"/>
        <v>0.70577380952380941</v>
      </c>
      <c r="V264" s="124">
        <f t="shared" si="218"/>
        <v>0.70577380952380941</v>
      </c>
      <c r="W264" s="124">
        <f t="shared" si="218"/>
        <v>0.70577380952380941</v>
      </c>
      <c r="X264" s="124">
        <f t="shared" si="218"/>
        <v>1.4160104761904762</v>
      </c>
      <c r="Y264" s="124">
        <f t="shared" si="218"/>
        <v>2.1262471428571432</v>
      </c>
      <c r="Z264" s="124">
        <f t="shared" si="218"/>
        <v>2.8364838095238096</v>
      </c>
      <c r="AA264" s="124">
        <f t="shared" si="218"/>
        <v>3.546720476190476</v>
      </c>
      <c r="AB264" s="124">
        <f t="shared" si="218"/>
        <v>4.256957142857142</v>
      </c>
      <c r="AC264" s="124">
        <f t="shared" si="218"/>
        <v>4.9671938095238088</v>
      </c>
      <c r="AD264" s="90">
        <f t="shared" si="218"/>
        <v>5.6774304761904757</v>
      </c>
      <c r="AE264" s="124">
        <f t="shared" si="218"/>
        <v>6.3876671428571417</v>
      </c>
      <c r="AF264" s="124">
        <f t="shared" si="218"/>
        <v>7.0979038095238085</v>
      </c>
      <c r="AG264" s="124">
        <f t="shared" si="218"/>
        <v>7.8081404761904745</v>
      </c>
      <c r="AH264" s="124">
        <f t="shared" si="218"/>
        <v>8.5183771428571422</v>
      </c>
      <c r="AI264" s="124">
        <f t="shared" si="218"/>
        <v>9.2286138095238091</v>
      </c>
      <c r="AJ264" s="124">
        <f t="shared" ref="AJ264:BB264" si="219">+AJ260*$C264</f>
        <v>9.9388504761904759</v>
      </c>
      <c r="AK264" s="124">
        <f t="shared" si="219"/>
        <v>10.649087142857143</v>
      </c>
      <c r="AL264" s="124">
        <f t="shared" si="219"/>
        <v>11.359323809523811</v>
      </c>
      <c r="AM264" s="124">
        <f t="shared" si="219"/>
        <v>12.069560476190478</v>
      </c>
      <c r="AN264" s="124">
        <f t="shared" si="219"/>
        <v>12.779797142857145</v>
      </c>
      <c r="AO264" s="124">
        <f t="shared" si="219"/>
        <v>13.490033809523812</v>
      </c>
      <c r="AP264" s="124">
        <f t="shared" si="219"/>
        <v>13.490033809523812</v>
      </c>
      <c r="AQ264" s="124">
        <f t="shared" si="219"/>
        <v>13.490033809523812</v>
      </c>
      <c r="AR264" s="124">
        <f t="shared" si="219"/>
        <v>13.490033809523812</v>
      </c>
      <c r="AS264" s="124">
        <f t="shared" si="219"/>
        <v>13.490033809523812</v>
      </c>
      <c r="AT264" s="124">
        <f t="shared" si="219"/>
        <v>14.200033809523813</v>
      </c>
      <c r="AU264" s="124">
        <f t="shared" si="219"/>
        <v>14.200033809523813</v>
      </c>
      <c r="AV264" s="124">
        <f t="shared" si="219"/>
        <v>14.200033809523813</v>
      </c>
      <c r="AW264" s="124">
        <f t="shared" si="219"/>
        <v>14.200033809523813</v>
      </c>
      <c r="AX264" s="124">
        <f t="shared" si="219"/>
        <v>14.200033809523813</v>
      </c>
      <c r="AY264" s="124">
        <f t="shared" si="219"/>
        <v>14.200033809523813</v>
      </c>
      <c r="AZ264" s="124">
        <f t="shared" si="219"/>
        <v>14.200033809523813</v>
      </c>
      <c r="BA264" s="124">
        <f t="shared" si="219"/>
        <v>14.200033809523813</v>
      </c>
      <c r="BB264" s="124">
        <f t="shared" si="219"/>
        <v>14.200033809523813</v>
      </c>
      <c r="BC264" s="125"/>
      <c r="BD264" s="126"/>
      <c r="BE264" s="126"/>
      <c r="BF264" s="126"/>
      <c r="BG264" s="126"/>
      <c r="BH264" s="126"/>
      <c r="BI264" s="126"/>
      <c r="BJ264" s="126"/>
      <c r="BK264" s="126"/>
      <c r="BL264" s="126"/>
      <c r="BM264" s="126"/>
      <c r="BN264" s="126"/>
      <c r="BO264" s="126"/>
      <c r="BP264" s="126"/>
      <c r="BQ264" s="126"/>
      <c r="BR264" s="126"/>
      <c r="BS264" s="126"/>
      <c r="BT264" s="126"/>
      <c r="BU264" s="126"/>
      <c r="BV264" s="126"/>
      <c r="BW264" s="126"/>
      <c r="BX264" s="126"/>
      <c r="BY264" s="126"/>
      <c r="BZ264" s="126"/>
      <c r="CA264" s="126"/>
      <c r="CB264" s="126"/>
      <c r="CC264" s="126"/>
      <c r="CD264" s="126"/>
      <c r="CE264" s="126"/>
      <c r="CF264" s="126"/>
      <c r="CG264" s="126"/>
      <c r="CH264" s="126"/>
      <c r="CI264" s="126"/>
      <c r="CJ264" s="126"/>
      <c r="CK264" s="126"/>
    </row>
    <row r="265" spans="1:89" s="139" customFormat="1" ht="13.8" thickBot="1" x14ac:dyDescent="0.3">
      <c r="B265" s="139" t="s">
        <v>113</v>
      </c>
      <c r="C265" s="140" t="str">
        <f>+'NTP or Sold'!C23</f>
        <v>Available</v>
      </c>
      <c r="D265" s="141">
        <f t="shared" ref="D265:AI265" si="220">+D262*$C264</f>
        <v>0</v>
      </c>
      <c r="E265" s="141">
        <f t="shared" si="220"/>
        <v>0</v>
      </c>
      <c r="F265" s="141">
        <f t="shared" si="220"/>
        <v>0</v>
      </c>
      <c r="G265" s="141">
        <f t="shared" si="220"/>
        <v>0</v>
      </c>
      <c r="H265" s="141">
        <f t="shared" si="220"/>
        <v>0</v>
      </c>
      <c r="I265" s="141">
        <f t="shared" si="220"/>
        <v>0</v>
      </c>
      <c r="J265" s="141">
        <f t="shared" si="220"/>
        <v>0</v>
      </c>
      <c r="K265" s="141">
        <f t="shared" si="220"/>
        <v>0</v>
      </c>
      <c r="L265" s="141">
        <f t="shared" si="220"/>
        <v>0</v>
      </c>
      <c r="M265" s="141">
        <f t="shared" si="220"/>
        <v>0</v>
      </c>
      <c r="N265" s="141">
        <f t="shared" si="220"/>
        <v>0.71</v>
      </c>
      <c r="O265" s="141">
        <f t="shared" si="220"/>
        <v>0.71</v>
      </c>
      <c r="P265" s="141">
        <f t="shared" si="220"/>
        <v>0.71</v>
      </c>
      <c r="Q265" s="141">
        <f t="shared" si="220"/>
        <v>0.71</v>
      </c>
      <c r="R265" s="141">
        <f t="shared" si="220"/>
        <v>0.71</v>
      </c>
      <c r="S265" s="141">
        <f t="shared" si="220"/>
        <v>0.71</v>
      </c>
      <c r="T265" s="141">
        <f t="shared" si="220"/>
        <v>0.71</v>
      </c>
      <c r="U265" s="141">
        <f t="shared" si="220"/>
        <v>0.71</v>
      </c>
      <c r="V265" s="141">
        <f t="shared" si="220"/>
        <v>0.71</v>
      </c>
      <c r="W265" s="141">
        <f t="shared" si="220"/>
        <v>0.71</v>
      </c>
      <c r="X265" s="141">
        <f t="shared" si="220"/>
        <v>0.93877777777777782</v>
      </c>
      <c r="Y265" s="141">
        <f t="shared" si="220"/>
        <v>1.1675555555555557</v>
      </c>
      <c r="Z265" s="141">
        <f t="shared" si="220"/>
        <v>1.3963333333333336</v>
      </c>
      <c r="AA265" s="141">
        <f t="shared" si="220"/>
        <v>1.6251111111111114</v>
      </c>
      <c r="AB265" s="141">
        <f t="shared" si="220"/>
        <v>1.8538888888888894</v>
      </c>
      <c r="AC265" s="141">
        <f t="shared" si="220"/>
        <v>2.0826666666666669</v>
      </c>
      <c r="AD265" s="136">
        <f t="shared" si="220"/>
        <v>2.3114444444444446</v>
      </c>
      <c r="AE265" s="141">
        <f t="shared" si="220"/>
        <v>2.5402222222222224</v>
      </c>
      <c r="AF265" s="141">
        <f t="shared" si="220"/>
        <v>2.7690000000000001</v>
      </c>
      <c r="AG265" s="141">
        <f t="shared" si="220"/>
        <v>2.9977777777777774</v>
      </c>
      <c r="AH265" s="141">
        <f t="shared" si="220"/>
        <v>3.2265555555555552</v>
      </c>
      <c r="AI265" s="141">
        <f t="shared" si="220"/>
        <v>3.4553333333333329</v>
      </c>
      <c r="AJ265" s="141">
        <f t="shared" ref="AJ265:BB265" si="221">+AJ262*$C264</f>
        <v>3.6841111111111107</v>
      </c>
      <c r="AK265" s="141">
        <f t="shared" si="221"/>
        <v>3.9128888888888889</v>
      </c>
      <c r="AL265" s="141">
        <f t="shared" si="221"/>
        <v>4.1416666666666666</v>
      </c>
      <c r="AM265" s="141">
        <f t="shared" si="221"/>
        <v>4.3704444444444448</v>
      </c>
      <c r="AN265" s="141">
        <f t="shared" si="221"/>
        <v>4.599222222222223</v>
      </c>
      <c r="AO265" s="141">
        <f t="shared" si="221"/>
        <v>4.8280000000000012</v>
      </c>
      <c r="AP265" s="141">
        <f t="shared" si="221"/>
        <v>14.2</v>
      </c>
      <c r="AQ265" s="141">
        <f t="shared" si="221"/>
        <v>14.2</v>
      </c>
      <c r="AR265" s="141">
        <f t="shared" si="221"/>
        <v>14.2</v>
      </c>
      <c r="AS265" s="141">
        <f t="shared" si="221"/>
        <v>14.2</v>
      </c>
      <c r="AT265" s="141">
        <f t="shared" si="221"/>
        <v>14.2</v>
      </c>
      <c r="AU265" s="141">
        <f t="shared" si="221"/>
        <v>14.2</v>
      </c>
      <c r="AV265" s="141">
        <f t="shared" si="221"/>
        <v>14.2</v>
      </c>
      <c r="AW265" s="141">
        <f t="shared" si="221"/>
        <v>14.2</v>
      </c>
      <c r="AX265" s="141">
        <f t="shared" si="221"/>
        <v>14.2</v>
      </c>
      <c r="AY265" s="141">
        <f t="shared" si="221"/>
        <v>14.2</v>
      </c>
      <c r="AZ265" s="141">
        <f t="shared" si="221"/>
        <v>14.2</v>
      </c>
      <c r="BA265" s="141">
        <f t="shared" si="221"/>
        <v>14.2</v>
      </c>
      <c r="BB265" s="141">
        <f t="shared" si="221"/>
        <v>14.2</v>
      </c>
      <c r="BC265" s="142"/>
      <c r="BD265" s="143"/>
      <c r="BE265" s="143"/>
      <c r="BF265" s="143"/>
      <c r="BG265" s="143"/>
      <c r="BH265" s="143"/>
      <c r="BI265" s="143"/>
      <c r="BJ265" s="143"/>
      <c r="BK265" s="143"/>
      <c r="BL265" s="143"/>
      <c r="BM265" s="143"/>
      <c r="BN265" s="143"/>
      <c r="BO265" s="143"/>
      <c r="BP265" s="143"/>
      <c r="BQ265" s="143"/>
      <c r="BR265" s="143"/>
      <c r="BS265" s="143"/>
      <c r="BT265" s="143"/>
      <c r="BU265" s="143"/>
      <c r="BV265" s="143"/>
      <c r="BW265" s="143"/>
      <c r="BX265" s="143"/>
      <c r="BY265" s="143"/>
      <c r="BZ265" s="143"/>
      <c r="CA265" s="143"/>
      <c r="CB265" s="143"/>
      <c r="CC265" s="143"/>
      <c r="CD265" s="143"/>
      <c r="CE265" s="143"/>
      <c r="CF265" s="143"/>
      <c r="CG265" s="143"/>
      <c r="CH265" s="143"/>
      <c r="CI265" s="143"/>
      <c r="CJ265" s="143"/>
      <c r="CK265" s="143"/>
    </row>
    <row r="266" spans="1:89" s="193" customFormat="1" ht="15" customHeight="1" thickTop="1" x14ac:dyDescent="0.25">
      <c r="A266" s="258">
        <v>4</v>
      </c>
      <c r="B266" s="198" t="str">
        <f>+'NTP or Sold'!H25</f>
        <v>LM6000</v>
      </c>
      <c r="C266" s="265" t="str">
        <f>+'NTP or Sold'!T25</f>
        <v>Fountain Valley PSCO (ENA) - 90%</v>
      </c>
      <c r="D266" s="208"/>
      <c r="E266" s="208"/>
      <c r="F266" s="208"/>
      <c r="G266" s="208"/>
      <c r="H266" s="208"/>
      <c r="I266" s="208"/>
      <c r="J266" s="208"/>
      <c r="K266" s="208"/>
      <c r="L266" s="208"/>
      <c r="M266" s="208"/>
      <c r="N266" s="208"/>
      <c r="O266" s="208"/>
      <c r="P266" s="208"/>
      <c r="Q266" s="208"/>
      <c r="R266" s="208"/>
      <c r="S266" s="208"/>
      <c r="T266" s="208"/>
      <c r="U266" s="208"/>
      <c r="V266" s="208"/>
      <c r="W266" s="208"/>
      <c r="X266" s="208"/>
      <c r="Y266" s="208"/>
      <c r="Z266" s="208"/>
      <c r="AA266" s="208"/>
      <c r="AB266" s="208"/>
      <c r="AC266" s="208"/>
      <c r="AD266" s="81"/>
      <c r="AE266" s="208"/>
      <c r="AF266" s="208"/>
      <c r="AG266" s="208"/>
      <c r="AH266" s="208"/>
      <c r="AI266" s="208"/>
      <c r="AJ266" s="208"/>
      <c r="AK266" s="208"/>
      <c r="AL266" s="208"/>
      <c r="AM266" s="208"/>
      <c r="AN266" s="208"/>
      <c r="AO266" s="208"/>
      <c r="AP266" s="208"/>
      <c r="AQ266" s="208"/>
      <c r="AR266" s="208"/>
      <c r="AS266" s="208"/>
      <c r="AT266" s="208"/>
      <c r="AU266" s="208"/>
      <c r="AV266" s="208"/>
      <c r="AW266" s="208"/>
      <c r="AX266" s="208"/>
      <c r="AY266" s="208"/>
      <c r="AZ266" s="208"/>
      <c r="BA266" s="208"/>
      <c r="BB266" s="208"/>
      <c r="BC266" s="243"/>
    </row>
    <row r="267" spans="1:89" s="197" customFormat="1" x14ac:dyDescent="0.25">
      <c r="A267" s="259"/>
      <c r="B267" s="194" t="s">
        <v>108</v>
      </c>
      <c r="C267" s="266"/>
      <c r="D267" s="195">
        <v>0</v>
      </c>
      <c r="E267" s="195">
        <v>0</v>
      </c>
      <c r="F267" s="195">
        <v>0</v>
      </c>
      <c r="G267" s="195">
        <v>0</v>
      </c>
      <c r="H267" s="195">
        <v>0</v>
      </c>
      <c r="I267" s="195">
        <v>0</v>
      </c>
      <c r="J267" s="195">
        <v>0</v>
      </c>
      <c r="K267" s="195">
        <v>0</v>
      </c>
      <c r="L267" s="195">
        <v>0</v>
      </c>
      <c r="M267" s="195">
        <v>0</v>
      </c>
      <c r="N267" s="195">
        <f>16.7/336</f>
        <v>4.9702380952380949E-2</v>
      </c>
      <c r="O267" s="195">
        <v>0</v>
      </c>
      <c r="P267" s="195">
        <v>0</v>
      </c>
      <c r="Q267" s="195">
        <v>0</v>
      </c>
      <c r="R267" s="195">
        <v>0</v>
      </c>
      <c r="S267" s="195">
        <v>0</v>
      </c>
      <c r="T267" s="195">
        <v>0</v>
      </c>
      <c r="U267" s="195">
        <v>0</v>
      </c>
      <c r="V267" s="195">
        <v>0</v>
      </c>
      <c r="W267" s="195">
        <v>0</v>
      </c>
      <c r="X267" s="195">
        <f t="shared" ref="X267:AO267" si="222">+(0.95-0.0497)/18</f>
        <v>5.0016666666666668E-2</v>
      </c>
      <c r="Y267" s="195">
        <f t="shared" si="222"/>
        <v>5.0016666666666668E-2</v>
      </c>
      <c r="Z267" s="195">
        <f t="shared" si="222"/>
        <v>5.0016666666666668E-2</v>
      </c>
      <c r="AA267" s="195">
        <f t="shared" si="222"/>
        <v>5.0016666666666668E-2</v>
      </c>
      <c r="AB267" s="195">
        <f t="shared" si="222"/>
        <v>5.0016666666666668E-2</v>
      </c>
      <c r="AC267" s="195">
        <f t="shared" si="222"/>
        <v>5.0016666666666668E-2</v>
      </c>
      <c r="AD267" s="82">
        <f t="shared" si="222"/>
        <v>5.0016666666666668E-2</v>
      </c>
      <c r="AE267" s="195">
        <f t="shared" si="222"/>
        <v>5.0016666666666668E-2</v>
      </c>
      <c r="AF267" s="195">
        <f t="shared" si="222"/>
        <v>5.0016666666666668E-2</v>
      </c>
      <c r="AG267" s="195">
        <f t="shared" si="222"/>
        <v>5.0016666666666668E-2</v>
      </c>
      <c r="AH267" s="195">
        <f t="shared" si="222"/>
        <v>5.0016666666666668E-2</v>
      </c>
      <c r="AI267" s="195">
        <f t="shared" si="222"/>
        <v>5.0016666666666668E-2</v>
      </c>
      <c r="AJ267" s="195">
        <f t="shared" si="222"/>
        <v>5.0016666666666668E-2</v>
      </c>
      <c r="AK267" s="195">
        <f t="shared" si="222"/>
        <v>5.0016666666666668E-2</v>
      </c>
      <c r="AL267" s="195">
        <f t="shared" si="222"/>
        <v>5.0016666666666668E-2</v>
      </c>
      <c r="AM267" s="195">
        <f t="shared" si="222"/>
        <v>5.0016666666666668E-2</v>
      </c>
      <c r="AN267" s="195">
        <f t="shared" si="222"/>
        <v>5.0016666666666668E-2</v>
      </c>
      <c r="AO267" s="195">
        <f t="shared" si="222"/>
        <v>5.0016666666666668E-2</v>
      </c>
      <c r="AP267" s="195">
        <v>0</v>
      </c>
      <c r="AQ267" s="195">
        <v>0</v>
      </c>
      <c r="AR267" s="195">
        <v>0</v>
      </c>
      <c r="AS267" s="195">
        <v>0</v>
      </c>
      <c r="AT267" s="195">
        <v>0.05</v>
      </c>
      <c r="AU267" s="195">
        <v>0</v>
      </c>
      <c r="AV267" s="195">
        <v>0</v>
      </c>
      <c r="AW267" s="195">
        <v>0</v>
      </c>
      <c r="AX267" s="195">
        <v>0</v>
      </c>
      <c r="AY267" s="195">
        <v>0</v>
      </c>
      <c r="AZ267" s="195">
        <v>0</v>
      </c>
      <c r="BA267" s="195">
        <v>0</v>
      </c>
      <c r="BB267" s="195">
        <v>0</v>
      </c>
      <c r="BC267" s="196">
        <f>SUM(D267:BB267)</f>
        <v>1.0000023809523813</v>
      </c>
      <c r="BD267" s="194"/>
    </row>
    <row r="268" spans="1:89" s="197" customFormat="1" x14ac:dyDescent="0.25">
      <c r="A268" s="259"/>
      <c r="B268" s="194" t="s">
        <v>109</v>
      </c>
      <c r="C268" s="266"/>
      <c r="D268" s="195">
        <f>D267</f>
        <v>0</v>
      </c>
      <c r="E268" s="195">
        <f t="shared" ref="E268:AJ268" si="223">+D268+E267</f>
        <v>0</v>
      </c>
      <c r="F268" s="195">
        <f t="shared" si="223"/>
        <v>0</v>
      </c>
      <c r="G268" s="195">
        <f t="shared" si="223"/>
        <v>0</v>
      </c>
      <c r="H268" s="195">
        <f t="shared" si="223"/>
        <v>0</v>
      </c>
      <c r="I268" s="195">
        <f t="shared" si="223"/>
        <v>0</v>
      </c>
      <c r="J268" s="195">
        <f t="shared" si="223"/>
        <v>0</v>
      </c>
      <c r="K268" s="195">
        <f t="shared" si="223"/>
        <v>0</v>
      </c>
      <c r="L268" s="195">
        <f t="shared" si="223"/>
        <v>0</v>
      </c>
      <c r="M268" s="195">
        <f t="shared" si="223"/>
        <v>0</v>
      </c>
      <c r="N268" s="195">
        <f t="shared" si="223"/>
        <v>4.9702380952380949E-2</v>
      </c>
      <c r="O268" s="195">
        <f t="shared" si="223"/>
        <v>4.9702380952380949E-2</v>
      </c>
      <c r="P268" s="195">
        <f t="shared" si="223"/>
        <v>4.9702380952380949E-2</v>
      </c>
      <c r="Q268" s="195">
        <f t="shared" si="223"/>
        <v>4.9702380952380949E-2</v>
      </c>
      <c r="R268" s="195">
        <f t="shared" si="223"/>
        <v>4.9702380952380949E-2</v>
      </c>
      <c r="S268" s="195">
        <f t="shared" si="223"/>
        <v>4.9702380952380949E-2</v>
      </c>
      <c r="T268" s="195">
        <f t="shared" si="223"/>
        <v>4.9702380952380949E-2</v>
      </c>
      <c r="U268" s="195">
        <f t="shared" si="223"/>
        <v>4.9702380952380949E-2</v>
      </c>
      <c r="V268" s="195">
        <f t="shared" si="223"/>
        <v>4.9702380952380949E-2</v>
      </c>
      <c r="W268" s="195">
        <f t="shared" si="223"/>
        <v>4.9702380952380949E-2</v>
      </c>
      <c r="X268" s="195">
        <f t="shared" si="223"/>
        <v>9.9719047619047624E-2</v>
      </c>
      <c r="Y268" s="195">
        <f t="shared" si="223"/>
        <v>0.14973571428571431</v>
      </c>
      <c r="Z268" s="195">
        <f t="shared" si="223"/>
        <v>0.19975238095238096</v>
      </c>
      <c r="AA268" s="195">
        <f t="shared" si="223"/>
        <v>0.24976904761904761</v>
      </c>
      <c r="AB268" s="195">
        <f t="shared" si="223"/>
        <v>0.29978571428571427</v>
      </c>
      <c r="AC268" s="195">
        <f t="shared" si="223"/>
        <v>0.34980238095238092</v>
      </c>
      <c r="AD268" s="82">
        <f t="shared" si="223"/>
        <v>0.39981904761904757</v>
      </c>
      <c r="AE268" s="195">
        <f t="shared" si="223"/>
        <v>0.44983571428571423</v>
      </c>
      <c r="AF268" s="195">
        <f t="shared" si="223"/>
        <v>0.49985238095238088</v>
      </c>
      <c r="AG268" s="195">
        <f t="shared" si="223"/>
        <v>0.54986904761904754</v>
      </c>
      <c r="AH268" s="195">
        <f t="shared" si="223"/>
        <v>0.59988571428571424</v>
      </c>
      <c r="AI268" s="195">
        <f t="shared" si="223"/>
        <v>0.64990238095238095</v>
      </c>
      <c r="AJ268" s="195">
        <f t="shared" si="223"/>
        <v>0.69991904761904766</v>
      </c>
      <c r="AK268" s="195">
        <f t="shared" ref="AK268:BB268" si="224">+AJ268+AK267</f>
        <v>0.74993571428571437</v>
      </c>
      <c r="AL268" s="195">
        <f t="shared" si="224"/>
        <v>0.79995238095238108</v>
      </c>
      <c r="AM268" s="195">
        <f t="shared" si="224"/>
        <v>0.84996904761904779</v>
      </c>
      <c r="AN268" s="195">
        <f t="shared" si="224"/>
        <v>0.8999857142857145</v>
      </c>
      <c r="AO268" s="195">
        <f t="shared" si="224"/>
        <v>0.95000238095238121</v>
      </c>
      <c r="AP268" s="195">
        <f t="shared" si="224"/>
        <v>0.95000238095238121</v>
      </c>
      <c r="AQ268" s="195">
        <f t="shared" si="224"/>
        <v>0.95000238095238121</v>
      </c>
      <c r="AR268" s="195">
        <f t="shared" si="224"/>
        <v>0.95000238095238121</v>
      </c>
      <c r="AS268" s="195">
        <f t="shared" si="224"/>
        <v>0.95000238095238121</v>
      </c>
      <c r="AT268" s="195">
        <f t="shared" si="224"/>
        <v>1.0000023809523813</v>
      </c>
      <c r="AU268" s="195">
        <f t="shared" si="224"/>
        <v>1.0000023809523813</v>
      </c>
      <c r="AV268" s="195">
        <f t="shared" si="224"/>
        <v>1.0000023809523813</v>
      </c>
      <c r="AW268" s="195">
        <f t="shared" si="224"/>
        <v>1.0000023809523813</v>
      </c>
      <c r="AX268" s="195">
        <f t="shared" si="224"/>
        <v>1.0000023809523813</v>
      </c>
      <c r="AY268" s="195">
        <f t="shared" si="224"/>
        <v>1.0000023809523813</v>
      </c>
      <c r="AZ268" s="195">
        <f t="shared" si="224"/>
        <v>1.0000023809523813</v>
      </c>
      <c r="BA268" s="195">
        <f t="shared" si="224"/>
        <v>1.0000023809523813</v>
      </c>
      <c r="BB268" s="195">
        <f t="shared" si="224"/>
        <v>1.0000023809523813</v>
      </c>
      <c r="BC268" s="196"/>
      <c r="BD268" s="194"/>
    </row>
    <row r="269" spans="1:89" s="197" customFormat="1" x14ac:dyDescent="0.25">
      <c r="A269" s="259"/>
      <c r="B269" s="194" t="s">
        <v>110</v>
      </c>
      <c r="C269" s="266"/>
      <c r="D269" s="195">
        <v>0</v>
      </c>
      <c r="E269" s="195">
        <v>0</v>
      </c>
      <c r="F269" s="195">
        <v>0</v>
      </c>
      <c r="G269" s="195">
        <v>0</v>
      </c>
      <c r="H269" s="195">
        <v>0</v>
      </c>
      <c r="I269" s="195">
        <v>0</v>
      </c>
      <c r="J269" s="195">
        <v>0</v>
      </c>
      <c r="K269" s="195">
        <v>0</v>
      </c>
      <c r="L269" s="195">
        <v>0</v>
      </c>
      <c r="M269" s="195">
        <v>0</v>
      </c>
      <c r="N269" s="195">
        <v>0.05</v>
      </c>
      <c r="O269" s="195">
        <v>0</v>
      </c>
      <c r="P269" s="195">
        <v>0</v>
      </c>
      <c r="Q269" s="195">
        <v>0</v>
      </c>
      <c r="R269" s="195">
        <v>0</v>
      </c>
      <c r="S269" s="195">
        <v>0</v>
      </c>
      <c r="T269" s="195">
        <v>0</v>
      </c>
      <c r="U269" s="195">
        <v>0</v>
      </c>
      <c r="V269" s="195">
        <v>0</v>
      </c>
      <c r="W269" s="195">
        <v>0</v>
      </c>
      <c r="X269" s="195">
        <f t="shared" ref="X269:AO269" si="225">+(0.34-0.05)/18</f>
        <v>1.6111111111111114E-2</v>
      </c>
      <c r="Y269" s="195">
        <f t="shared" si="225"/>
        <v>1.6111111111111114E-2</v>
      </c>
      <c r="Z269" s="195">
        <f t="shared" si="225"/>
        <v>1.6111111111111114E-2</v>
      </c>
      <c r="AA269" s="195">
        <f t="shared" si="225"/>
        <v>1.6111111111111114E-2</v>
      </c>
      <c r="AB269" s="195">
        <f t="shared" si="225"/>
        <v>1.6111111111111114E-2</v>
      </c>
      <c r="AC269" s="195">
        <f t="shared" si="225"/>
        <v>1.6111111111111114E-2</v>
      </c>
      <c r="AD269" s="82">
        <f t="shared" si="225"/>
        <v>1.6111111111111114E-2</v>
      </c>
      <c r="AE269" s="195">
        <f t="shared" si="225"/>
        <v>1.6111111111111114E-2</v>
      </c>
      <c r="AF269" s="195">
        <f t="shared" si="225"/>
        <v>1.6111111111111114E-2</v>
      </c>
      <c r="AG269" s="195">
        <f t="shared" si="225"/>
        <v>1.6111111111111114E-2</v>
      </c>
      <c r="AH269" s="195">
        <f t="shared" si="225"/>
        <v>1.6111111111111114E-2</v>
      </c>
      <c r="AI269" s="195">
        <f t="shared" si="225"/>
        <v>1.6111111111111114E-2</v>
      </c>
      <c r="AJ269" s="195">
        <f t="shared" si="225"/>
        <v>1.6111111111111114E-2</v>
      </c>
      <c r="AK269" s="195">
        <f t="shared" si="225"/>
        <v>1.6111111111111114E-2</v>
      </c>
      <c r="AL269" s="195">
        <f t="shared" si="225"/>
        <v>1.6111111111111114E-2</v>
      </c>
      <c r="AM269" s="195">
        <f t="shared" si="225"/>
        <v>1.6111111111111114E-2</v>
      </c>
      <c r="AN269" s="195">
        <f t="shared" si="225"/>
        <v>1.6111111111111114E-2</v>
      </c>
      <c r="AO269" s="195">
        <f t="shared" si="225"/>
        <v>1.6111111111111114E-2</v>
      </c>
      <c r="AP269" s="195">
        <v>0.66</v>
      </c>
      <c r="AQ269" s="195">
        <v>0</v>
      </c>
      <c r="AR269" s="195">
        <v>0</v>
      </c>
      <c r="AS269" s="195">
        <v>0</v>
      </c>
      <c r="AT269" s="195">
        <v>0</v>
      </c>
      <c r="AU269" s="195">
        <v>0</v>
      </c>
      <c r="AV269" s="195">
        <v>0</v>
      </c>
      <c r="AW269" s="195">
        <v>0</v>
      </c>
      <c r="AX269" s="195">
        <v>0</v>
      </c>
      <c r="AY269" s="195">
        <v>0</v>
      </c>
      <c r="AZ269" s="195">
        <v>0</v>
      </c>
      <c r="BA269" s="195">
        <v>0</v>
      </c>
      <c r="BB269" s="195">
        <v>0</v>
      </c>
      <c r="BC269" s="196">
        <f>SUM(D269:BB269)</f>
        <v>1</v>
      </c>
      <c r="BD269" s="194"/>
    </row>
    <row r="270" spans="1:89" s="197" customFormat="1" x14ac:dyDescent="0.25">
      <c r="A270" s="259"/>
      <c r="B270" s="194" t="s">
        <v>111</v>
      </c>
      <c r="C270" s="266"/>
      <c r="D270" s="195">
        <f>D269</f>
        <v>0</v>
      </c>
      <c r="E270" s="195">
        <f t="shared" ref="E270:AJ270" si="226">+D270+E269</f>
        <v>0</v>
      </c>
      <c r="F270" s="195">
        <f t="shared" si="226"/>
        <v>0</v>
      </c>
      <c r="G270" s="195">
        <f t="shared" si="226"/>
        <v>0</v>
      </c>
      <c r="H270" s="195">
        <f t="shared" si="226"/>
        <v>0</v>
      </c>
      <c r="I270" s="195">
        <f t="shared" si="226"/>
        <v>0</v>
      </c>
      <c r="J270" s="195">
        <f t="shared" si="226"/>
        <v>0</v>
      </c>
      <c r="K270" s="195">
        <f t="shared" si="226"/>
        <v>0</v>
      </c>
      <c r="L270" s="195">
        <f t="shared" si="226"/>
        <v>0</v>
      </c>
      <c r="M270" s="195">
        <f t="shared" si="226"/>
        <v>0</v>
      </c>
      <c r="N270" s="195">
        <f t="shared" si="226"/>
        <v>0.05</v>
      </c>
      <c r="O270" s="195">
        <f t="shared" si="226"/>
        <v>0.05</v>
      </c>
      <c r="P270" s="195">
        <f t="shared" si="226"/>
        <v>0.05</v>
      </c>
      <c r="Q270" s="195">
        <f t="shared" si="226"/>
        <v>0.05</v>
      </c>
      <c r="R270" s="195">
        <f t="shared" si="226"/>
        <v>0.05</v>
      </c>
      <c r="S270" s="195">
        <f t="shared" si="226"/>
        <v>0.05</v>
      </c>
      <c r="T270" s="195">
        <f t="shared" si="226"/>
        <v>0.05</v>
      </c>
      <c r="U270" s="195">
        <f t="shared" si="226"/>
        <v>0.05</v>
      </c>
      <c r="V270" s="195">
        <f t="shared" si="226"/>
        <v>0.05</v>
      </c>
      <c r="W270" s="195">
        <f t="shared" si="226"/>
        <v>0.05</v>
      </c>
      <c r="X270" s="195">
        <f t="shared" si="226"/>
        <v>6.611111111111112E-2</v>
      </c>
      <c r="Y270" s="195">
        <f t="shared" si="226"/>
        <v>8.2222222222222238E-2</v>
      </c>
      <c r="Z270" s="195">
        <f t="shared" si="226"/>
        <v>9.8333333333333356E-2</v>
      </c>
      <c r="AA270" s="195">
        <f t="shared" si="226"/>
        <v>0.11444444444444447</v>
      </c>
      <c r="AB270" s="195">
        <f t="shared" si="226"/>
        <v>0.13055555555555559</v>
      </c>
      <c r="AC270" s="195">
        <f t="shared" si="226"/>
        <v>0.1466666666666667</v>
      </c>
      <c r="AD270" s="82">
        <f t="shared" si="226"/>
        <v>0.1627777777777778</v>
      </c>
      <c r="AE270" s="195">
        <f t="shared" si="226"/>
        <v>0.1788888888888889</v>
      </c>
      <c r="AF270" s="195">
        <f t="shared" si="226"/>
        <v>0.19500000000000001</v>
      </c>
      <c r="AG270" s="195">
        <f t="shared" si="226"/>
        <v>0.21111111111111111</v>
      </c>
      <c r="AH270" s="195">
        <f t="shared" si="226"/>
        <v>0.22722222222222221</v>
      </c>
      <c r="AI270" s="195">
        <f t="shared" si="226"/>
        <v>0.24333333333333332</v>
      </c>
      <c r="AJ270" s="195">
        <f t="shared" si="226"/>
        <v>0.25944444444444442</v>
      </c>
      <c r="AK270" s="195">
        <f t="shared" ref="AK270:BB270" si="227">+AJ270+AK269</f>
        <v>0.27555555555555555</v>
      </c>
      <c r="AL270" s="195">
        <f t="shared" si="227"/>
        <v>0.29166666666666669</v>
      </c>
      <c r="AM270" s="195">
        <f t="shared" si="227"/>
        <v>0.30777777777777782</v>
      </c>
      <c r="AN270" s="195">
        <f t="shared" si="227"/>
        <v>0.32388888888888895</v>
      </c>
      <c r="AO270" s="195">
        <f t="shared" si="227"/>
        <v>0.34000000000000008</v>
      </c>
      <c r="AP270" s="195">
        <f t="shared" si="227"/>
        <v>1</v>
      </c>
      <c r="AQ270" s="195">
        <f t="shared" si="227"/>
        <v>1</v>
      </c>
      <c r="AR270" s="195">
        <f t="shared" si="227"/>
        <v>1</v>
      </c>
      <c r="AS270" s="195">
        <f t="shared" si="227"/>
        <v>1</v>
      </c>
      <c r="AT270" s="195">
        <f t="shared" si="227"/>
        <v>1</v>
      </c>
      <c r="AU270" s="195">
        <f t="shared" si="227"/>
        <v>1</v>
      </c>
      <c r="AV270" s="195">
        <f t="shared" si="227"/>
        <v>1</v>
      </c>
      <c r="AW270" s="195">
        <f t="shared" si="227"/>
        <v>1</v>
      </c>
      <c r="AX270" s="195">
        <f t="shared" si="227"/>
        <v>1</v>
      </c>
      <c r="AY270" s="195">
        <f t="shared" si="227"/>
        <v>1</v>
      </c>
      <c r="AZ270" s="195">
        <f t="shared" si="227"/>
        <v>1</v>
      </c>
      <c r="BA270" s="195">
        <f t="shared" si="227"/>
        <v>1</v>
      </c>
      <c r="BB270" s="195">
        <f t="shared" si="227"/>
        <v>1</v>
      </c>
      <c r="BC270" s="196"/>
      <c r="BD270" s="194"/>
    </row>
    <row r="271" spans="1:89" s="212" customFormat="1" x14ac:dyDescent="0.25">
      <c r="A271" s="259"/>
      <c r="B271" s="209"/>
      <c r="C271" s="266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83"/>
      <c r="AE271" s="210"/>
      <c r="AF271" s="210"/>
      <c r="AG271" s="210"/>
      <c r="AH271" s="210"/>
      <c r="AI271" s="210"/>
      <c r="AJ271" s="210"/>
      <c r="AK271" s="210"/>
      <c r="AL271" s="210"/>
      <c r="AM271" s="210"/>
      <c r="AN271" s="210"/>
      <c r="AO271" s="210"/>
      <c r="AP271" s="210"/>
      <c r="AQ271" s="210"/>
      <c r="AR271" s="210"/>
      <c r="AS271" s="210"/>
      <c r="AT271" s="210"/>
      <c r="AU271" s="210"/>
      <c r="AV271" s="210"/>
      <c r="AW271" s="210"/>
      <c r="AX271" s="210"/>
      <c r="AY271" s="210"/>
      <c r="AZ271" s="210"/>
      <c r="BA271" s="210"/>
      <c r="BB271" s="210"/>
      <c r="BC271" s="211"/>
      <c r="BD271" s="209"/>
    </row>
    <row r="272" spans="1:89" s="198" customFormat="1" x14ac:dyDescent="0.25">
      <c r="A272" s="259"/>
      <c r="B272" s="198" t="s">
        <v>112</v>
      </c>
      <c r="C272" s="199">
        <v>14.5</v>
      </c>
      <c r="D272" s="200">
        <f t="shared" ref="D272:AI272" si="228">+D268*$C272</f>
        <v>0</v>
      </c>
      <c r="E272" s="200">
        <f t="shared" si="228"/>
        <v>0</v>
      </c>
      <c r="F272" s="200">
        <f t="shared" si="228"/>
        <v>0</v>
      </c>
      <c r="G272" s="200">
        <f t="shared" si="228"/>
        <v>0</v>
      </c>
      <c r="H272" s="200">
        <f t="shared" si="228"/>
        <v>0</v>
      </c>
      <c r="I272" s="200">
        <f t="shared" si="228"/>
        <v>0</v>
      </c>
      <c r="J272" s="200">
        <f t="shared" si="228"/>
        <v>0</v>
      </c>
      <c r="K272" s="200">
        <f t="shared" si="228"/>
        <v>0</v>
      </c>
      <c r="L272" s="200">
        <f t="shared" si="228"/>
        <v>0</v>
      </c>
      <c r="M272" s="200">
        <f t="shared" si="228"/>
        <v>0</v>
      </c>
      <c r="N272" s="200">
        <f t="shared" si="228"/>
        <v>0.72068452380952375</v>
      </c>
      <c r="O272" s="200">
        <f t="shared" si="228"/>
        <v>0.72068452380952375</v>
      </c>
      <c r="P272" s="200">
        <f t="shared" si="228"/>
        <v>0.72068452380952375</v>
      </c>
      <c r="Q272" s="200">
        <f t="shared" si="228"/>
        <v>0.72068452380952375</v>
      </c>
      <c r="R272" s="200">
        <f t="shared" si="228"/>
        <v>0.72068452380952375</v>
      </c>
      <c r="S272" s="200">
        <f t="shared" si="228"/>
        <v>0.72068452380952375</v>
      </c>
      <c r="T272" s="200">
        <f t="shared" si="228"/>
        <v>0.72068452380952375</v>
      </c>
      <c r="U272" s="200">
        <f t="shared" si="228"/>
        <v>0.72068452380952375</v>
      </c>
      <c r="V272" s="200">
        <f t="shared" si="228"/>
        <v>0.72068452380952375</v>
      </c>
      <c r="W272" s="200">
        <f t="shared" si="228"/>
        <v>0.72068452380952375</v>
      </c>
      <c r="X272" s="200">
        <f t="shared" si="228"/>
        <v>1.4459261904761906</v>
      </c>
      <c r="Y272" s="200">
        <f t="shared" si="228"/>
        <v>2.1711678571428576</v>
      </c>
      <c r="Z272" s="200">
        <f t="shared" si="228"/>
        <v>2.896409523809524</v>
      </c>
      <c r="AA272" s="200">
        <f t="shared" si="228"/>
        <v>3.6216511904761903</v>
      </c>
      <c r="AB272" s="200">
        <f t="shared" si="228"/>
        <v>4.3468928571428567</v>
      </c>
      <c r="AC272" s="200">
        <f t="shared" si="228"/>
        <v>5.072134523809523</v>
      </c>
      <c r="AD272" s="90">
        <f t="shared" si="228"/>
        <v>5.7973761904761902</v>
      </c>
      <c r="AE272" s="200">
        <f t="shared" si="228"/>
        <v>6.5226178571428566</v>
      </c>
      <c r="AF272" s="200">
        <f t="shared" si="228"/>
        <v>7.2478595238095229</v>
      </c>
      <c r="AG272" s="200">
        <f t="shared" si="228"/>
        <v>7.9731011904761893</v>
      </c>
      <c r="AH272" s="200">
        <f t="shared" si="228"/>
        <v>8.6983428571428565</v>
      </c>
      <c r="AI272" s="200">
        <f t="shared" si="228"/>
        <v>9.4235845238095237</v>
      </c>
      <c r="AJ272" s="200">
        <f t="shared" ref="AJ272:BB272" si="229">+AJ268*$C272</f>
        <v>10.148826190476191</v>
      </c>
      <c r="AK272" s="200">
        <f t="shared" si="229"/>
        <v>10.874067857142858</v>
      </c>
      <c r="AL272" s="200">
        <f t="shared" si="229"/>
        <v>11.599309523809525</v>
      </c>
      <c r="AM272" s="200">
        <f t="shared" si="229"/>
        <v>12.324551190476193</v>
      </c>
      <c r="AN272" s="200">
        <f t="shared" si="229"/>
        <v>13.04979285714286</v>
      </c>
      <c r="AO272" s="200">
        <f t="shared" si="229"/>
        <v>13.775034523809527</v>
      </c>
      <c r="AP272" s="200">
        <f t="shared" si="229"/>
        <v>13.775034523809527</v>
      </c>
      <c r="AQ272" s="200">
        <f t="shared" si="229"/>
        <v>13.775034523809527</v>
      </c>
      <c r="AR272" s="200">
        <f t="shared" si="229"/>
        <v>13.775034523809527</v>
      </c>
      <c r="AS272" s="200">
        <f t="shared" si="229"/>
        <v>13.775034523809527</v>
      </c>
      <c r="AT272" s="200">
        <f t="shared" si="229"/>
        <v>14.500034523809529</v>
      </c>
      <c r="AU272" s="200">
        <f t="shared" si="229"/>
        <v>14.500034523809529</v>
      </c>
      <c r="AV272" s="200">
        <f t="shared" si="229"/>
        <v>14.500034523809529</v>
      </c>
      <c r="AW272" s="200">
        <f t="shared" si="229"/>
        <v>14.500034523809529</v>
      </c>
      <c r="AX272" s="200">
        <f t="shared" si="229"/>
        <v>14.500034523809529</v>
      </c>
      <c r="AY272" s="200">
        <f t="shared" si="229"/>
        <v>14.500034523809529</v>
      </c>
      <c r="AZ272" s="200">
        <f t="shared" si="229"/>
        <v>14.500034523809529</v>
      </c>
      <c r="BA272" s="200">
        <f t="shared" si="229"/>
        <v>14.500034523809529</v>
      </c>
      <c r="BB272" s="200">
        <f t="shared" si="229"/>
        <v>14.500034523809529</v>
      </c>
      <c r="BC272" s="201"/>
      <c r="BD272" s="202"/>
      <c r="BE272" s="202"/>
      <c r="BF272" s="202"/>
      <c r="BG272" s="202"/>
      <c r="BH272" s="202"/>
      <c r="BI272" s="202"/>
      <c r="BJ272" s="202"/>
      <c r="BK272" s="202"/>
      <c r="BL272" s="202"/>
      <c r="BM272" s="202"/>
      <c r="BN272" s="202"/>
      <c r="BO272" s="202"/>
      <c r="BP272" s="202"/>
      <c r="BQ272" s="202"/>
      <c r="BR272" s="202"/>
      <c r="BS272" s="202"/>
      <c r="BT272" s="202"/>
      <c r="BU272" s="202"/>
      <c r="BV272" s="202"/>
      <c r="BW272" s="202"/>
      <c r="BX272" s="202"/>
      <c r="BY272" s="202"/>
      <c r="BZ272" s="202"/>
      <c r="CA272" s="202"/>
      <c r="CB272" s="202"/>
      <c r="CC272" s="202"/>
      <c r="CD272" s="202"/>
      <c r="CE272" s="202"/>
      <c r="CF272" s="202"/>
      <c r="CG272" s="202"/>
      <c r="CH272" s="202"/>
      <c r="CI272" s="202"/>
      <c r="CJ272" s="202"/>
      <c r="CK272" s="202"/>
    </row>
    <row r="273" spans="1:89" s="203" customFormat="1" ht="13.8" thickBot="1" x14ac:dyDescent="0.3">
      <c r="A273" s="260"/>
      <c r="B273" s="203" t="s">
        <v>113</v>
      </c>
      <c r="C273" s="204" t="str">
        <f>+'NTP or Sold'!C25</f>
        <v>Committed</v>
      </c>
      <c r="D273" s="205">
        <f t="shared" ref="D273:AI273" si="230">+D270*$C272</f>
        <v>0</v>
      </c>
      <c r="E273" s="205">
        <f t="shared" si="230"/>
        <v>0</v>
      </c>
      <c r="F273" s="205">
        <f t="shared" si="230"/>
        <v>0</v>
      </c>
      <c r="G273" s="205">
        <f t="shared" si="230"/>
        <v>0</v>
      </c>
      <c r="H273" s="205">
        <f t="shared" si="230"/>
        <v>0</v>
      </c>
      <c r="I273" s="205">
        <f t="shared" si="230"/>
        <v>0</v>
      </c>
      <c r="J273" s="205">
        <f t="shared" si="230"/>
        <v>0</v>
      </c>
      <c r="K273" s="205">
        <f t="shared" si="230"/>
        <v>0</v>
      </c>
      <c r="L273" s="205">
        <f t="shared" si="230"/>
        <v>0</v>
      </c>
      <c r="M273" s="205">
        <f t="shared" si="230"/>
        <v>0</v>
      </c>
      <c r="N273" s="205">
        <f t="shared" si="230"/>
        <v>0.72500000000000009</v>
      </c>
      <c r="O273" s="205">
        <f t="shared" si="230"/>
        <v>0.72500000000000009</v>
      </c>
      <c r="P273" s="205">
        <f t="shared" si="230"/>
        <v>0.72500000000000009</v>
      </c>
      <c r="Q273" s="205">
        <f t="shared" si="230"/>
        <v>0.72500000000000009</v>
      </c>
      <c r="R273" s="205">
        <f t="shared" si="230"/>
        <v>0.72500000000000009</v>
      </c>
      <c r="S273" s="205">
        <f t="shared" si="230"/>
        <v>0.72500000000000009</v>
      </c>
      <c r="T273" s="205">
        <f t="shared" si="230"/>
        <v>0.72500000000000009</v>
      </c>
      <c r="U273" s="205">
        <f t="shared" si="230"/>
        <v>0.72500000000000009</v>
      </c>
      <c r="V273" s="205">
        <f t="shared" si="230"/>
        <v>0.72500000000000009</v>
      </c>
      <c r="W273" s="205">
        <f t="shared" si="230"/>
        <v>0.72500000000000009</v>
      </c>
      <c r="X273" s="205">
        <f t="shared" si="230"/>
        <v>0.9586111111111113</v>
      </c>
      <c r="Y273" s="205">
        <f t="shared" si="230"/>
        <v>1.1922222222222225</v>
      </c>
      <c r="Z273" s="205">
        <f t="shared" si="230"/>
        <v>1.4258333333333337</v>
      </c>
      <c r="AA273" s="205">
        <f t="shared" si="230"/>
        <v>1.6594444444444449</v>
      </c>
      <c r="AB273" s="205">
        <f t="shared" si="230"/>
        <v>1.8930555555555562</v>
      </c>
      <c r="AC273" s="205">
        <f t="shared" si="230"/>
        <v>2.1266666666666669</v>
      </c>
      <c r="AD273" s="136">
        <f t="shared" si="230"/>
        <v>2.3602777777777781</v>
      </c>
      <c r="AE273" s="205">
        <f t="shared" si="230"/>
        <v>2.5938888888888889</v>
      </c>
      <c r="AF273" s="205">
        <f t="shared" si="230"/>
        <v>2.8275000000000001</v>
      </c>
      <c r="AG273" s="205">
        <f t="shared" si="230"/>
        <v>3.0611111111111109</v>
      </c>
      <c r="AH273" s="205">
        <f t="shared" si="230"/>
        <v>3.2947222222222221</v>
      </c>
      <c r="AI273" s="205">
        <f t="shared" si="230"/>
        <v>3.5283333333333333</v>
      </c>
      <c r="AJ273" s="205">
        <f t="shared" ref="AJ273:BB273" si="231">+AJ270*$C272</f>
        <v>3.7619444444444441</v>
      </c>
      <c r="AK273" s="205">
        <f t="shared" si="231"/>
        <v>3.9955555555555557</v>
      </c>
      <c r="AL273" s="205">
        <f t="shared" si="231"/>
        <v>4.229166666666667</v>
      </c>
      <c r="AM273" s="205">
        <f t="shared" si="231"/>
        <v>4.4627777777777782</v>
      </c>
      <c r="AN273" s="205">
        <f t="shared" si="231"/>
        <v>4.6963888888888894</v>
      </c>
      <c r="AO273" s="205">
        <f t="shared" si="231"/>
        <v>4.9300000000000015</v>
      </c>
      <c r="AP273" s="205">
        <f t="shared" si="231"/>
        <v>14.5</v>
      </c>
      <c r="AQ273" s="205">
        <f t="shared" si="231"/>
        <v>14.5</v>
      </c>
      <c r="AR273" s="205">
        <f t="shared" si="231"/>
        <v>14.5</v>
      </c>
      <c r="AS273" s="205">
        <f t="shared" si="231"/>
        <v>14.5</v>
      </c>
      <c r="AT273" s="205">
        <f t="shared" si="231"/>
        <v>14.5</v>
      </c>
      <c r="AU273" s="205">
        <f t="shared" si="231"/>
        <v>14.5</v>
      </c>
      <c r="AV273" s="205">
        <f t="shared" si="231"/>
        <v>14.5</v>
      </c>
      <c r="AW273" s="205">
        <f t="shared" si="231"/>
        <v>14.5</v>
      </c>
      <c r="AX273" s="205">
        <f t="shared" si="231"/>
        <v>14.5</v>
      </c>
      <c r="AY273" s="205">
        <f t="shared" si="231"/>
        <v>14.5</v>
      </c>
      <c r="AZ273" s="205">
        <f t="shared" si="231"/>
        <v>14.5</v>
      </c>
      <c r="BA273" s="205">
        <f t="shared" si="231"/>
        <v>14.5</v>
      </c>
      <c r="BB273" s="205">
        <f t="shared" si="231"/>
        <v>14.5</v>
      </c>
      <c r="BC273" s="206"/>
      <c r="BD273" s="207"/>
      <c r="BE273" s="207"/>
      <c r="BF273" s="207"/>
      <c r="BG273" s="207"/>
      <c r="BH273" s="207"/>
      <c r="BI273" s="207"/>
      <c r="BJ273" s="207"/>
      <c r="BK273" s="207"/>
      <c r="BL273" s="207"/>
      <c r="BM273" s="207"/>
      <c r="BN273" s="207"/>
      <c r="BO273" s="207"/>
      <c r="BP273" s="207"/>
      <c r="BQ273" s="207"/>
      <c r="BR273" s="207"/>
      <c r="BS273" s="207"/>
      <c r="BT273" s="207"/>
      <c r="BU273" s="207"/>
      <c r="BV273" s="207"/>
      <c r="BW273" s="207"/>
      <c r="BX273" s="207"/>
      <c r="BY273" s="207"/>
      <c r="BZ273" s="207"/>
      <c r="CA273" s="207"/>
      <c r="CB273" s="207"/>
      <c r="CC273" s="207"/>
      <c r="CD273" s="207"/>
      <c r="CE273" s="207"/>
      <c r="CF273" s="207"/>
      <c r="CG273" s="207"/>
      <c r="CH273" s="207"/>
      <c r="CI273" s="207"/>
      <c r="CJ273" s="207"/>
      <c r="CK273" s="207"/>
    </row>
    <row r="274" spans="1:89" s="193" customFormat="1" ht="15" customHeight="1" thickTop="1" x14ac:dyDescent="0.25">
      <c r="A274" s="258">
        <f>+A266+1</f>
        <v>5</v>
      </c>
      <c r="B274" s="198" t="str">
        <f>+'NTP or Sold'!H26</f>
        <v>LM6000</v>
      </c>
      <c r="C274" s="265" t="str">
        <f>+'NTP or Sold'!T26</f>
        <v>Fountain Valley PSCO (ENA) - 90%</v>
      </c>
      <c r="D274" s="208"/>
      <c r="E274" s="208"/>
      <c r="F274" s="208"/>
      <c r="G274" s="208"/>
      <c r="H274" s="208"/>
      <c r="I274" s="208"/>
      <c r="J274" s="208"/>
      <c r="K274" s="208"/>
      <c r="L274" s="208"/>
      <c r="M274" s="208"/>
      <c r="N274" s="208"/>
      <c r="O274" s="208"/>
      <c r="P274" s="208"/>
      <c r="Q274" s="208"/>
      <c r="R274" s="208"/>
      <c r="S274" s="208"/>
      <c r="T274" s="208"/>
      <c r="U274" s="208"/>
      <c r="V274" s="208"/>
      <c r="W274" s="208"/>
      <c r="X274" s="208"/>
      <c r="Y274" s="208"/>
      <c r="Z274" s="208"/>
      <c r="AA274" s="208"/>
      <c r="AB274" s="208"/>
      <c r="AC274" s="208"/>
      <c r="AD274" s="81"/>
      <c r="AE274" s="208"/>
      <c r="AF274" s="208"/>
      <c r="AG274" s="208"/>
      <c r="AH274" s="208"/>
      <c r="AI274" s="208"/>
      <c r="AJ274" s="208"/>
      <c r="AK274" s="208"/>
      <c r="AL274" s="208"/>
      <c r="AM274" s="208"/>
      <c r="AN274" s="208"/>
      <c r="AO274" s="208"/>
      <c r="AP274" s="208"/>
      <c r="AQ274" s="208"/>
      <c r="AR274" s="208"/>
      <c r="AS274" s="208"/>
      <c r="AT274" s="208"/>
      <c r="AU274" s="208"/>
      <c r="AV274" s="208"/>
      <c r="AW274" s="208"/>
      <c r="AX274" s="208"/>
      <c r="AY274" s="208"/>
      <c r="AZ274" s="208"/>
      <c r="BA274" s="208"/>
      <c r="BB274" s="208"/>
      <c r="BC274" s="243"/>
    </row>
    <row r="275" spans="1:89" s="197" customFormat="1" x14ac:dyDescent="0.25">
      <c r="A275" s="259"/>
      <c r="B275" s="194" t="s">
        <v>108</v>
      </c>
      <c r="C275" s="266"/>
      <c r="D275" s="195">
        <v>0</v>
      </c>
      <c r="E275" s="195">
        <v>0</v>
      </c>
      <c r="F275" s="195">
        <v>0</v>
      </c>
      <c r="G275" s="195">
        <v>0</v>
      </c>
      <c r="H275" s="195">
        <v>0</v>
      </c>
      <c r="I275" s="195">
        <v>0</v>
      </c>
      <c r="J275" s="195">
        <v>0</v>
      </c>
      <c r="K275" s="195">
        <v>0</v>
      </c>
      <c r="L275" s="195">
        <v>0</v>
      </c>
      <c r="M275" s="195">
        <v>0</v>
      </c>
      <c r="N275" s="195">
        <f>16.7/336</f>
        <v>4.9702380952380949E-2</v>
      </c>
      <c r="O275" s="195">
        <v>0</v>
      </c>
      <c r="P275" s="195">
        <v>0</v>
      </c>
      <c r="Q275" s="195">
        <v>0</v>
      </c>
      <c r="R275" s="195">
        <v>0</v>
      </c>
      <c r="S275" s="195">
        <v>0</v>
      </c>
      <c r="T275" s="195">
        <v>0</v>
      </c>
      <c r="U275" s="195">
        <v>0</v>
      </c>
      <c r="V275" s="195">
        <v>0</v>
      </c>
      <c r="W275" s="195">
        <v>0</v>
      </c>
      <c r="X275" s="195">
        <f t="shared" ref="X275:AO275" si="232">+(0.95-0.0497)/18</f>
        <v>5.0016666666666668E-2</v>
      </c>
      <c r="Y275" s="195">
        <f t="shared" si="232"/>
        <v>5.0016666666666668E-2</v>
      </c>
      <c r="Z275" s="195">
        <f t="shared" si="232"/>
        <v>5.0016666666666668E-2</v>
      </c>
      <c r="AA275" s="195">
        <f t="shared" si="232"/>
        <v>5.0016666666666668E-2</v>
      </c>
      <c r="AB275" s="195">
        <f t="shared" si="232"/>
        <v>5.0016666666666668E-2</v>
      </c>
      <c r="AC275" s="195">
        <f t="shared" si="232"/>
        <v>5.0016666666666668E-2</v>
      </c>
      <c r="AD275" s="82">
        <f t="shared" si="232"/>
        <v>5.0016666666666668E-2</v>
      </c>
      <c r="AE275" s="195">
        <f t="shared" si="232"/>
        <v>5.0016666666666668E-2</v>
      </c>
      <c r="AF275" s="195">
        <f t="shared" si="232"/>
        <v>5.0016666666666668E-2</v>
      </c>
      <c r="AG275" s="195">
        <f t="shared" si="232"/>
        <v>5.0016666666666668E-2</v>
      </c>
      <c r="AH275" s="195">
        <f t="shared" si="232"/>
        <v>5.0016666666666668E-2</v>
      </c>
      <c r="AI275" s="195">
        <f t="shared" si="232"/>
        <v>5.0016666666666668E-2</v>
      </c>
      <c r="AJ275" s="195">
        <f t="shared" si="232"/>
        <v>5.0016666666666668E-2</v>
      </c>
      <c r="AK275" s="195">
        <f t="shared" si="232"/>
        <v>5.0016666666666668E-2</v>
      </c>
      <c r="AL275" s="195">
        <f t="shared" si="232"/>
        <v>5.0016666666666668E-2</v>
      </c>
      <c r="AM275" s="195">
        <f t="shared" si="232"/>
        <v>5.0016666666666668E-2</v>
      </c>
      <c r="AN275" s="195">
        <f t="shared" si="232"/>
        <v>5.0016666666666668E-2</v>
      </c>
      <c r="AO275" s="195">
        <f t="shared" si="232"/>
        <v>5.0016666666666668E-2</v>
      </c>
      <c r="AP275" s="195">
        <v>0</v>
      </c>
      <c r="AQ275" s="195">
        <v>0</v>
      </c>
      <c r="AR275" s="195">
        <v>0</v>
      </c>
      <c r="AS275" s="195">
        <v>0</v>
      </c>
      <c r="AT275" s="195">
        <v>0.05</v>
      </c>
      <c r="AU275" s="195">
        <v>0</v>
      </c>
      <c r="AV275" s="195">
        <v>0</v>
      </c>
      <c r="AW275" s="195">
        <v>0</v>
      </c>
      <c r="AX275" s="195">
        <v>0</v>
      </c>
      <c r="AY275" s="195">
        <v>0</v>
      </c>
      <c r="AZ275" s="195">
        <v>0</v>
      </c>
      <c r="BA275" s="195">
        <v>0</v>
      </c>
      <c r="BB275" s="195">
        <v>0</v>
      </c>
      <c r="BC275" s="196">
        <f>SUM(D275:BB275)</f>
        <v>1.0000023809523813</v>
      </c>
      <c r="BD275" s="194"/>
    </row>
    <row r="276" spans="1:89" s="197" customFormat="1" x14ac:dyDescent="0.25">
      <c r="A276" s="259"/>
      <c r="B276" s="194" t="s">
        <v>109</v>
      </c>
      <c r="C276" s="266"/>
      <c r="D276" s="195">
        <f>D275</f>
        <v>0</v>
      </c>
      <c r="E276" s="195">
        <f t="shared" ref="E276:AJ276" si="233">+D276+E275</f>
        <v>0</v>
      </c>
      <c r="F276" s="195">
        <f t="shared" si="233"/>
        <v>0</v>
      </c>
      <c r="G276" s="195">
        <f t="shared" si="233"/>
        <v>0</v>
      </c>
      <c r="H276" s="195">
        <f t="shared" si="233"/>
        <v>0</v>
      </c>
      <c r="I276" s="195">
        <f t="shared" si="233"/>
        <v>0</v>
      </c>
      <c r="J276" s="195">
        <f t="shared" si="233"/>
        <v>0</v>
      </c>
      <c r="K276" s="195">
        <f t="shared" si="233"/>
        <v>0</v>
      </c>
      <c r="L276" s="195">
        <f t="shared" si="233"/>
        <v>0</v>
      </c>
      <c r="M276" s="195">
        <f t="shared" si="233"/>
        <v>0</v>
      </c>
      <c r="N276" s="195">
        <f t="shared" si="233"/>
        <v>4.9702380952380949E-2</v>
      </c>
      <c r="O276" s="195">
        <f t="shared" si="233"/>
        <v>4.9702380952380949E-2</v>
      </c>
      <c r="P276" s="195">
        <f t="shared" si="233"/>
        <v>4.9702380952380949E-2</v>
      </c>
      <c r="Q276" s="195">
        <f t="shared" si="233"/>
        <v>4.9702380952380949E-2</v>
      </c>
      <c r="R276" s="195">
        <f t="shared" si="233"/>
        <v>4.9702380952380949E-2</v>
      </c>
      <c r="S276" s="195">
        <f t="shared" si="233"/>
        <v>4.9702380952380949E-2</v>
      </c>
      <c r="T276" s="195">
        <f t="shared" si="233"/>
        <v>4.9702380952380949E-2</v>
      </c>
      <c r="U276" s="195">
        <f t="shared" si="233"/>
        <v>4.9702380952380949E-2</v>
      </c>
      <c r="V276" s="195">
        <f t="shared" si="233"/>
        <v>4.9702380952380949E-2</v>
      </c>
      <c r="W276" s="195">
        <f t="shared" si="233"/>
        <v>4.9702380952380949E-2</v>
      </c>
      <c r="X276" s="195">
        <f t="shared" si="233"/>
        <v>9.9719047619047624E-2</v>
      </c>
      <c r="Y276" s="195">
        <f t="shared" si="233"/>
        <v>0.14973571428571431</v>
      </c>
      <c r="Z276" s="195">
        <f t="shared" si="233"/>
        <v>0.19975238095238096</v>
      </c>
      <c r="AA276" s="195">
        <f t="shared" si="233"/>
        <v>0.24976904761904761</v>
      </c>
      <c r="AB276" s="195">
        <f t="shared" si="233"/>
        <v>0.29978571428571427</v>
      </c>
      <c r="AC276" s="195">
        <f t="shared" si="233"/>
        <v>0.34980238095238092</v>
      </c>
      <c r="AD276" s="82">
        <f t="shared" si="233"/>
        <v>0.39981904761904757</v>
      </c>
      <c r="AE276" s="195">
        <f t="shared" si="233"/>
        <v>0.44983571428571423</v>
      </c>
      <c r="AF276" s="195">
        <f t="shared" si="233"/>
        <v>0.49985238095238088</v>
      </c>
      <c r="AG276" s="195">
        <f t="shared" si="233"/>
        <v>0.54986904761904754</v>
      </c>
      <c r="AH276" s="195">
        <f t="shared" si="233"/>
        <v>0.59988571428571424</v>
      </c>
      <c r="AI276" s="195">
        <f t="shared" si="233"/>
        <v>0.64990238095238095</v>
      </c>
      <c r="AJ276" s="195">
        <f t="shared" si="233"/>
        <v>0.69991904761904766</v>
      </c>
      <c r="AK276" s="195">
        <f t="shared" ref="AK276:BB276" si="234">+AJ276+AK275</f>
        <v>0.74993571428571437</v>
      </c>
      <c r="AL276" s="195">
        <f t="shared" si="234"/>
        <v>0.79995238095238108</v>
      </c>
      <c r="AM276" s="195">
        <f t="shared" si="234"/>
        <v>0.84996904761904779</v>
      </c>
      <c r="AN276" s="195">
        <f t="shared" si="234"/>
        <v>0.8999857142857145</v>
      </c>
      <c r="AO276" s="195">
        <f t="shared" si="234"/>
        <v>0.95000238095238121</v>
      </c>
      <c r="AP276" s="195">
        <f t="shared" si="234"/>
        <v>0.95000238095238121</v>
      </c>
      <c r="AQ276" s="195">
        <f t="shared" si="234"/>
        <v>0.95000238095238121</v>
      </c>
      <c r="AR276" s="195">
        <f t="shared" si="234"/>
        <v>0.95000238095238121</v>
      </c>
      <c r="AS276" s="195">
        <f t="shared" si="234"/>
        <v>0.95000238095238121</v>
      </c>
      <c r="AT276" s="195">
        <f t="shared" si="234"/>
        <v>1.0000023809523813</v>
      </c>
      <c r="AU276" s="195">
        <f t="shared" si="234"/>
        <v>1.0000023809523813</v>
      </c>
      <c r="AV276" s="195">
        <f t="shared" si="234"/>
        <v>1.0000023809523813</v>
      </c>
      <c r="AW276" s="195">
        <f t="shared" si="234"/>
        <v>1.0000023809523813</v>
      </c>
      <c r="AX276" s="195">
        <f t="shared" si="234"/>
        <v>1.0000023809523813</v>
      </c>
      <c r="AY276" s="195">
        <f t="shared" si="234"/>
        <v>1.0000023809523813</v>
      </c>
      <c r="AZ276" s="195">
        <f t="shared" si="234"/>
        <v>1.0000023809523813</v>
      </c>
      <c r="BA276" s="195">
        <f t="shared" si="234"/>
        <v>1.0000023809523813</v>
      </c>
      <c r="BB276" s="195">
        <f t="shared" si="234"/>
        <v>1.0000023809523813</v>
      </c>
      <c r="BC276" s="196"/>
      <c r="BD276" s="194"/>
    </row>
    <row r="277" spans="1:89" s="197" customFormat="1" x14ac:dyDescent="0.25">
      <c r="A277" s="259"/>
      <c r="B277" s="194" t="s">
        <v>110</v>
      </c>
      <c r="C277" s="266"/>
      <c r="D277" s="195">
        <v>0</v>
      </c>
      <c r="E277" s="195">
        <v>0</v>
      </c>
      <c r="F277" s="195">
        <v>0</v>
      </c>
      <c r="G277" s="195">
        <v>0</v>
      </c>
      <c r="H277" s="195">
        <v>0</v>
      </c>
      <c r="I277" s="195">
        <v>0</v>
      </c>
      <c r="J277" s="195">
        <v>0</v>
      </c>
      <c r="K277" s="195">
        <v>0</v>
      </c>
      <c r="L277" s="195">
        <v>0</v>
      </c>
      <c r="M277" s="195">
        <v>0</v>
      </c>
      <c r="N277" s="195">
        <v>0.05</v>
      </c>
      <c r="O277" s="195">
        <v>0</v>
      </c>
      <c r="P277" s="195">
        <v>0</v>
      </c>
      <c r="Q277" s="195">
        <v>0</v>
      </c>
      <c r="R277" s="195">
        <v>0</v>
      </c>
      <c r="S277" s="195">
        <v>0</v>
      </c>
      <c r="T277" s="195">
        <v>0</v>
      </c>
      <c r="U277" s="195">
        <v>0</v>
      </c>
      <c r="V277" s="195">
        <v>0</v>
      </c>
      <c r="W277" s="195">
        <v>0</v>
      </c>
      <c r="X277" s="195">
        <f t="shared" ref="X277:AO277" si="235">+(0.34-0.05)/18</f>
        <v>1.6111111111111114E-2</v>
      </c>
      <c r="Y277" s="195">
        <f t="shared" si="235"/>
        <v>1.6111111111111114E-2</v>
      </c>
      <c r="Z277" s="195">
        <f t="shared" si="235"/>
        <v>1.6111111111111114E-2</v>
      </c>
      <c r="AA277" s="195">
        <f t="shared" si="235"/>
        <v>1.6111111111111114E-2</v>
      </c>
      <c r="AB277" s="195">
        <f t="shared" si="235"/>
        <v>1.6111111111111114E-2</v>
      </c>
      <c r="AC277" s="195">
        <f t="shared" si="235"/>
        <v>1.6111111111111114E-2</v>
      </c>
      <c r="AD277" s="82">
        <f t="shared" si="235"/>
        <v>1.6111111111111114E-2</v>
      </c>
      <c r="AE277" s="195">
        <f t="shared" si="235"/>
        <v>1.6111111111111114E-2</v>
      </c>
      <c r="AF277" s="195">
        <f t="shared" si="235"/>
        <v>1.6111111111111114E-2</v>
      </c>
      <c r="AG277" s="195">
        <f t="shared" si="235"/>
        <v>1.6111111111111114E-2</v>
      </c>
      <c r="AH277" s="195">
        <f t="shared" si="235"/>
        <v>1.6111111111111114E-2</v>
      </c>
      <c r="AI277" s="195">
        <f t="shared" si="235"/>
        <v>1.6111111111111114E-2</v>
      </c>
      <c r="AJ277" s="195">
        <f t="shared" si="235"/>
        <v>1.6111111111111114E-2</v>
      </c>
      <c r="AK277" s="195">
        <f t="shared" si="235"/>
        <v>1.6111111111111114E-2</v>
      </c>
      <c r="AL277" s="195">
        <f t="shared" si="235"/>
        <v>1.6111111111111114E-2</v>
      </c>
      <c r="AM277" s="195">
        <f t="shared" si="235"/>
        <v>1.6111111111111114E-2</v>
      </c>
      <c r="AN277" s="195">
        <f t="shared" si="235"/>
        <v>1.6111111111111114E-2</v>
      </c>
      <c r="AO277" s="195">
        <f t="shared" si="235"/>
        <v>1.6111111111111114E-2</v>
      </c>
      <c r="AP277" s="195">
        <v>0.66</v>
      </c>
      <c r="AQ277" s="195">
        <v>0</v>
      </c>
      <c r="AR277" s="195">
        <v>0</v>
      </c>
      <c r="AS277" s="195">
        <v>0</v>
      </c>
      <c r="AT277" s="195">
        <v>0</v>
      </c>
      <c r="AU277" s="195">
        <v>0</v>
      </c>
      <c r="AV277" s="195">
        <v>0</v>
      </c>
      <c r="AW277" s="195">
        <v>0</v>
      </c>
      <c r="AX277" s="195">
        <v>0</v>
      </c>
      <c r="AY277" s="195">
        <v>0</v>
      </c>
      <c r="AZ277" s="195">
        <v>0</v>
      </c>
      <c r="BA277" s="195">
        <v>0</v>
      </c>
      <c r="BB277" s="195">
        <v>0</v>
      </c>
      <c r="BC277" s="196">
        <f>SUM(D277:BB277)</f>
        <v>1</v>
      </c>
      <c r="BD277" s="194"/>
    </row>
    <row r="278" spans="1:89" s="197" customFormat="1" x14ac:dyDescent="0.25">
      <c r="A278" s="259"/>
      <c r="B278" s="194" t="s">
        <v>111</v>
      </c>
      <c r="C278" s="266"/>
      <c r="D278" s="195">
        <f>D277</f>
        <v>0</v>
      </c>
      <c r="E278" s="195">
        <f t="shared" ref="E278:AJ278" si="236">+D278+E277</f>
        <v>0</v>
      </c>
      <c r="F278" s="195">
        <f t="shared" si="236"/>
        <v>0</v>
      </c>
      <c r="G278" s="195">
        <f t="shared" si="236"/>
        <v>0</v>
      </c>
      <c r="H278" s="195">
        <f t="shared" si="236"/>
        <v>0</v>
      </c>
      <c r="I278" s="195">
        <f t="shared" si="236"/>
        <v>0</v>
      </c>
      <c r="J278" s="195">
        <f t="shared" si="236"/>
        <v>0</v>
      </c>
      <c r="K278" s="195">
        <f t="shared" si="236"/>
        <v>0</v>
      </c>
      <c r="L278" s="195">
        <f t="shared" si="236"/>
        <v>0</v>
      </c>
      <c r="M278" s="195">
        <f t="shared" si="236"/>
        <v>0</v>
      </c>
      <c r="N278" s="195">
        <f t="shared" si="236"/>
        <v>0.05</v>
      </c>
      <c r="O278" s="195">
        <f t="shared" si="236"/>
        <v>0.05</v>
      </c>
      <c r="P278" s="195">
        <f t="shared" si="236"/>
        <v>0.05</v>
      </c>
      <c r="Q278" s="195">
        <f t="shared" si="236"/>
        <v>0.05</v>
      </c>
      <c r="R278" s="195">
        <f t="shared" si="236"/>
        <v>0.05</v>
      </c>
      <c r="S278" s="195">
        <f t="shared" si="236"/>
        <v>0.05</v>
      </c>
      <c r="T278" s="195">
        <f t="shared" si="236"/>
        <v>0.05</v>
      </c>
      <c r="U278" s="195">
        <f t="shared" si="236"/>
        <v>0.05</v>
      </c>
      <c r="V278" s="195">
        <f t="shared" si="236"/>
        <v>0.05</v>
      </c>
      <c r="W278" s="195">
        <f t="shared" si="236"/>
        <v>0.05</v>
      </c>
      <c r="X278" s="195">
        <f t="shared" si="236"/>
        <v>6.611111111111112E-2</v>
      </c>
      <c r="Y278" s="195">
        <f t="shared" si="236"/>
        <v>8.2222222222222238E-2</v>
      </c>
      <c r="Z278" s="195">
        <f t="shared" si="236"/>
        <v>9.8333333333333356E-2</v>
      </c>
      <c r="AA278" s="195">
        <f t="shared" si="236"/>
        <v>0.11444444444444447</v>
      </c>
      <c r="AB278" s="195">
        <f t="shared" si="236"/>
        <v>0.13055555555555559</v>
      </c>
      <c r="AC278" s="195">
        <f t="shared" si="236"/>
        <v>0.1466666666666667</v>
      </c>
      <c r="AD278" s="82">
        <f t="shared" si="236"/>
        <v>0.1627777777777778</v>
      </c>
      <c r="AE278" s="195">
        <f t="shared" si="236"/>
        <v>0.1788888888888889</v>
      </c>
      <c r="AF278" s="195">
        <f t="shared" si="236"/>
        <v>0.19500000000000001</v>
      </c>
      <c r="AG278" s="195">
        <f t="shared" si="236"/>
        <v>0.21111111111111111</v>
      </c>
      <c r="AH278" s="195">
        <f t="shared" si="236"/>
        <v>0.22722222222222221</v>
      </c>
      <c r="AI278" s="195">
        <f t="shared" si="236"/>
        <v>0.24333333333333332</v>
      </c>
      <c r="AJ278" s="195">
        <f t="shared" si="236"/>
        <v>0.25944444444444442</v>
      </c>
      <c r="AK278" s="195">
        <f t="shared" ref="AK278:BB278" si="237">+AJ278+AK277</f>
        <v>0.27555555555555555</v>
      </c>
      <c r="AL278" s="195">
        <f t="shared" si="237"/>
        <v>0.29166666666666669</v>
      </c>
      <c r="AM278" s="195">
        <f t="shared" si="237"/>
        <v>0.30777777777777782</v>
      </c>
      <c r="AN278" s="195">
        <f t="shared" si="237"/>
        <v>0.32388888888888895</v>
      </c>
      <c r="AO278" s="195">
        <f t="shared" si="237"/>
        <v>0.34000000000000008</v>
      </c>
      <c r="AP278" s="195">
        <f t="shared" si="237"/>
        <v>1</v>
      </c>
      <c r="AQ278" s="195">
        <f t="shared" si="237"/>
        <v>1</v>
      </c>
      <c r="AR278" s="195">
        <f t="shared" si="237"/>
        <v>1</v>
      </c>
      <c r="AS278" s="195">
        <f t="shared" si="237"/>
        <v>1</v>
      </c>
      <c r="AT278" s="195">
        <f t="shared" si="237"/>
        <v>1</v>
      </c>
      <c r="AU278" s="195">
        <f t="shared" si="237"/>
        <v>1</v>
      </c>
      <c r="AV278" s="195">
        <f t="shared" si="237"/>
        <v>1</v>
      </c>
      <c r="AW278" s="195">
        <f t="shared" si="237"/>
        <v>1</v>
      </c>
      <c r="AX278" s="195">
        <f t="shared" si="237"/>
        <v>1</v>
      </c>
      <c r="AY278" s="195">
        <f t="shared" si="237"/>
        <v>1</v>
      </c>
      <c r="AZ278" s="195">
        <f t="shared" si="237"/>
        <v>1</v>
      </c>
      <c r="BA278" s="195">
        <f t="shared" si="237"/>
        <v>1</v>
      </c>
      <c r="BB278" s="195">
        <f t="shared" si="237"/>
        <v>1</v>
      </c>
      <c r="BC278" s="196"/>
      <c r="BD278" s="194"/>
    </row>
    <row r="279" spans="1:89" s="212" customFormat="1" x14ac:dyDescent="0.25">
      <c r="A279" s="259"/>
      <c r="B279" s="209"/>
      <c r="C279" s="266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83"/>
      <c r="AE279" s="210"/>
      <c r="AF279" s="210"/>
      <c r="AG279" s="210"/>
      <c r="AH279" s="210"/>
      <c r="AI279" s="210"/>
      <c r="AJ279" s="210"/>
      <c r="AK279" s="210"/>
      <c r="AL279" s="210"/>
      <c r="AM279" s="210"/>
      <c r="AN279" s="210"/>
      <c r="AO279" s="210"/>
      <c r="AP279" s="210"/>
      <c r="AQ279" s="210"/>
      <c r="AR279" s="210"/>
      <c r="AS279" s="210"/>
      <c r="AT279" s="210"/>
      <c r="AU279" s="210"/>
      <c r="AV279" s="210"/>
      <c r="AW279" s="210"/>
      <c r="AX279" s="210"/>
      <c r="AY279" s="210"/>
      <c r="AZ279" s="210"/>
      <c r="BA279" s="210"/>
      <c r="BB279" s="210"/>
      <c r="BC279" s="211"/>
      <c r="BD279" s="209"/>
    </row>
    <row r="280" spans="1:89" s="198" customFormat="1" x14ac:dyDescent="0.25">
      <c r="A280" s="259"/>
      <c r="B280" s="198" t="s">
        <v>112</v>
      </c>
      <c r="C280" s="199">
        <v>14.5</v>
      </c>
      <c r="D280" s="200">
        <f t="shared" ref="D280:AI280" si="238">+D276*$C280</f>
        <v>0</v>
      </c>
      <c r="E280" s="200">
        <f t="shared" si="238"/>
        <v>0</v>
      </c>
      <c r="F280" s="200">
        <f t="shared" si="238"/>
        <v>0</v>
      </c>
      <c r="G280" s="200">
        <f t="shared" si="238"/>
        <v>0</v>
      </c>
      <c r="H280" s="200">
        <f t="shared" si="238"/>
        <v>0</v>
      </c>
      <c r="I280" s="200">
        <f t="shared" si="238"/>
        <v>0</v>
      </c>
      <c r="J280" s="200">
        <f t="shared" si="238"/>
        <v>0</v>
      </c>
      <c r="K280" s="200">
        <f t="shared" si="238"/>
        <v>0</v>
      </c>
      <c r="L280" s="200">
        <f t="shared" si="238"/>
        <v>0</v>
      </c>
      <c r="M280" s="200">
        <f t="shared" si="238"/>
        <v>0</v>
      </c>
      <c r="N280" s="200">
        <f t="shared" si="238"/>
        <v>0.72068452380952375</v>
      </c>
      <c r="O280" s="200">
        <f t="shared" si="238"/>
        <v>0.72068452380952375</v>
      </c>
      <c r="P280" s="200">
        <f t="shared" si="238"/>
        <v>0.72068452380952375</v>
      </c>
      <c r="Q280" s="200">
        <f t="shared" si="238"/>
        <v>0.72068452380952375</v>
      </c>
      <c r="R280" s="200">
        <f t="shared" si="238"/>
        <v>0.72068452380952375</v>
      </c>
      <c r="S280" s="200">
        <f t="shared" si="238"/>
        <v>0.72068452380952375</v>
      </c>
      <c r="T280" s="200">
        <f t="shared" si="238"/>
        <v>0.72068452380952375</v>
      </c>
      <c r="U280" s="200">
        <f t="shared" si="238"/>
        <v>0.72068452380952375</v>
      </c>
      <c r="V280" s="200">
        <f t="shared" si="238"/>
        <v>0.72068452380952375</v>
      </c>
      <c r="W280" s="200">
        <f t="shared" si="238"/>
        <v>0.72068452380952375</v>
      </c>
      <c r="X280" s="200">
        <f t="shared" si="238"/>
        <v>1.4459261904761906</v>
      </c>
      <c r="Y280" s="200">
        <f t="shared" si="238"/>
        <v>2.1711678571428576</v>
      </c>
      <c r="Z280" s="200">
        <f t="shared" si="238"/>
        <v>2.896409523809524</v>
      </c>
      <c r="AA280" s="200">
        <f t="shared" si="238"/>
        <v>3.6216511904761903</v>
      </c>
      <c r="AB280" s="200">
        <f t="shared" si="238"/>
        <v>4.3468928571428567</v>
      </c>
      <c r="AC280" s="200">
        <f t="shared" si="238"/>
        <v>5.072134523809523</v>
      </c>
      <c r="AD280" s="90">
        <f t="shared" si="238"/>
        <v>5.7973761904761902</v>
      </c>
      <c r="AE280" s="200">
        <f t="shared" si="238"/>
        <v>6.5226178571428566</v>
      </c>
      <c r="AF280" s="200">
        <f t="shared" si="238"/>
        <v>7.2478595238095229</v>
      </c>
      <c r="AG280" s="200">
        <f t="shared" si="238"/>
        <v>7.9731011904761893</v>
      </c>
      <c r="AH280" s="200">
        <f t="shared" si="238"/>
        <v>8.6983428571428565</v>
      </c>
      <c r="AI280" s="200">
        <f t="shared" si="238"/>
        <v>9.4235845238095237</v>
      </c>
      <c r="AJ280" s="200">
        <f t="shared" ref="AJ280:BB280" si="239">+AJ276*$C280</f>
        <v>10.148826190476191</v>
      </c>
      <c r="AK280" s="200">
        <f t="shared" si="239"/>
        <v>10.874067857142858</v>
      </c>
      <c r="AL280" s="200">
        <f t="shared" si="239"/>
        <v>11.599309523809525</v>
      </c>
      <c r="AM280" s="200">
        <f t="shared" si="239"/>
        <v>12.324551190476193</v>
      </c>
      <c r="AN280" s="200">
        <f t="shared" si="239"/>
        <v>13.04979285714286</v>
      </c>
      <c r="AO280" s="200">
        <f t="shared" si="239"/>
        <v>13.775034523809527</v>
      </c>
      <c r="AP280" s="200">
        <f t="shared" si="239"/>
        <v>13.775034523809527</v>
      </c>
      <c r="AQ280" s="200">
        <f t="shared" si="239"/>
        <v>13.775034523809527</v>
      </c>
      <c r="AR280" s="200">
        <f t="shared" si="239"/>
        <v>13.775034523809527</v>
      </c>
      <c r="AS280" s="200">
        <f t="shared" si="239"/>
        <v>13.775034523809527</v>
      </c>
      <c r="AT280" s="200">
        <f t="shared" si="239"/>
        <v>14.500034523809529</v>
      </c>
      <c r="AU280" s="200">
        <f t="shared" si="239"/>
        <v>14.500034523809529</v>
      </c>
      <c r="AV280" s="200">
        <f t="shared" si="239"/>
        <v>14.500034523809529</v>
      </c>
      <c r="AW280" s="200">
        <f t="shared" si="239"/>
        <v>14.500034523809529</v>
      </c>
      <c r="AX280" s="200">
        <f t="shared" si="239"/>
        <v>14.500034523809529</v>
      </c>
      <c r="AY280" s="200">
        <f t="shared" si="239"/>
        <v>14.500034523809529</v>
      </c>
      <c r="AZ280" s="200">
        <f t="shared" si="239"/>
        <v>14.500034523809529</v>
      </c>
      <c r="BA280" s="200">
        <f t="shared" si="239"/>
        <v>14.500034523809529</v>
      </c>
      <c r="BB280" s="200">
        <f t="shared" si="239"/>
        <v>14.500034523809529</v>
      </c>
      <c r="BC280" s="201"/>
      <c r="BD280" s="202"/>
      <c r="BE280" s="202"/>
      <c r="BF280" s="202"/>
      <c r="BG280" s="202"/>
      <c r="BH280" s="202"/>
      <c r="BI280" s="202"/>
      <c r="BJ280" s="202"/>
      <c r="BK280" s="202"/>
      <c r="BL280" s="202"/>
      <c r="BM280" s="202"/>
      <c r="BN280" s="202"/>
      <c r="BO280" s="202"/>
      <c r="BP280" s="202"/>
      <c r="BQ280" s="202"/>
      <c r="BR280" s="202"/>
      <c r="BS280" s="202"/>
      <c r="BT280" s="202"/>
      <c r="BU280" s="202"/>
      <c r="BV280" s="202"/>
      <c r="BW280" s="202"/>
      <c r="BX280" s="202"/>
      <c r="BY280" s="202"/>
      <c r="BZ280" s="202"/>
      <c r="CA280" s="202"/>
      <c r="CB280" s="202"/>
      <c r="CC280" s="202"/>
      <c r="CD280" s="202"/>
      <c r="CE280" s="202"/>
      <c r="CF280" s="202"/>
      <c r="CG280" s="202"/>
      <c r="CH280" s="202"/>
      <c r="CI280" s="202"/>
      <c r="CJ280" s="202"/>
      <c r="CK280" s="202"/>
    </row>
    <row r="281" spans="1:89" s="203" customFormat="1" ht="13.8" thickBot="1" x14ac:dyDescent="0.3">
      <c r="A281" s="260"/>
      <c r="B281" s="203" t="s">
        <v>113</v>
      </c>
      <c r="C281" s="204" t="str">
        <f>+'NTP or Sold'!C26</f>
        <v>Committed</v>
      </c>
      <c r="D281" s="205">
        <f t="shared" ref="D281:AI281" si="240">+D278*$C280</f>
        <v>0</v>
      </c>
      <c r="E281" s="205">
        <f t="shared" si="240"/>
        <v>0</v>
      </c>
      <c r="F281" s="205">
        <f t="shared" si="240"/>
        <v>0</v>
      </c>
      <c r="G281" s="205">
        <f t="shared" si="240"/>
        <v>0</v>
      </c>
      <c r="H281" s="205">
        <f t="shared" si="240"/>
        <v>0</v>
      </c>
      <c r="I281" s="205">
        <f t="shared" si="240"/>
        <v>0</v>
      </c>
      <c r="J281" s="205">
        <f t="shared" si="240"/>
        <v>0</v>
      </c>
      <c r="K281" s="205">
        <f t="shared" si="240"/>
        <v>0</v>
      </c>
      <c r="L281" s="205">
        <f t="shared" si="240"/>
        <v>0</v>
      </c>
      <c r="M281" s="205">
        <f t="shared" si="240"/>
        <v>0</v>
      </c>
      <c r="N281" s="205">
        <f t="shared" si="240"/>
        <v>0.72500000000000009</v>
      </c>
      <c r="O281" s="205">
        <f t="shared" si="240"/>
        <v>0.72500000000000009</v>
      </c>
      <c r="P281" s="205">
        <f t="shared" si="240"/>
        <v>0.72500000000000009</v>
      </c>
      <c r="Q281" s="205">
        <f t="shared" si="240"/>
        <v>0.72500000000000009</v>
      </c>
      <c r="R281" s="205">
        <f t="shared" si="240"/>
        <v>0.72500000000000009</v>
      </c>
      <c r="S281" s="205">
        <f t="shared" si="240"/>
        <v>0.72500000000000009</v>
      </c>
      <c r="T281" s="205">
        <f t="shared" si="240"/>
        <v>0.72500000000000009</v>
      </c>
      <c r="U281" s="205">
        <f t="shared" si="240"/>
        <v>0.72500000000000009</v>
      </c>
      <c r="V281" s="205">
        <f t="shared" si="240"/>
        <v>0.72500000000000009</v>
      </c>
      <c r="W281" s="205">
        <f t="shared" si="240"/>
        <v>0.72500000000000009</v>
      </c>
      <c r="X281" s="205">
        <f t="shared" si="240"/>
        <v>0.9586111111111113</v>
      </c>
      <c r="Y281" s="205">
        <f t="shared" si="240"/>
        <v>1.1922222222222225</v>
      </c>
      <c r="Z281" s="205">
        <f t="shared" si="240"/>
        <v>1.4258333333333337</v>
      </c>
      <c r="AA281" s="205">
        <f t="shared" si="240"/>
        <v>1.6594444444444449</v>
      </c>
      <c r="AB281" s="205">
        <f t="shared" si="240"/>
        <v>1.8930555555555562</v>
      </c>
      <c r="AC281" s="205">
        <f t="shared" si="240"/>
        <v>2.1266666666666669</v>
      </c>
      <c r="AD281" s="136">
        <f t="shared" si="240"/>
        <v>2.3602777777777781</v>
      </c>
      <c r="AE281" s="205">
        <f t="shared" si="240"/>
        <v>2.5938888888888889</v>
      </c>
      <c r="AF281" s="205">
        <f t="shared" si="240"/>
        <v>2.8275000000000001</v>
      </c>
      <c r="AG281" s="205">
        <f t="shared" si="240"/>
        <v>3.0611111111111109</v>
      </c>
      <c r="AH281" s="205">
        <f t="shared" si="240"/>
        <v>3.2947222222222221</v>
      </c>
      <c r="AI281" s="205">
        <f t="shared" si="240"/>
        <v>3.5283333333333333</v>
      </c>
      <c r="AJ281" s="205">
        <f t="shared" ref="AJ281:BB281" si="241">+AJ278*$C280</f>
        <v>3.7619444444444441</v>
      </c>
      <c r="AK281" s="205">
        <f t="shared" si="241"/>
        <v>3.9955555555555557</v>
      </c>
      <c r="AL281" s="205">
        <f t="shared" si="241"/>
        <v>4.229166666666667</v>
      </c>
      <c r="AM281" s="205">
        <f t="shared" si="241"/>
        <v>4.4627777777777782</v>
      </c>
      <c r="AN281" s="205">
        <f t="shared" si="241"/>
        <v>4.6963888888888894</v>
      </c>
      <c r="AO281" s="205">
        <f t="shared" si="241"/>
        <v>4.9300000000000015</v>
      </c>
      <c r="AP281" s="205">
        <f t="shared" si="241"/>
        <v>14.5</v>
      </c>
      <c r="AQ281" s="205">
        <f t="shared" si="241"/>
        <v>14.5</v>
      </c>
      <c r="AR281" s="205">
        <f t="shared" si="241"/>
        <v>14.5</v>
      </c>
      <c r="AS281" s="205">
        <f t="shared" si="241"/>
        <v>14.5</v>
      </c>
      <c r="AT281" s="205">
        <f t="shared" si="241"/>
        <v>14.5</v>
      </c>
      <c r="AU281" s="205">
        <f t="shared" si="241"/>
        <v>14.5</v>
      </c>
      <c r="AV281" s="205">
        <f t="shared" si="241"/>
        <v>14.5</v>
      </c>
      <c r="AW281" s="205">
        <f t="shared" si="241"/>
        <v>14.5</v>
      </c>
      <c r="AX281" s="205">
        <f t="shared" si="241"/>
        <v>14.5</v>
      </c>
      <c r="AY281" s="205">
        <f t="shared" si="241"/>
        <v>14.5</v>
      </c>
      <c r="AZ281" s="205">
        <f t="shared" si="241"/>
        <v>14.5</v>
      </c>
      <c r="BA281" s="205">
        <f t="shared" si="241"/>
        <v>14.5</v>
      </c>
      <c r="BB281" s="205">
        <f t="shared" si="241"/>
        <v>14.5</v>
      </c>
      <c r="BC281" s="206"/>
      <c r="BD281" s="207"/>
      <c r="BE281" s="207"/>
      <c r="BF281" s="207"/>
      <c r="BG281" s="207"/>
      <c r="BH281" s="207"/>
      <c r="BI281" s="207"/>
      <c r="BJ281" s="207"/>
      <c r="BK281" s="207"/>
      <c r="BL281" s="207"/>
      <c r="BM281" s="207"/>
      <c r="BN281" s="207"/>
      <c r="BO281" s="207"/>
      <c r="BP281" s="207"/>
      <c r="BQ281" s="207"/>
      <c r="BR281" s="207"/>
      <c r="BS281" s="207"/>
      <c r="BT281" s="207"/>
      <c r="BU281" s="207"/>
      <c r="BV281" s="207"/>
      <c r="BW281" s="207"/>
      <c r="BX281" s="207"/>
      <c r="BY281" s="207"/>
      <c r="BZ281" s="207"/>
      <c r="CA281" s="207"/>
      <c r="CB281" s="207"/>
      <c r="CC281" s="207"/>
      <c r="CD281" s="207"/>
      <c r="CE281" s="207"/>
      <c r="CF281" s="207"/>
      <c r="CG281" s="207"/>
      <c r="CH281" s="207"/>
      <c r="CI281" s="207"/>
      <c r="CJ281" s="207"/>
      <c r="CK281" s="207"/>
    </row>
    <row r="282" spans="1:89" s="193" customFormat="1" ht="15" customHeight="1" thickTop="1" x14ac:dyDescent="0.25">
      <c r="A282" s="258">
        <f>+A274+1</f>
        <v>6</v>
      </c>
      <c r="B282" s="198" t="str">
        <f>+'NTP or Sold'!H28</f>
        <v>LM6000</v>
      </c>
      <c r="C282" s="265" t="str">
        <f>+'NTP or Sold'!T27</f>
        <v>Fountain Valley PSCO (ENA) - 90%</v>
      </c>
      <c r="D282" s="208"/>
      <c r="E282" s="208"/>
      <c r="F282" s="208"/>
      <c r="G282" s="208"/>
      <c r="H282" s="208"/>
      <c r="I282" s="208"/>
      <c r="J282" s="208"/>
      <c r="K282" s="208"/>
      <c r="L282" s="208"/>
      <c r="M282" s="208"/>
      <c r="N282" s="208"/>
      <c r="O282" s="208"/>
      <c r="P282" s="208"/>
      <c r="Q282" s="208"/>
      <c r="R282" s="208"/>
      <c r="S282" s="208"/>
      <c r="T282" s="208"/>
      <c r="U282" s="208"/>
      <c r="V282" s="208"/>
      <c r="W282" s="208"/>
      <c r="X282" s="208"/>
      <c r="Y282" s="208"/>
      <c r="Z282" s="208"/>
      <c r="AA282" s="208"/>
      <c r="AB282" s="208"/>
      <c r="AC282" s="208"/>
      <c r="AD282" s="81"/>
      <c r="AE282" s="208"/>
      <c r="AF282" s="208"/>
      <c r="AG282" s="208"/>
      <c r="AH282" s="208"/>
      <c r="AI282" s="208"/>
      <c r="AJ282" s="208"/>
      <c r="AK282" s="208"/>
      <c r="AL282" s="208"/>
      <c r="AM282" s="208"/>
      <c r="AN282" s="208"/>
      <c r="AO282" s="208"/>
      <c r="AP282" s="208"/>
      <c r="AQ282" s="208"/>
      <c r="AR282" s="208"/>
      <c r="AS282" s="208"/>
      <c r="AT282" s="208"/>
      <c r="AU282" s="208"/>
      <c r="AV282" s="208"/>
      <c r="AW282" s="208"/>
      <c r="AX282" s="208"/>
      <c r="AY282" s="208"/>
      <c r="AZ282" s="208"/>
      <c r="BA282" s="208"/>
      <c r="BB282" s="208"/>
      <c r="BC282" s="243"/>
    </row>
    <row r="283" spans="1:89" s="197" customFormat="1" x14ac:dyDescent="0.25">
      <c r="A283" s="259"/>
      <c r="B283" s="194" t="s">
        <v>108</v>
      </c>
      <c r="C283" s="266"/>
      <c r="D283" s="195">
        <v>0</v>
      </c>
      <c r="E283" s="195">
        <v>0</v>
      </c>
      <c r="F283" s="195">
        <v>0</v>
      </c>
      <c r="G283" s="195">
        <v>0</v>
      </c>
      <c r="H283" s="195">
        <v>0</v>
      </c>
      <c r="I283" s="195">
        <v>0</v>
      </c>
      <c r="J283" s="195">
        <v>0</v>
      </c>
      <c r="K283" s="195">
        <v>0</v>
      </c>
      <c r="L283" s="195">
        <v>0</v>
      </c>
      <c r="M283" s="195">
        <v>0</v>
      </c>
      <c r="N283" s="195">
        <f>16.7/336</f>
        <v>4.9702380952380949E-2</v>
      </c>
      <c r="O283" s="195">
        <v>0</v>
      </c>
      <c r="P283" s="195">
        <v>0</v>
      </c>
      <c r="Q283" s="195">
        <v>0</v>
      </c>
      <c r="R283" s="195">
        <v>0</v>
      </c>
      <c r="S283" s="195">
        <v>0</v>
      </c>
      <c r="T283" s="195">
        <v>0</v>
      </c>
      <c r="U283" s="195">
        <v>0</v>
      </c>
      <c r="V283" s="195">
        <v>0</v>
      </c>
      <c r="W283" s="195">
        <v>0</v>
      </c>
      <c r="X283" s="195">
        <f t="shared" ref="X283:AO283" si="242">+(0.95-0.0497)/18</f>
        <v>5.0016666666666668E-2</v>
      </c>
      <c r="Y283" s="195">
        <f t="shared" si="242"/>
        <v>5.0016666666666668E-2</v>
      </c>
      <c r="Z283" s="195">
        <f t="shared" si="242"/>
        <v>5.0016666666666668E-2</v>
      </c>
      <c r="AA283" s="195">
        <f t="shared" si="242"/>
        <v>5.0016666666666668E-2</v>
      </c>
      <c r="AB283" s="195">
        <f t="shared" si="242"/>
        <v>5.0016666666666668E-2</v>
      </c>
      <c r="AC283" s="195">
        <f t="shared" si="242"/>
        <v>5.0016666666666668E-2</v>
      </c>
      <c r="AD283" s="82">
        <f t="shared" si="242"/>
        <v>5.0016666666666668E-2</v>
      </c>
      <c r="AE283" s="195">
        <f t="shared" si="242"/>
        <v>5.0016666666666668E-2</v>
      </c>
      <c r="AF283" s="195">
        <f t="shared" si="242"/>
        <v>5.0016666666666668E-2</v>
      </c>
      <c r="AG283" s="195">
        <f t="shared" si="242"/>
        <v>5.0016666666666668E-2</v>
      </c>
      <c r="AH283" s="195">
        <f t="shared" si="242"/>
        <v>5.0016666666666668E-2</v>
      </c>
      <c r="AI283" s="195">
        <f t="shared" si="242"/>
        <v>5.0016666666666668E-2</v>
      </c>
      <c r="AJ283" s="195">
        <f t="shared" si="242"/>
        <v>5.0016666666666668E-2</v>
      </c>
      <c r="AK283" s="195">
        <f t="shared" si="242"/>
        <v>5.0016666666666668E-2</v>
      </c>
      <c r="AL283" s="195">
        <f t="shared" si="242"/>
        <v>5.0016666666666668E-2</v>
      </c>
      <c r="AM283" s="195">
        <f t="shared" si="242"/>
        <v>5.0016666666666668E-2</v>
      </c>
      <c r="AN283" s="195">
        <f t="shared" si="242"/>
        <v>5.0016666666666668E-2</v>
      </c>
      <c r="AO283" s="195">
        <f t="shared" si="242"/>
        <v>5.0016666666666668E-2</v>
      </c>
      <c r="AP283" s="195">
        <v>0</v>
      </c>
      <c r="AQ283" s="195">
        <v>0</v>
      </c>
      <c r="AR283" s="195">
        <v>0</v>
      </c>
      <c r="AS283" s="195">
        <v>0</v>
      </c>
      <c r="AT283" s="195">
        <v>0.05</v>
      </c>
      <c r="AU283" s="195">
        <v>0</v>
      </c>
      <c r="AV283" s="195">
        <v>0</v>
      </c>
      <c r="AW283" s="195">
        <v>0</v>
      </c>
      <c r="AX283" s="195">
        <v>0</v>
      </c>
      <c r="AY283" s="195">
        <v>0</v>
      </c>
      <c r="AZ283" s="195">
        <v>0</v>
      </c>
      <c r="BA283" s="195">
        <v>0</v>
      </c>
      <c r="BB283" s="195">
        <v>0</v>
      </c>
      <c r="BC283" s="196">
        <f>SUM(D283:BB283)</f>
        <v>1.0000023809523813</v>
      </c>
      <c r="BD283" s="194"/>
    </row>
    <row r="284" spans="1:89" s="197" customFormat="1" x14ac:dyDescent="0.25">
      <c r="A284" s="259"/>
      <c r="B284" s="194" t="s">
        <v>109</v>
      </c>
      <c r="C284" s="266"/>
      <c r="D284" s="195">
        <f>D283</f>
        <v>0</v>
      </c>
      <c r="E284" s="195">
        <f t="shared" ref="E284:AJ284" si="243">+D284+E283</f>
        <v>0</v>
      </c>
      <c r="F284" s="195">
        <f t="shared" si="243"/>
        <v>0</v>
      </c>
      <c r="G284" s="195">
        <f t="shared" si="243"/>
        <v>0</v>
      </c>
      <c r="H284" s="195">
        <f t="shared" si="243"/>
        <v>0</v>
      </c>
      <c r="I284" s="195">
        <f t="shared" si="243"/>
        <v>0</v>
      </c>
      <c r="J284" s="195">
        <f t="shared" si="243"/>
        <v>0</v>
      </c>
      <c r="K284" s="195">
        <f t="shared" si="243"/>
        <v>0</v>
      </c>
      <c r="L284" s="195">
        <f t="shared" si="243"/>
        <v>0</v>
      </c>
      <c r="M284" s="195">
        <f t="shared" si="243"/>
        <v>0</v>
      </c>
      <c r="N284" s="195">
        <f t="shared" si="243"/>
        <v>4.9702380952380949E-2</v>
      </c>
      <c r="O284" s="195">
        <f t="shared" si="243"/>
        <v>4.9702380952380949E-2</v>
      </c>
      <c r="P284" s="195">
        <f t="shared" si="243"/>
        <v>4.9702380952380949E-2</v>
      </c>
      <c r="Q284" s="195">
        <f t="shared" si="243"/>
        <v>4.9702380952380949E-2</v>
      </c>
      <c r="R284" s="195">
        <f t="shared" si="243"/>
        <v>4.9702380952380949E-2</v>
      </c>
      <c r="S284" s="195">
        <f t="shared" si="243"/>
        <v>4.9702380952380949E-2</v>
      </c>
      <c r="T284" s="195">
        <f t="shared" si="243"/>
        <v>4.9702380952380949E-2</v>
      </c>
      <c r="U284" s="195">
        <f t="shared" si="243"/>
        <v>4.9702380952380949E-2</v>
      </c>
      <c r="V284" s="195">
        <f t="shared" si="243"/>
        <v>4.9702380952380949E-2</v>
      </c>
      <c r="W284" s="195">
        <f t="shared" si="243"/>
        <v>4.9702380952380949E-2</v>
      </c>
      <c r="X284" s="195">
        <f t="shared" si="243"/>
        <v>9.9719047619047624E-2</v>
      </c>
      <c r="Y284" s="195">
        <f t="shared" si="243"/>
        <v>0.14973571428571431</v>
      </c>
      <c r="Z284" s="195">
        <f t="shared" si="243"/>
        <v>0.19975238095238096</v>
      </c>
      <c r="AA284" s="195">
        <f t="shared" si="243"/>
        <v>0.24976904761904761</v>
      </c>
      <c r="AB284" s="195">
        <f t="shared" si="243"/>
        <v>0.29978571428571427</v>
      </c>
      <c r="AC284" s="195">
        <f t="shared" si="243"/>
        <v>0.34980238095238092</v>
      </c>
      <c r="AD284" s="82">
        <f t="shared" si="243"/>
        <v>0.39981904761904757</v>
      </c>
      <c r="AE284" s="195">
        <f t="shared" si="243"/>
        <v>0.44983571428571423</v>
      </c>
      <c r="AF284" s="195">
        <f t="shared" si="243"/>
        <v>0.49985238095238088</v>
      </c>
      <c r="AG284" s="195">
        <f t="shared" si="243"/>
        <v>0.54986904761904754</v>
      </c>
      <c r="AH284" s="195">
        <f t="shared" si="243"/>
        <v>0.59988571428571424</v>
      </c>
      <c r="AI284" s="195">
        <f t="shared" si="243"/>
        <v>0.64990238095238095</v>
      </c>
      <c r="AJ284" s="195">
        <f t="shared" si="243"/>
        <v>0.69991904761904766</v>
      </c>
      <c r="AK284" s="195">
        <f t="shared" ref="AK284:BB284" si="244">+AJ284+AK283</f>
        <v>0.74993571428571437</v>
      </c>
      <c r="AL284" s="195">
        <f t="shared" si="244"/>
        <v>0.79995238095238108</v>
      </c>
      <c r="AM284" s="195">
        <f t="shared" si="244"/>
        <v>0.84996904761904779</v>
      </c>
      <c r="AN284" s="195">
        <f t="shared" si="244"/>
        <v>0.8999857142857145</v>
      </c>
      <c r="AO284" s="195">
        <f t="shared" si="244"/>
        <v>0.95000238095238121</v>
      </c>
      <c r="AP284" s="195">
        <f t="shared" si="244"/>
        <v>0.95000238095238121</v>
      </c>
      <c r="AQ284" s="195">
        <f t="shared" si="244"/>
        <v>0.95000238095238121</v>
      </c>
      <c r="AR284" s="195">
        <f t="shared" si="244"/>
        <v>0.95000238095238121</v>
      </c>
      <c r="AS284" s="195">
        <f t="shared" si="244"/>
        <v>0.95000238095238121</v>
      </c>
      <c r="AT284" s="195">
        <f t="shared" si="244"/>
        <v>1.0000023809523813</v>
      </c>
      <c r="AU284" s="195">
        <f t="shared" si="244"/>
        <v>1.0000023809523813</v>
      </c>
      <c r="AV284" s="195">
        <f t="shared" si="244"/>
        <v>1.0000023809523813</v>
      </c>
      <c r="AW284" s="195">
        <f t="shared" si="244"/>
        <v>1.0000023809523813</v>
      </c>
      <c r="AX284" s="195">
        <f t="shared" si="244"/>
        <v>1.0000023809523813</v>
      </c>
      <c r="AY284" s="195">
        <f t="shared" si="244"/>
        <v>1.0000023809523813</v>
      </c>
      <c r="AZ284" s="195">
        <f t="shared" si="244"/>
        <v>1.0000023809523813</v>
      </c>
      <c r="BA284" s="195">
        <f t="shared" si="244"/>
        <v>1.0000023809523813</v>
      </c>
      <c r="BB284" s="195">
        <f t="shared" si="244"/>
        <v>1.0000023809523813</v>
      </c>
      <c r="BC284" s="196"/>
      <c r="BD284" s="194"/>
    </row>
    <row r="285" spans="1:89" s="197" customFormat="1" x14ac:dyDescent="0.25">
      <c r="A285" s="259"/>
      <c r="B285" s="194" t="s">
        <v>110</v>
      </c>
      <c r="C285" s="266"/>
      <c r="D285" s="195">
        <v>0</v>
      </c>
      <c r="E285" s="195">
        <v>0</v>
      </c>
      <c r="F285" s="195">
        <v>0</v>
      </c>
      <c r="G285" s="195">
        <v>0</v>
      </c>
      <c r="H285" s="195">
        <v>0</v>
      </c>
      <c r="I285" s="195">
        <v>0</v>
      </c>
      <c r="J285" s="195">
        <v>0</v>
      </c>
      <c r="K285" s="195">
        <v>0</v>
      </c>
      <c r="L285" s="195">
        <v>0</v>
      </c>
      <c r="M285" s="195">
        <v>0</v>
      </c>
      <c r="N285" s="195">
        <v>0.05</v>
      </c>
      <c r="O285" s="195">
        <v>0</v>
      </c>
      <c r="P285" s="195">
        <v>0</v>
      </c>
      <c r="Q285" s="195">
        <v>0</v>
      </c>
      <c r="R285" s="195">
        <v>0</v>
      </c>
      <c r="S285" s="195">
        <v>0</v>
      </c>
      <c r="T285" s="195">
        <v>0</v>
      </c>
      <c r="U285" s="195">
        <v>0</v>
      </c>
      <c r="V285" s="195">
        <v>0</v>
      </c>
      <c r="W285" s="195">
        <v>0</v>
      </c>
      <c r="X285" s="195">
        <f t="shared" ref="X285:AO285" si="245">+(0.34-0.05)/18</f>
        <v>1.6111111111111114E-2</v>
      </c>
      <c r="Y285" s="195">
        <f t="shared" si="245"/>
        <v>1.6111111111111114E-2</v>
      </c>
      <c r="Z285" s="195">
        <f t="shared" si="245"/>
        <v>1.6111111111111114E-2</v>
      </c>
      <c r="AA285" s="195">
        <f t="shared" si="245"/>
        <v>1.6111111111111114E-2</v>
      </c>
      <c r="AB285" s="195">
        <f t="shared" si="245"/>
        <v>1.6111111111111114E-2</v>
      </c>
      <c r="AC285" s="195">
        <f t="shared" si="245"/>
        <v>1.6111111111111114E-2</v>
      </c>
      <c r="AD285" s="82">
        <f t="shared" si="245"/>
        <v>1.6111111111111114E-2</v>
      </c>
      <c r="AE285" s="195">
        <f t="shared" si="245"/>
        <v>1.6111111111111114E-2</v>
      </c>
      <c r="AF285" s="195">
        <f t="shared" si="245"/>
        <v>1.6111111111111114E-2</v>
      </c>
      <c r="AG285" s="195">
        <f t="shared" si="245"/>
        <v>1.6111111111111114E-2</v>
      </c>
      <c r="AH285" s="195">
        <f t="shared" si="245"/>
        <v>1.6111111111111114E-2</v>
      </c>
      <c r="AI285" s="195">
        <f t="shared" si="245"/>
        <v>1.6111111111111114E-2</v>
      </c>
      <c r="AJ285" s="195">
        <f t="shared" si="245"/>
        <v>1.6111111111111114E-2</v>
      </c>
      <c r="AK285" s="195">
        <f t="shared" si="245"/>
        <v>1.6111111111111114E-2</v>
      </c>
      <c r="AL285" s="195">
        <f t="shared" si="245"/>
        <v>1.6111111111111114E-2</v>
      </c>
      <c r="AM285" s="195">
        <f t="shared" si="245"/>
        <v>1.6111111111111114E-2</v>
      </c>
      <c r="AN285" s="195">
        <f t="shared" si="245"/>
        <v>1.6111111111111114E-2</v>
      </c>
      <c r="AO285" s="195">
        <f t="shared" si="245"/>
        <v>1.6111111111111114E-2</v>
      </c>
      <c r="AP285" s="195">
        <v>0.66</v>
      </c>
      <c r="AQ285" s="195">
        <v>0</v>
      </c>
      <c r="AR285" s="195">
        <v>0</v>
      </c>
      <c r="AS285" s="195">
        <v>0</v>
      </c>
      <c r="AT285" s="195">
        <v>0</v>
      </c>
      <c r="AU285" s="195">
        <v>0</v>
      </c>
      <c r="AV285" s="195">
        <v>0</v>
      </c>
      <c r="AW285" s="195">
        <v>0</v>
      </c>
      <c r="AX285" s="195">
        <v>0</v>
      </c>
      <c r="AY285" s="195">
        <v>0</v>
      </c>
      <c r="AZ285" s="195">
        <v>0</v>
      </c>
      <c r="BA285" s="195">
        <v>0</v>
      </c>
      <c r="BB285" s="195">
        <v>0</v>
      </c>
      <c r="BC285" s="196">
        <f>SUM(D285:BB285)</f>
        <v>1</v>
      </c>
      <c r="BD285" s="194"/>
    </row>
    <row r="286" spans="1:89" s="197" customFormat="1" x14ac:dyDescent="0.25">
      <c r="A286" s="259"/>
      <c r="B286" s="194" t="s">
        <v>111</v>
      </c>
      <c r="C286" s="266"/>
      <c r="D286" s="195">
        <f>D285</f>
        <v>0</v>
      </c>
      <c r="E286" s="195">
        <f t="shared" ref="E286:AJ286" si="246">+D286+E285</f>
        <v>0</v>
      </c>
      <c r="F286" s="195">
        <f t="shared" si="246"/>
        <v>0</v>
      </c>
      <c r="G286" s="195">
        <f t="shared" si="246"/>
        <v>0</v>
      </c>
      <c r="H286" s="195">
        <f t="shared" si="246"/>
        <v>0</v>
      </c>
      <c r="I286" s="195">
        <f t="shared" si="246"/>
        <v>0</v>
      </c>
      <c r="J286" s="195">
        <f t="shared" si="246"/>
        <v>0</v>
      </c>
      <c r="K286" s="195">
        <f t="shared" si="246"/>
        <v>0</v>
      </c>
      <c r="L286" s="195">
        <f t="shared" si="246"/>
        <v>0</v>
      </c>
      <c r="M286" s="195">
        <f t="shared" si="246"/>
        <v>0</v>
      </c>
      <c r="N286" s="195">
        <f t="shared" si="246"/>
        <v>0.05</v>
      </c>
      <c r="O286" s="195">
        <f t="shared" si="246"/>
        <v>0.05</v>
      </c>
      <c r="P286" s="195">
        <f t="shared" si="246"/>
        <v>0.05</v>
      </c>
      <c r="Q286" s="195">
        <f t="shared" si="246"/>
        <v>0.05</v>
      </c>
      <c r="R286" s="195">
        <f t="shared" si="246"/>
        <v>0.05</v>
      </c>
      <c r="S286" s="195">
        <f t="shared" si="246"/>
        <v>0.05</v>
      </c>
      <c r="T286" s="195">
        <f t="shared" si="246"/>
        <v>0.05</v>
      </c>
      <c r="U286" s="195">
        <f t="shared" si="246"/>
        <v>0.05</v>
      </c>
      <c r="V286" s="195">
        <f t="shared" si="246"/>
        <v>0.05</v>
      </c>
      <c r="W286" s="195">
        <f t="shared" si="246"/>
        <v>0.05</v>
      </c>
      <c r="X286" s="195">
        <f t="shared" si="246"/>
        <v>6.611111111111112E-2</v>
      </c>
      <c r="Y286" s="195">
        <f t="shared" si="246"/>
        <v>8.2222222222222238E-2</v>
      </c>
      <c r="Z286" s="195">
        <f t="shared" si="246"/>
        <v>9.8333333333333356E-2</v>
      </c>
      <c r="AA286" s="195">
        <f t="shared" si="246"/>
        <v>0.11444444444444447</v>
      </c>
      <c r="AB286" s="195">
        <f t="shared" si="246"/>
        <v>0.13055555555555559</v>
      </c>
      <c r="AC286" s="195">
        <f t="shared" si="246"/>
        <v>0.1466666666666667</v>
      </c>
      <c r="AD286" s="82">
        <f t="shared" si="246"/>
        <v>0.1627777777777778</v>
      </c>
      <c r="AE286" s="195">
        <f t="shared" si="246"/>
        <v>0.1788888888888889</v>
      </c>
      <c r="AF286" s="195">
        <f t="shared" si="246"/>
        <v>0.19500000000000001</v>
      </c>
      <c r="AG286" s="195">
        <f t="shared" si="246"/>
        <v>0.21111111111111111</v>
      </c>
      <c r="AH286" s="195">
        <f t="shared" si="246"/>
        <v>0.22722222222222221</v>
      </c>
      <c r="AI286" s="195">
        <f t="shared" si="246"/>
        <v>0.24333333333333332</v>
      </c>
      <c r="AJ286" s="195">
        <f t="shared" si="246"/>
        <v>0.25944444444444442</v>
      </c>
      <c r="AK286" s="195">
        <f t="shared" ref="AK286:BB286" si="247">+AJ286+AK285</f>
        <v>0.27555555555555555</v>
      </c>
      <c r="AL286" s="195">
        <f t="shared" si="247"/>
        <v>0.29166666666666669</v>
      </c>
      <c r="AM286" s="195">
        <f t="shared" si="247"/>
        <v>0.30777777777777782</v>
      </c>
      <c r="AN286" s="195">
        <f t="shared" si="247"/>
        <v>0.32388888888888895</v>
      </c>
      <c r="AO286" s="195">
        <f t="shared" si="247"/>
        <v>0.34000000000000008</v>
      </c>
      <c r="AP286" s="195">
        <f t="shared" si="247"/>
        <v>1</v>
      </c>
      <c r="AQ286" s="195">
        <f t="shared" si="247"/>
        <v>1</v>
      </c>
      <c r="AR286" s="195">
        <f t="shared" si="247"/>
        <v>1</v>
      </c>
      <c r="AS286" s="195">
        <f t="shared" si="247"/>
        <v>1</v>
      </c>
      <c r="AT286" s="195">
        <f t="shared" si="247"/>
        <v>1</v>
      </c>
      <c r="AU286" s="195">
        <f t="shared" si="247"/>
        <v>1</v>
      </c>
      <c r="AV286" s="195">
        <f t="shared" si="247"/>
        <v>1</v>
      </c>
      <c r="AW286" s="195">
        <f t="shared" si="247"/>
        <v>1</v>
      </c>
      <c r="AX286" s="195">
        <f t="shared" si="247"/>
        <v>1</v>
      </c>
      <c r="AY286" s="195">
        <f t="shared" si="247"/>
        <v>1</v>
      </c>
      <c r="AZ286" s="195">
        <f t="shared" si="247"/>
        <v>1</v>
      </c>
      <c r="BA286" s="195">
        <f t="shared" si="247"/>
        <v>1</v>
      </c>
      <c r="BB286" s="195">
        <f t="shared" si="247"/>
        <v>1</v>
      </c>
      <c r="BC286" s="196"/>
      <c r="BD286" s="194"/>
    </row>
    <row r="287" spans="1:89" s="212" customFormat="1" x14ac:dyDescent="0.25">
      <c r="A287" s="259"/>
      <c r="B287" s="209"/>
      <c r="C287" s="266"/>
      <c r="D287" s="210"/>
      <c r="E287" s="210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83"/>
      <c r="AE287" s="210"/>
      <c r="AF287" s="210"/>
      <c r="AG287" s="210"/>
      <c r="AH287" s="210"/>
      <c r="AI287" s="210"/>
      <c r="AJ287" s="210"/>
      <c r="AK287" s="210"/>
      <c r="AL287" s="210"/>
      <c r="AM287" s="210"/>
      <c r="AN287" s="210"/>
      <c r="AO287" s="210"/>
      <c r="AP287" s="210"/>
      <c r="AQ287" s="210"/>
      <c r="AR287" s="210"/>
      <c r="AS287" s="210"/>
      <c r="AT287" s="210"/>
      <c r="AU287" s="210"/>
      <c r="AV287" s="210"/>
      <c r="AW287" s="210"/>
      <c r="AX287" s="210"/>
      <c r="AY287" s="210"/>
      <c r="AZ287" s="210"/>
      <c r="BA287" s="210"/>
      <c r="BB287" s="210"/>
      <c r="BC287" s="211"/>
      <c r="BD287" s="209"/>
    </row>
    <row r="288" spans="1:89" s="198" customFormat="1" x14ac:dyDescent="0.25">
      <c r="A288" s="259"/>
      <c r="B288" s="198" t="s">
        <v>112</v>
      </c>
      <c r="C288" s="199">
        <v>14.5</v>
      </c>
      <c r="D288" s="200">
        <f t="shared" ref="D288:AI288" si="248">+D284*$C288</f>
        <v>0</v>
      </c>
      <c r="E288" s="200">
        <f t="shared" si="248"/>
        <v>0</v>
      </c>
      <c r="F288" s="200">
        <f t="shared" si="248"/>
        <v>0</v>
      </c>
      <c r="G288" s="200">
        <f t="shared" si="248"/>
        <v>0</v>
      </c>
      <c r="H288" s="200">
        <f t="shared" si="248"/>
        <v>0</v>
      </c>
      <c r="I288" s="200">
        <f t="shared" si="248"/>
        <v>0</v>
      </c>
      <c r="J288" s="200">
        <f t="shared" si="248"/>
        <v>0</v>
      </c>
      <c r="K288" s="200">
        <f t="shared" si="248"/>
        <v>0</v>
      </c>
      <c r="L288" s="200">
        <f t="shared" si="248"/>
        <v>0</v>
      </c>
      <c r="M288" s="200">
        <f t="shared" si="248"/>
        <v>0</v>
      </c>
      <c r="N288" s="200">
        <f t="shared" si="248"/>
        <v>0.72068452380952375</v>
      </c>
      <c r="O288" s="200">
        <f t="shared" si="248"/>
        <v>0.72068452380952375</v>
      </c>
      <c r="P288" s="200">
        <f t="shared" si="248"/>
        <v>0.72068452380952375</v>
      </c>
      <c r="Q288" s="200">
        <f t="shared" si="248"/>
        <v>0.72068452380952375</v>
      </c>
      <c r="R288" s="200">
        <f t="shared" si="248"/>
        <v>0.72068452380952375</v>
      </c>
      <c r="S288" s="200">
        <f t="shared" si="248"/>
        <v>0.72068452380952375</v>
      </c>
      <c r="T288" s="200">
        <f t="shared" si="248"/>
        <v>0.72068452380952375</v>
      </c>
      <c r="U288" s="200">
        <f t="shared" si="248"/>
        <v>0.72068452380952375</v>
      </c>
      <c r="V288" s="200">
        <f t="shared" si="248"/>
        <v>0.72068452380952375</v>
      </c>
      <c r="W288" s="200">
        <f t="shared" si="248"/>
        <v>0.72068452380952375</v>
      </c>
      <c r="X288" s="200">
        <f t="shared" si="248"/>
        <v>1.4459261904761906</v>
      </c>
      <c r="Y288" s="200">
        <f t="shared" si="248"/>
        <v>2.1711678571428576</v>
      </c>
      <c r="Z288" s="200">
        <f t="shared" si="248"/>
        <v>2.896409523809524</v>
      </c>
      <c r="AA288" s="200">
        <f t="shared" si="248"/>
        <v>3.6216511904761903</v>
      </c>
      <c r="AB288" s="200">
        <f t="shared" si="248"/>
        <v>4.3468928571428567</v>
      </c>
      <c r="AC288" s="200">
        <f t="shared" si="248"/>
        <v>5.072134523809523</v>
      </c>
      <c r="AD288" s="90">
        <f t="shared" si="248"/>
        <v>5.7973761904761902</v>
      </c>
      <c r="AE288" s="200">
        <f t="shared" si="248"/>
        <v>6.5226178571428566</v>
      </c>
      <c r="AF288" s="200">
        <f t="shared" si="248"/>
        <v>7.2478595238095229</v>
      </c>
      <c r="AG288" s="200">
        <f t="shared" si="248"/>
        <v>7.9731011904761893</v>
      </c>
      <c r="AH288" s="200">
        <f t="shared" si="248"/>
        <v>8.6983428571428565</v>
      </c>
      <c r="AI288" s="200">
        <f t="shared" si="248"/>
        <v>9.4235845238095237</v>
      </c>
      <c r="AJ288" s="200">
        <f t="shared" ref="AJ288:BB288" si="249">+AJ284*$C288</f>
        <v>10.148826190476191</v>
      </c>
      <c r="AK288" s="200">
        <f t="shared" si="249"/>
        <v>10.874067857142858</v>
      </c>
      <c r="AL288" s="200">
        <f t="shared" si="249"/>
        <v>11.599309523809525</v>
      </c>
      <c r="AM288" s="200">
        <f t="shared" si="249"/>
        <v>12.324551190476193</v>
      </c>
      <c r="AN288" s="200">
        <f t="shared" si="249"/>
        <v>13.04979285714286</v>
      </c>
      <c r="AO288" s="200">
        <f t="shared" si="249"/>
        <v>13.775034523809527</v>
      </c>
      <c r="AP288" s="200">
        <f t="shared" si="249"/>
        <v>13.775034523809527</v>
      </c>
      <c r="AQ288" s="200">
        <f t="shared" si="249"/>
        <v>13.775034523809527</v>
      </c>
      <c r="AR288" s="200">
        <f t="shared" si="249"/>
        <v>13.775034523809527</v>
      </c>
      <c r="AS288" s="200">
        <f t="shared" si="249"/>
        <v>13.775034523809527</v>
      </c>
      <c r="AT288" s="200">
        <f t="shared" si="249"/>
        <v>14.500034523809529</v>
      </c>
      <c r="AU288" s="200">
        <f t="shared" si="249"/>
        <v>14.500034523809529</v>
      </c>
      <c r="AV288" s="200">
        <f t="shared" si="249"/>
        <v>14.500034523809529</v>
      </c>
      <c r="AW288" s="200">
        <f t="shared" si="249"/>
        <v>14.500034523809529</v>
      </c>
      <c r="AX288" s="200">
        <f t="shared" si="249"/>
        <v>14.500034523809529</v>
      </c>
      <c r="AY288" s="200">
        <f t="shared" si="249"/>
        <v>14.500034523809529</v>
      </c>
      <c r="AZ288" s="200">
        <f t="shared" si="249"/>
        <v>14.500034523809529</v>
      </c>
      <c r="BA288" s="200">
        <f t="shared" si="249"/>
        <v>14.500034523809529</v>
      </c>
      <c r="BB288" s="200">
        <f t="shared" si="249"/>
        <v>14.500034523809529</v>
      </c>
      <c r="BC288" s="201"/>
      <c r="BD288" s="202"/>
      <c r="BE288" s="202"/>
      <c r="BF288" s="202"/>
      <c r="BG288" s="202"/>
      <c r="BH288" s="202"/>
      <c r="BI288" s="202"/>
      <c r="BJ288" s="202"/>
      <c r="BK288" s="202"/>
      <c r="BL288" s="202"/>
      <c r="BM288" s="202"/>
      <c r="BN288" s="202"/>
      <c r="BO288" s="202"/>
      <c r="BP288" s="202"/>
      <c r="BQ288" s="202"/>
      <c r="BR288" s="202"/>
      <c r="BS288" s="202"/>
      <c r="BT288" s="202"/>
      <c r="BU288" s="202"/>
      <c r="BV288" s="202"/>
      <c r="BW288" s="202"/>
      <c r="BX288" s="202"/>
      <c r="BY288" s="202"/>
      <c r="BZ288" s="202"/>
      <c r="CA288" s="202"/>
      <c r="CB288" s="202"/>
      <c r="CC288" s="202"/>
      <c r="CD288" s="202"/>
      <c r="CE288" s="202"/>
      <c r="CF288" s="202"/>
      <c r="CG288" s="202"/>
      <c r="CH288" s="202"/>
      <c r="CI288" s="202"/>
      <c r="CJ288" s="202"/>
      <c r="CK288" s="202"/>
    </row>
    <row r="289" spans="1:89" s="203" customFormat="1" ht="13.8" thickBot="1" x14ac:dyDescent="0.3">
      <c r="A289" s="260"/>
      <c r="B289" s="203" t="s">
        <v>113</v>
      </c>
      <c r="C289" s="204" t="str">
        <f>+'NTP or Sold'!C27</f>
        <v>Committed</v>
      </c>
      <c r="D289" s="205">
        <f t="shared" ref="D289:AI289" si="250">+D286*$C288</f>
        <v>0</v>
      </c>
      <c r="E289" s="205">
        <f t="shared" si="250"/>
        <v>0</v>
      </c>
      <c r="F289" s="205">
        <f t="shared" si="250"/>
        <v>0</v>
      </c>
      <c r="G289" s="205">
        <f t="shared" si="250"/>
        <v>0</v>
      </c>
      <c r="H289" s="205">
        <f t="shared" si="250"/>
        <v>0</v>
      </c>
      <c r="I289" s="205">
        <f t="shared" si="250"/>
        <v>0</v>
      </c>
      <c r="J289" s="205">
        <f t="shared" si="250"/>
        <v>0</v>
      </c>
      <c r="K289" s="205">
        <f t="shared" si="250"/>
        <v>0</v>
      </c>
      <c r="L289" s="205">
        <f t="shared" si="250"/>
        <v>0</v>
      </c>
      <c r="M289" s="205">
        <f t="shared" si="250"/>
        <v>0</v>
      </c>
      <c r="N289" s="205">
        <f t="shared" si="250"/>
        <v>0.72500000000000009</v>
      </c>
      <c r="O289" s="205">
        <f t="shared" si="250"/>
        <v>0.72500000000000009</v>
      </c>
      <c r="P289" s="205">
        <f t="shared" si="250"/>
        <v>0.72500000000000009</v>
      </c>
      <c r="Q289" s="205">
        <f t="shared" si="250"/>
        <v>0.72500000000000009</v>
      </c>
      <c r="R289" s="205">
        <f t="shared" si="250"/>
        <v>0.72500000000000009</v>
      </c>
      <c r="S289" s="205">
        <f t="shared" si="250"/>
        <v>0.72500000000000009</v>
      </c>
      <c r="T289" s="205">
        <f t="shared" si="250"/>
        <v>0.72500000000000009</v>
      </c>
      <c r="U289" s="205">
        <f t="shared" si="250"/>
        <v>0.72500000000000009</v>
      </c>
      <c r="V289" s="205">
        <f t="shared" si="250"/>
        <v>0.72500000000000009</v>
      </c>
      <c r="W289" s="205">
        <f t="shared" si="250"/>
        <v>0.72500000000000009</v>
      </c>
      <c r="X289" s="205">
        <f t="shared" si="250"/>
        <v>0.9586111111111113</v>
      </c>
      <c r="Y289" s="205">
        <f t="shared" si="250"/>
        <v>1.1922222222222225</v>
      </c>
      <c r="Z289" s="205">
        <f t="shared" si="250"/>
        <v>1.4258333333333337</v>
      </c>
      <c r="AA289" s="205">
        <f t="shared" si="250"/>
        <v>1.6594444444444449</v>
      </c>
      <c r="AB289" s="205">
        <f t="shared" si="250"/>
        <v>1.8930555555555562</v>
      </c>
      <c r="AC289" s="205">
        <f t="shared" si="250"/>
        <v>2.1266666666666669</v>
      </c>
      <c r="AD289" s="136">
        <f t="shared" si="250"/>
        <v>2.3602777777777781</v>
      </c>
      <c r="AE289" s="205">
        <f t="shared" si="250"/>
        <v>2.5938888888888889</v>
      </c>
      <c r="AF289" s="205">
        <f t="shared" si="250"/>
        <v>2.8275000000000001</v>
      </c>
      <c r="AG289" s="205">
        <f t="shared" si="250"/>
        <v>3.0611111111111109</v>
      </c>
      <c r="AH289" s="205">
        <f t="shared" si="250"/>
        <v>3.2947222222222221</v>
      </c>
      <c r="AI289" s="205">
        <f t="shared" si="250"/>
        <v>3.5283333333333333</v>
      </c>
      <c r="AJ289" s="205">
        <f t="shared" ref="AJ289:BB289" si="251">+AJ286*$C288</f>
        <v>3.7619444444444441</v>
      </c>
      <c r="AK289" s="205">
        <f t="shared" si="251"/>
        <v>3.9955555555555557</v>
      </c>
      <c r="AL289" s="205">
        <f t="shared" si="251"/>
        <v>4.229166666666667</v>
      </c>
      <c r="AM289" s="205">
        <f t="shared" si="251"/>
        <v>4.4627777777777782</v>
      </c>
      <c r="AN289" s="205">
        <f t="shared" si="251"/>
        <v>4.6963888888888894</v>
      </c>
      <c r="AO289" s="205">
        <f t="shared" si="251"/>
        <v>4.9300000000000015</v>
      </c>
      <c r="AP289" s="205">
        <f t="shared" si="251"/>
        <v>14.5</v>
      </c>
      <c r="AQ289" s="205">
        <f t="shared" si="251"/>
        <v>14.5</v>
      </c>
      <c r="AR289" s="205">
        <f t="shared" si="251"/>
        <v>14.5</v>
      </c>
      <c r="AS289" s="205">
        <f t="shared" si="251"/>
        <v>14.5</v>
      </c>
      <c r="AT289" s="205">
        <f t="shared" si="251"/>
        <v>14.5</v>
      </c>
      <c r="AU289" s="205">
        <f t="shared" si="251"/>
        <v>14.5</v>
      </c>
      <c r="AV289" s="205">
        <f t="shared" si="251"/>
        <v>14.5</v>
      </c>
      <c r="AW289" s="205">
        <f t="shared" si="251"/>
        <v>14.5</v>
      </c>
      <c r="AX289" s="205">
        <f t="shared" si="251"/>
        <v>14.5</v>
      </c>
      <c r="AY289" s="205">
        <f t="shared" si="251"/>
        <v>14.5</v>
      </c>
      <c r="AZ289" s="205">
        <f t="shared" si="251"/>
        <v>14.5</v>
      </c>
      <c r="BA289" s="205">
        <f t="shared" si="251"/>
        <v>14.5</v>
      </c>
      <c r="BB289" s="205">
        <f t="shared" si="251"/>
        <v>14.5</v>
      </c>
      <c r="BC289" s="206"/>
      <c r="BD289" s="207"/>
      <c r="BE289" s="207"/>
      <c r="BF289" s="207"/>
      <c r="BG289" s="207"/>
      <c r="BH289" s="207"/>
      <c r="BI289" s="207"/>
      <c r="BJ289" s="207"/>
      <c r="BK289" s="207"/>
      <c r="BL289" s="207"/>
      <c r="BM289" s="207"/>
      <c r="BN289" s="207"/>
      <c r="BO289" s="207"/>
      <c r="BP289" s="207"/>
      <c r="BQ289" s="207"/>
      <c r="BR289" s="207"/>
      <c r="BS289" s="207"/>
      <c r="BT289" s="207"/>
      <c r="BU289" s="207"/>
      <c r="BV289" s="207"/>
      <c r="BW289" s="207"/>
      <c r="BX289" s="207"/>
      <c r="BY289" s="207"/>
      <c r="BZ289" s="207"/>
      <c r="CA289" s="207"/>
      <c r="CB289" s="207"/>
      <c r="CC289" s="207"/>
      <c r="CD289" s="207"/>
      <c r="CE289" s="207"/>
      <c r="CF289" s="207"/>
      <c r="CG289" s="207"/>
      <c r="CH289" s="207"/>
      <c r="CI289" s="207"/>
      <c r="CJ289" s="207"/>
      <c r="CK289" s="207"/>
    </row>
    <row r="290" spans="1:89" s="193" customFormat="1" ht="15" customHeight="1" thickTop="1" x14ac:dyDescent="0.25">
      <c r="A290" s="258">
        <f>+A282+1</f>
        <v>7</v>
      </c>
      <c r="B290" s="198" t="str">
        <f>+'NTP or Sold'!H28</f>
        <v>LM6000</v>
      </c>
      <c r="C290" s="265" t="str">
        <f>+'NTP or Sold'!T28</f>
        <v>Fountain Valley PSCO (ENA) - 90%</v>
      </c>
      <c r="D290" s="208"/>
      <c r="E290" s="208"/>
      <c r="F290" s="208"/>
      <c r="G290" s="208"/>
      <c r="H290" s="208"/>
      <c r="I290" s="208"/>
      <c r="J290" s="208"/>
      <c r="K290" s="208"/>
      <c r="L290" s="208"/>
      <c r="M290" s="208"/>
      <c r="N290" s="208"/>
      <c r="O290" s="208"/>
      <c r="P290" s="208"/>
      <c r="Q290" s="208"/>
      <c r="R290" s="208"/>
      <c r="S290" s="208"/>
      <c r="T290" s="208"/>
      <c r="U290" s="208"/>
      <c r="V290" s="208"/>
      <c r="W290" s="208"/>
      <c r="X290" s="208"/>
      <c r="Y290" s="208"/>
      <c r="Z290" s="208"/>
      <c r="AA290" s="208"/>
      <c r="AB290" s="208"/>
      <c r="AC290" s="208"/>
      <c r="AD290" s="81"/>
      <c r="AE290" s="208"/>
      <c r="AF290" s="208"/>
      <c r="AG290" s="208"/>
      <c r="AH290" s="208"/>
      <c r="AI290" s="208"/>
      <c r="AJ290" s="208"/>
      <c r="AK290" s="208"/>
      <c r="AL290" s="208"/>
      <c r="AM290" s="208"/>
      <c r="AN290" s="208"/>
      <c r="AO290" s="208"/>
      <c r="AP290" s="208"/>
      <c r="AQ290" s="208"/>
      <c r="AR290" s="208"/>
      <c r="AS290" s="208"/>
      <c r="AT290" s="208"/>
      <c r="AU290" s="208"/>
      <c r="AV290" s="208"/>
      <c r="AW290" s="208"/>
      <c r="AX290" s="208"/>
      <c r="AY290" s="208"/>
      <c r="AZ290" s="208"/>
      <c r="BA290" s="208"/>
      <c r="BB290" s="208"/>
      <c r="BC290" s="243"/>
    </row>
    <row r="291" spans="1:89" s="197" customFormat="1" x14ac:dyDescent="0.25">
      <c r="A291" s="259"/>
      <c r="B291" s="194" t="s">
        <v>108</v>
      </c>
      <c r="C291" s="266"/>
      <c r="D291" s="195">
        <v>0</v>
      </c>
      <c r="E291" s="195">
        <v>0</v>
      </c>
      <c r="F291" s="195">
        <v>0</v>
      </c>
      <c r="G291" s="195">
        <v>0</v>
      </c>
      <c r="H291" s="195">
        <v>0</v>
      </c>
      <c r="I291" s="195">
        <v>0</v>
      </c>
      <c r="J291" s="195">
        <v>0</v>
      </c>
      <c r="K291" s="195">
        <v>0</v>
      </c>
      <c r="L291" s="195">
        <v>0</v>
      </c>
      <c r="M291" s="195">
        <v>0</v>
      </c>
      <c r="N291" s="195">
        <f>16.7/336</f>
        <v>4.9702380952380949E-2</v>
      </c>
      <c r="O291" s="195">
        <v>0</v>
      </c>
      <c r="P291" s="195">
        <v>0</v>
      </c>
      <c r="Q291" s="195">
        <v>0</v>
      </c>
      <c r="R291" s="195">
        <v>0</v>
      </c>
      <c r="S291" s="195">
        <v>0</v>
      </c>
      <c r="T291" s="195">
        <v>0</v>
      </c>
      <c r="U291" s="195">
        <v>0</v>
      </c>
      <c r="V291" s="195">
        <v>0</v>
      </c>
      <c r="W291" s="195">
        <v>0</v>
      </c>
      <c r="X291" s="195">
        <f t="shared" ref="X291:AO291" si="252">+(0.95-0.0497)/18</f>
        <v>5.0016666666666668E-2</v>
      </c>
      <c r="Y291" s="195">
        <f t="shared" si="252"/>
        <v>5.0016666666666668E-2</v>
      </c>
      <c r="Z291" s="195">
        <f t="shared" si="252"/>
        <v>5.0016666666666668E-2</v>
      </c>
      <c r="AA291" s="195">
        <f t="shared" si="252"/>
        <v>5.0016666666666668E-2</v>
      </c>
      <c r="AB291" s="195">
        <f t="shared" si="252"/>
        <v>5.0016666666666668E-2</v>
      </c>
      <c r="AC291" s="195">
        <f t="shared" si="252"/>
        <v>5.0016666666666668E-2</v>
      </c>
      <c r="AD291" s="82">
        <f t="shared" si="252"/>
        <v>5.0016666666666668E-2</v>
      </c>
      <c r="AE291" s="195">
        <f t="shared" si="252"/>
        <v>5.0016666666666668E-2</v>
      </c>
      <c r="AF291" s="195">
        <f t="shared" si="252"/>
        <v>5.0016666666666668E-2</v>
      </c>
      <c r="AG291" s="195">
        <f t="shared" si="252"/>
        <v>5.0016666666666668E-2</v>
      </c>
      <c r="AH291" s="195">
        <f t="shared" si="252"/>
        <v>5.0016666666666668E-2</v>
      </c>
      <c r="AI291" s="195">
        <f t="shared" si="252"/>
        <v>5.0016666666666668E-2</v>
      </c>
      <c r="AJ291" s="195">
        <f t="shared" si="252"/>
        <v>5.0016666666666668E-2</v>
      </c>
      <c r="AK291" s="195">
        <f t="shared" si="252"/>
        <v>5.0016666666666668E-2</v>
      </c>
      <c r="AL291" s="195">
        <f t="shared" si="252"/>
        <v>5.0016666666666668E-2</v>
      </c>
      <c r="AM291" s="195">
        <f t="shared" si="252"/>
        <v>5.0016666666666668E-2</v>
      </c>
      <c r="AN291" s="195">
        <f t="shared" si="252"/>
        <v>5.0016666666666668E-2</v>
      </c>
      <c r="AO291" s="195">
        <f t="shared" si="252"/>
        <v>5.0016666666666668E-2</v>
      </c>
      <c r="AP291" s="195">
        <v>0</v>
      </c>
      <c r="AQ291" s="195">
        <v>0</v>
      </c>
      <c r="AR291" s="195">
        <v>0</v>
      </c>
      <c r="AS291" s="195">
        <v>0</v>
      </c>
      <c r="AT291" s="195">
        <v>0.05</v>
      </c>
      <c r="AU291" s="195">
        <v>0</v>
      </c>
      <c r="AV291" s="195">
        <v>0</v>
      </c>
      <c r="AW291" s="195">
        <v>0</v>
      </c>
      <c r="AX291" s="195">
        <v>0</v>
      </c>
      <c r="AY291" s="195">
        <v>0</v>
      </c>
      <c r="AZ291" s="195">
        <v>0</v>
      </c>
      <c r="BA291" s="195">
        <v>0</v>
      </c>
      <c r="BB291" s="195">
        <v>0</v>
      </c>
      <c r="BC291" s="196">
        <f>SUM(D291:BB291)</f>
        <v>1.0000023809523813</v>
      </c>
      <c r="BD291" s="194"/>
    </row>
    <row r="292" spans="1:89" s="197" customFormat="1" x14ac:dyDescent="0.25">
      <c r="A292" s="259"/>
      <c r="B292" s="194" t="s">
        <v>109</v>
      </c>
      <c r="C292" s="266"/>
      <c r="D292" s="195">
        <f>D291</f>
        <v>0</v>
      </c>
      <c r="E292" s="195">
        <f t="shared" ref="E292:AJ292" si="253">+D292+E291</f>
        <v>0</v>
      </c>
      <c r="F292" s="195">
        <f t="shared" si="253"/>
        <v>0</v>
      </c>
      <c r="G292" s="195">
        <f t="shared" si="253"/>
        <v>0</v>
      </c>
      <c r="H292" s="195">
        <f t="shared" si="253"/>
        <v>0</v>
      </c>
      <c r="I292" s="195">
        <f t="shared" si="253"/>
        <v>0</v>
      </c>
      <c r="J292" s="195">
        <f t="shared" si="253"/>
        <v>0</v>
      </c>
      <c r="K292" s="195">
        <f t="shared" si="253"/>
        <v>0</v>
      </c>
      <c r="L292" s="195">
        <f t="shared" si="253"/>
        <v>0</v>
      </c>
      <c r="M292" s="195">
        <f t="shared" si="253"/>
        <v>0</v>
      </c>
      <c r="N292" s="195">
        <f t="shared" si="253"/>
        <v>4.9702380952380949E-2</v>
      </c>
      <c r="O292" s="195">
        <f t="shared" si="253"/>
        <v>4.9702380952380949E-2</v>
      </c>
      <c r="P292" s="195">
        <f t="shared" si="253"/>
        <v>4.9702380952380949E-2</v>
      </c>
      <c r="Q292" s="195">
        <f t="shared" si="253"/>
        <v>4.9702380952380949E-2</v>
      </c>
      <c r="R292" s="195">
        <f t="shared" si="253"/>
        <v>4.9702380952380949E-2</v>
      </c>
      <c r="S292" s="195">
        <f t="shared" si="253"/>
        <v>4.9702380952380949E-2</v>
      </c>
      <c r="T292" s="195">
        <f t="shared" si="253"/>
        <v>4.9702380952380949E-2</v>
      </c>
      <c r="U292" s="195">
        <f t="shared" si="253"/>
        <v>4.9702380952380949E-2</v>
      </c>
      <c r="V292" s="195">
        <f t="shared" si="253"/>
        <v>4.9702380952380949E-2</v>
      </c>
      <c r="W292" s="195">
        <f t="shared" si="253"/>
        <v>4.9702380952380949E-2</v>
      </c>
      <c r="X292" s="195">
        <f t="shared" si="253"/>
        <v>9.9719047619047624E-2</v>
      </c>
      <c r="Y292" s="195">
        <f t="shared" si="253"/>
        <v>0.14973571428571431</v>
      </c>
      <c r="Z292" s="195">
        <f t="shared" si="253"/>
        <v>0.19975238095238096</v>
      </c>
      <c r="AA292" s="195">
        <f t="shared" si="253"/>
        <v>0.24976904761904761</v>
      </c>
      <c r="AB292" s="195">
        <f t="shared" si="253"/>
        <v>0.29978571428571427</v>
      </c>
      <c r="AC292" s="195">
        <f t="shared" si="253"/>
        <v>0.34980238095238092</v>
      </c>
      <c r="AD292" s="82">
        <f t="shared" si="253"/>
        <v>0.39981904761904757</v>
      </c>
      <c r="AE292" s="195">
        <f t="shared" si="253"/>
        <v>0.44983571428571423</v>
      </c>
      <c r="AF292" s="195">
        <f t="shared" si="253"/>
        <v>0.49985238095238088</v>
      </c>
      <c r="AG292" s="195">
        <f t="shared" si="253"/>
        <v>0.54986904761904754</v>
      </c>
      <c r="AH292" s="195">
        <f t="shared" si="253"/>
        <v>0.59988571428571424</v>
      </c>
      <c r="AI292" s="195">
        <f t="shared" si="253"/>
        <v>0.64990238095238095</v>
      </c>
      <c r="AJ292" s="195">
        <f t="shared" si="253"/>
        <v>0.69991904761904766</v>
      </c>
      <c r="AK292" s="195">
        <f t="shared" ref="AK292:BB292" si="254">+AJ292+AK291</f>
        <v>0.74993571428571437</v>
      </c>
      <c r="AL292" s="195">
        <f t="shared" si="254"/>
        <v>0.79995238095238108</v>
      </c>
      <c r="AM292" s="195">
        <f t="shared" si="254"/>
        <v>0.84996904761904779</v>
      </c>
      <c r="AN292" s="195">
        <f t="shared" si="254"/>
        <v>0.8999857142857145</v>
      </c>
      <c r="AO292" s="195">
        <f t="shared" si="254"/>
        <v>0.95000238095238121</v>
      </c>
      <c r="AP292" s="195">
        <f t="shared" si="254"/>
        <v>0.95000238095238121</v>
      </c>
      <c r="AQ292" s="195">
        <f t="shared" si="254"/>
        <v>0.95000238095238121</v>
      </c>
      <c r="AR292" s="195">
        <f t="shared" si="254"/>
        <v>0.95000238095238121</v>
      </c>
      <c r="AS292" s="195">
        <f t="shared" si="254"/>
        <v>0.95000238095238121</v>
      </c>
      <c r="AT292" s="195">
        <f t="shared" si="254"/>
        <v>1.0000023809523813</v>
      </c>
      <c r="AU292" s="195">
        <f t="shared" si="254"/>
        <v>1.0000023809523813</v>
      </c>
      <c r="AV292" s="195">
        <f t="shared" si="254"/>
        <v>1.0000023809523813</v>
      </c>
      <c r="AW292" s="195">
        <f t="shared" si="254"/>
        <v>1.0000023809523813</v>
      </c>
      <c r="AX292" s="195">
        <f t="shared" si="254"/>
        <v>1.0000023809523813</v>
      </c>
      <c r="AY292" s="195">
        <f t="shared" si="254"/>
        <v>1.0000023809523813</v>
      </c>
      <c r="AZ292" s="195">
        <f t="shared" si="254"/>
        <v>1.0000023809523813</v>
      </c>
      <c r="BA292" s="195">
        <f t="shared" si="254"/>
        <v>1.0000023809523813</v>
      </c>
      <c r="BB292" s="195">
        <f t="shared" si="254"/>
        <v>1.0000023809523813</v>
      </c>
      <c r="BC292" s="196"/>
      <c r="BD292" s="194"/>
    </row>
    <row r="293" spans="1:89" s="197" customFormat="1" x14ac:dyDescent="0.25">
      <c r="A293" s="259"/>
      <c r="B293" s="194" t="s">
        <v>110</v>
      </c>
      <c r="C293" s="266"/>
      <c r="D293" s="195">
        <v>0</v>
      </c>
      <c r="E293" s="195">
        <v>0</v>
      </c>
      <c r="F293" s="195">
        <v>0</v>
      </c>
      <c r="G293" s="195">
        <v>0</v>
      </c>
      <c r="H293" s="195">
        <v>0</v>
      </c>
      <c r="I293" s="195">
        <v>0</v>
      </c>
      <c r="J293" s="195">
        <v>0</v>
      </c>
      <c r="K293" s="195">
        <v>0</v>
      </c>
      <c r="L293" s="195">
        <v>0</v>
      </c>
      <c r="M293" s="195">
        <v>0</v>
      </c>
      <c r="N293" s="195">
        <v>0.05</v>
      </c>
      <c r="O293" s="195">
        <v>0</v>
      </c>
      <c r="P293" s="195">
        <v>0</v>
      </c>
      <c r="Q293" s="195">
        <v>0</v>
      </c>
      <c r="R293" s="195">
        <v>0</v>
      </c>
      <c r="S293" s="195">
        <v>0</v>
      </c>
      <c r="T293" s="195">
        <v>0</v>
      </c>
      <c r="U293" s="195">
        <v>0</v>
      </c>
      <c r="V293" s="195">
        <v>0</v>
      </c>
      <c r="W293" s="195">
        <v>0</v>
      </c>
      <c r="X293" s="195">
        <f t="shared" ref="X293:AO293" si="255">+(0.34-0.05)/18</f>
        <v>1.6111111111111114E-2</v>
      </c>
      <c r="Y293" s="195">
        <f t="shared" si="255"/>
        <v>1.6111111111111114E-2</v>
      </c>
      <c r="Z293" s="195">
        <f t="shared" si="255"/>
        <v>1.6111111111111114E-2</v>
      </c>
      <c r="AA293" s="195">
        <f t="shared" si="255"/>
        <v>1.6111111111111114E-2</v>
      </c>
      <c r="AB293" s="195">
        <f t="shared" si="255"/>
        <v>1.6111111111111114E-2</v>
      </c>
      <c r="AC293" s="195">
        <f t="shared" si="255"/>
        <v>1.6111111111111114E-2</v>
      </c>
      <c r="AD293" s="82">
        <f t="shared" si="255"/>
        <v>1.6111111111111114E-2</v>
      </c>
      <c r="AE293" s="195">
        <f t="shared" si="255"/>
        <v>1.6111111111111114E-2</v>
      </c>
      <c r="AF293" s="195">
        <f t="shared" si="255"/>
        <v>1.6111111111111114E-2</v>
      </c>
      <c r="AG293" s="195">
        <f t="shared" si="255"/>
        <v>1.6111111111111114E-2</v>
      </c>
      <c r="AH293" s="195">
        <f t="shared" si="255"/>
        <v>1.6111111111111114E-2</v>
      </c>
      <c r="AI293" s="195">
        <f t="shared" si="255"/>
        <v>1.6111111111111114E-2</v>
      </c>
      <c r="AJ293" s="195">
        <f t="shared" si="255"/>
        <v>1.6111111111111114E-2</v>
      </c>
      <c r="AK293" s="195">
        <f t="shared" si="255"/>
        <v>1.6111111111111114E-2</v>
      </c>
      <c r="AL293" s="195">
        <f t="shared" si="255"/>
        <v>1.6111111111111114E-2</v>
      </c>
      <c r="AM293" s="195">
        <f t="shared" si="255"/>
        <v>1.6111111111111114E-2</v>
      </c>
      <c r="AN293" s="195">
        <f t="shared" si="255"/>
        <v>1.6111111111111114E-2</v>
      </c>
      <c r="AO293" s="195">
        <f t="shared" si="255"/>
        <v>1.6111111111111114E-2</v>
      </c>
      <c r="AP293" s="195">
        <v>0.66</v>
      </c>
      <c r="AQ293" s="195">
        <v>0</v>
      </c>
      <c r="AR293" s="195">
        <v>0</v>
      </c>
      <c r="AS293" s="195">
        <v>0</v>
      </c>
      <c r="AT293" s="195">
        <v>0</v>
      </c>
      <c r="AU293" s="195">
        <v>0</v>
      </c>
      <c r="AV293" s="195">
        <v>0</v>
      </c>
      <c r="AW293" s="195">
        <v>0</v>
      </c>
      <c r="AX293" s="195">
        <v>0</v>
      </c>
      <c r="AY293" s="195">
        <v>0</v>
      </c>
      <c r="AZ293" s="195">
        <v>0</v>
      </c>
      <c r="BA293" s="195">
        <v>0</v>
      </c>
      <c r="BB293" s="195">
        <v>0</v>
      </c>
      <c r="BC293" s="196">
        <f>SUM(D293:BB293)</f>
        <v>1</v>
      </c>
      <c r="BD293" s="194"/>
    </row>
    <row r="294" spans="1:89" s="197" customFormat="1" x14ac:dyDescent="0.25">
      <c r="A294" s="259"/>
      <c r="B294" s="194" t="s">
        <v>111</v>
      </c>
      <c r="C294" s="266"/>
      <c r="D294" s="195">
        <f>D293</f>
        <v>0</v>
      </c>
      <c r="E294" s="195">
        <f t="shared" ref="E294:AJ294" si="256">+D294+E293</f>
        <v>0</v>
      </c>
      <c r="F294" s="195">
        <f t="shared" si="256"/>
        <v>0</v>
      </c>
      <c r="G294" s="195">
        <f t="shared" si="256"/>
        <v>0</v>
      </c>
      <c r="H294" s="195">
        <f t="shared" si="256"/>
        <v>0</v>
      </c>
      <c r="I294" s="195">
        <f t="shared" si="256"/>
        <v>0</v>
      </c>
      <c r="J294" s="195">
        <f t="shared" si="256"/>
        <v>0</v>
      </c>
      <c r="K294" s="195">
        <f t="shared" si="256"/>
        <v>0</v>
      </c>
      <c r="L294" s="195">
        <f t="shared" si="256"/>
        <v>0</v>
      </c>
      <c r="M294" s="195">
        <f t="shared" si="256"/>
        <v>0</v>
      </c>
      <c r="N294" s="195">
        <f t="shared" si="256"/>
        <v>0.05</v>
      </c>
      <c r="O294" s="195">
        <f t="shared" si="256"/>
        <v>0.05</v>
      </c>
      <c r="P294" s="195">
        <f t="shared" si="256"/>
        <v>0.05</v>
      </c>
      <c r="Q294" s="195">
        <f t="shared" si="256"/>
        <v>0.05</v>
      </c>
      <c r="R294" s="195">
        <f t="shared" si="256"/>
        <v>0.05</v>
      </c>
      <c r="S294" s="195">
        <f t="shared" si="256"/>
        <v>0.05</v>
      </c>
      <c r="T294" s="195">
        <f t="shared" si="256"/>
        <v>0.05</v>
      </c>
      <c r="U294" s="195">
        <f t="shared" si="256"/>
        <v>0.05</v>
      </c>
      <c r="V294" s="195">
        <f t="shared" si="256"/>
        <v>0.05</v>
      </c>
      <c r="W294" s="195">
        <f t="shared" si="256"/>
        <v>0.05</v>
      </c>
      <c r="X294" s="195">
        <f t="shared" si="256"/>
        <v>6.611111111111112E-2</v>
      </c>
      <c r="Y294" s="195">
        <f t="shared" si="256"/>
        <v>8.2222222222222238E-2</v>
      </c>
      <c r="Z294" s="195">
        <f t="shared" si="256"/>
        <v>9.8333333333333356E-2</v>
      </c>
      <c r="AA294" s="195">
        <f t="shared" si="256"/>
        <v>0.11444444444444447</v>
      </c>
      <c r="AB294" s="195">
        <f t="shared" si="256"/>
        <v>0.13055555555555559</v>
      </c>
      <c r="AC294" s="195">
        <f t="shared" si="256"/>
        <v>0.1466666666666667</v>
      </c>
      <c r="AD294" s="82">
        <f t="shared" si="256"/>
        <v>0.1627777777777778</v>
      </c>
      <c r="AE294" s="195">
        <f t="shared" si="256"/>
        <v>0.1788888888888889</v>
      </c>
      <c r="AF294" s="195">
        <f t="shared" si="256"/>
        <v>0.19500000000000001</v>
      </c>
      <c r="AG294" s="195">
        <f t="shared" si="256"/>
        <v>0.21111111111111111</v>
      </c>
      <c r="AH294" s="195">
        <f t="shared" si="256"/>
        <v>0.22722222222222221</v>
      </c>
      <c r="AI294" s="195">
        <f t="shared" si="256"/>
        <v>0.24333333333333332</v>
      </c>
      <c r="AJ294" s="195">
        <f t="shared" si="256"/>
        <v>0.25944444444444442</v>
      </c>
      <c r="AK294" s="195">
        <f t="shared" ref="AK294:BB294" si="257">+AJ294+AK293</f>
        <v>0.27555555555555555</v>
      </c>
      <c r="AL294" s="195">
        <f t="shared" si="257"/>
        <v>0.29166666666666669</v>
      </c>
      <c r="AM294" s="195">
        <f t="shared" si="257"/>
        <v>0.30777777777777782</v>
      </c>
      <c r="AN294" s="195">
        <f t="shared" si="257"/>
        <v>0.32388888888888895</v>
      </c>
      <c r="AO294" s="195">
        <f t="shared" si="257"/>
        <v>0.34000000000000008</v>
      </c>
      <c r="AP294" s="195">
        <f t="shared" si="257"/>
        <v>1</v>
      </c>
      <c r="AQ294" s="195">
        <f t="shared" si="257"/>
        <v>1</v>
      </c>
      <c r="AR294" s="195">
        <f t="shared" si="257"/>
        <v>1</v>
      </c>
      <c r="AS294" s="195">
        <f t="shared" si="257"/>
        <v>1</v>
      </c>
      <c r="AT294" s="195">
        <f t="shared" si="257"/>
        <v>1</v>
      </c>
      <c r="AU294" s="195">
        <f t="shared" si="257"/>
        <v>1</v>
      </c>
      <c r="AV294" s="195">
        <f t="shared" si="257"/>
        <v>1</v>
      </c>
      <c r="AW294" s="195">
        <f t="shared" si="257"/>
        <v>1</v>
      </c>
      <c r="AX294" s="195">
        <f t="shared" si="257"/>
        <v>1</v>
      </c>
      <c r="AY294" s="195">
        <f t="shared" si="257"/>
        <v>1</v>
      </c>
      <c r="AZ294" s="195">
        <f t="shared" si="257"/>
        <v>1</v>
      </c>
      <c r="BA294" s="195">
        <f t="shared" si="257"/>
        <v>1</v>
      </c>
      <c r="BB294" s="195">
        <f t="shared" si="257"/>
        <v>1</v>
      </c>
      <c r="BC294" s="196"/>
      <c r="BD294" s="194"/>
    </row>
    <row r="295" spans="1:89" s="212" customFormat="1" x14ac:dyDescent="0.25">
      <c r="A295" s="259"/>
      <c r="B295" s="209"/>
      <c r="C295" s="266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  <c r="AA295" s="210"/>
      <c r="AB295" s="210"/>
      <c r="AC295" s="210"/>
      <c r="AD295" s="83"/>
      <c r="AE295" s="210"/>
      <c r="AF295" s="210"/>
      <c r="AG295" s="210"/>
      <c r="AH295" s="210"/>
      <c r="AI295" s="210"/>
      <c r="AJ295" s="210"/>
      <c r="AK295" s="210"/>
      <c r="AL295" s="210"/>
      <c r="AM295" s="210"/>
      <c r="AN295" s="210"/>
      <c r="AO295" s="210"/>
      <c r="AP295" s="210"/>
      <c r="AQ295" s="210"/>
      <c r="AR295" s="210"/>
      <c r="AS295" s="210"/>
      <c r="AT295" s="210"/>
      <c r="AU295" s="210"/>
      <c r="AV295" s="210"/>
      <c r="AW295" s="210"/>
      <c r="AX295" s="210"/>
      <c r="AY295" s="210"/>
      <c r="AZ295" s="210"/>
      <c r="BA295" s="210"/>
      <c r="BB295" s="210"/>
      <c r="BC295" s="211"/>
      <c r="BD295" s="209"/>
    </row>
    <row r="296" spans="1:89" s="198" customFormat="1" x14ac:dyDescent="0.25">
      <c r="A296" s="259"/>
      <c r="B296" s="198" t="s">
        <v>112</v>
      </c>
      <c r="C296" s="199">
        <v>14.5</v>
      </c>
      <c r="D296" s="200">
        <f t="shared" ref="D296:AI296" si="258">+D292*$C296</f>
        <v>0</v>
      </c>
      <c r="E296" s="200">
        <f t="shared" si="258"/>
        <v>0</v>
      </c>
      <c r="F296" s="200">
        <f t="shared" si="258"/>
        <v>0</v>
      </c>
      <c r="G296" s="200">
        <f t="shared" si="258"/>
        <v>0</v>
      </c>
      <c r="H296" s="200">
        <f t="shared" si="258"/>
        <v>0</v>
      </c>
      <c r="I296" s="200">
        <f t="shared" si="258"/>
        <v>0</v>
      </c>
      <c r="J296" s="200">
        <f t="shared" si="258"/>
        <v>0</v>
      </c>
      <c r="K296" s="200">
        <f t="shared" si="258"/>
        <v>0</v>
      </c>
      <c r="L296" s="200">
        <f t="shared" si="258"/>
        <v>0</v>
      </c>
      <c r="M296" s="200">
        <f t="shared" si="258"/>
        <v>0</v>
      </c>
      <c r="N296" s="200">
        <f t="shared" si="258"/>
        <v>0.72068452380952375</v>
      </c>
      <c r="O296" s="200">
        <f t="shared" si="258"/>
        <v>0.72068452380952375</v>
      </c>
      <c r="P296" s="200">
        <f t="shared" si="258"/>
        <v>0.72068452380952375</v>
      </c>
      <c r="Q296" s="200">
        <f t="shared" si="258"/>
        <v>0.72068452380952375</v>
      </c>
      <c r="R296" s="200">
        <f t="shared" si="258"/>
        <v>0.72068452380952375</v>
      </c>
      <c r="S296" s="200">
        <f t="shared" si="258"/>
        <v>0.72068452380952375</v>
      </c>
      <c r="T296" s="200">
        <f t="shared" si="258"/>
        <v>0.72068452380952375</v>
      </c>
      <c r="U296" s="200">
        <f t="shared" si="258"/>
        <v>0.72068452380952375</v>
      </c>
      <c r="V296" s="200">
        <f t="shared" si="258"/>
        <v>0.72068452380952375</v>
      </c>
      <c r="W296" s="200">
        <f t="shared" si="258"/>
        <v>0.72068452380952375</v>
      </c>
      <c r="X296" s="200">
        <f t="shared" si="258"/>
        <v>1.4459261904761906</v>
      </c>
      <c r="Y296" s="200">
        <f t="shared" si="258"/>
        <v>2.1711678571428576</v>
      </c>
      <c r="Z296" s="200">
        <f t="shared" si="258"/>
        <v>2.896409523809524</v>
      </c>
      <c r="AA296" s="200">
        <f t="shared" si="258"/>
        <v>3.6216511904761903</v>
      </c>
      <c r="AB296" s="200">
        <f t="shared" si="258"/>
        <v>4.3468928571428567</v>
      </c>
      <c r="AC296" s="200">
        <f t="shared" si="258"/>
        <v>5.072134523809523</v>
      </c>
      <c r="AD296" s="90">
        <f t="shared" si="258"/>
        <v>5.7973761904761902</v>
      </c>
      <c r="AE296" s="200">
        <f t="shared" si="258"/>
        <v>6.5226178571428566</v>
      </c>
      <c r="AF296" s="200">
        <f t="shared" si="258"/>
        <v>7.2478595238095229</v>
      </c>
      <c r="AG296" s="200">
        <f t="shared" si="258"/>
        <v>7.9731011904761893</v>
      </c>
      <c r="AH296" s="200">
        <f t="shared" si="258"/>
        <v>8.6983428571428565</v>
      </c>
      <c r="AI296" s="200">
        <f t="shared" si="258"/>
        <v>9.4235845238095237</v>
      </c>
      <c r="AJ296" s="200">
        <f t="shared" ref="AJ296:BB296" si="259">+AJ292*$C296</f>
        <v>10.148826190476191</v>
      </c>
      <c r="AK296" s="200">
        <f t="shared" si="259"/>
        <v>10.874067857142858</v>
      </c>
      <c r="AL296" s="200">
        <f t="shared" si="259"/>
        <v>11.599309523809525</v>
      </c>
      <c r="AM296" s="200">
        <f t="shared" si="259"/>
        <v>12.324551190476193</v>
      </c>
      <c r="AN296" s="200">
        <f t="shared" si="259"/>
        <v>13.04979285714286</v>
      </c>
      <c r="AO296" s="200">
        <f t="shared" si="259"/>
        <v>13.775034523809527</v>
      </c>
      <c r="AP296" s="200">
        <f t="shared" si="259"/>
        <v>13.775034523809527</v>
      </c>
      <c r="AQ296" s="200">
        <f t="shared" si="259"/>
        <v>13.775034523809527</v>
      </c>
      <c r="AR296" s="200">
        <f t="shared" si="259"/>
        <v>13.775034523809527</v>
      </c>
      <c r="AS296" s="200">
        <f t="shared" si="259"/>
        <v>13.775034523809527</v>
      </c>
      <c r="AT296" s="200">
        <f t="shared" si="259"/>
        <v>14.500034523809529</v>
      </c>
      <c r="AU296" s="200">
        <f t="shared" si="259"/>
        <v>14.500034523809529</v>
      </c>
      <c r="AV296" s="200">
        <f t="shared" si="259"/>
        <v>14.500034523809529</v>
      </c>
      <c r="AW296" s="200">
        <f t="shared" si="259"/>
        <v>14.500034523809529</v>
      </c>
      <c r="AX296" s="200">
        <f t="shared" si="259"/>
        <v>14.500034523809529</v>
      </c>
      <c r="AY296" s="200">
        <f t="shared" si="259"/>
        <v>14.500034523809529</v>
      </c>
      <c r="AZ296" s="200">
        <f t="shared" si="259"/>
        <v>14.500034523809529</v>
      </c>
      <c r="BA296" s="200">
        <f t="shared" si="259"/>
        <v>14.500034523809529</v>
      </c>
      <c r="BB296" s="200">
        <f t="shared" si="259"/>
        <v>14.500034523809529</v>
      </c>
      <c r="BC296" s="201"/>
      <c r="BD296" s="202"/>
      <c r="BE296" s="202"/>
      <c r="BF296" s="202"/>
      <c r="BG296" s="202"/>
      <c r="BH296" s="202"/>
      <c r="BI296" s="202"/>
      <c r="BJ296" s="202"/>
      <c r="BK296" s="202"/>
      <c r="BL296" s="202"/>
      <c r="BM296" s="202"/>
      <c r="BN296" s="202"/>
      <c r="BO296" s="202"/>
      <c r="BP296" s="202"/>
      <c r="BQ296" s="202"/>
      <c r="BR296" s="202"/>
      <c r="BS296" s="202"/>
      <c r="BT296" s="202"/>
      <c r="BU296" s="202"/>
      <c r="BV296" s="202"/>
      <c r="BW296" s="202"/>
      <c r="BX296" s="202"/>
      <c r="BY296" s="202"/>
      <c r="BZ296" s="202"/>
      <c r="CA296" s="202"/>
      <c r="CB296" s="202"/>
      <c r="CC296" s="202"/>
      <c r="CD296" s="202"/>
      <c r="CE296" s="202"/>
      <c r="CF296" s="202"/>
      <c r="CG296" s="202"/>
      <c r="CH296" s="202"/>
      <c r="CI296" s="202"/>
      <c r="CJ296" s="202"/>
      <c r="CK296" s="202"/>
    </row>
    <row r="297" spans="1:89" s="203" customFormat="1" ht="13.8" thickBot="1" x14ac:dyDescent="0.3">
      <c r="A297" s="260"/>
      <c r="B297" s="203" t="s">
        <v>113</v>
      </c>
      <c r="C297" s="204" t="str">
        <f>+'NTP or Sold'!C28</f>
        <v>Committed</v>
      </c>
      <c r="D297" s="205">
        <f t="shared" ref="D297:AI297" si="260">+D294*$C296</f>
        <v>0</v>
      </c>
      <c r="E297" s="205">
        <f t="shared" si="260"/>
        <v>0</v>
      </c>
      <c r="F297" s="205">
        <f t="shared" si="260"/>
        <v>0</v>
      </c>
      <c r="G297" s="205">
        <f t="shared" si="260"/>
        <v>0</v>
      </c>
      <c r="H297" s="205">
        <f t="shared" si="260"/>
        <v>0</v>
      </c>
      <c r="I297" s="205">
        <f t="shared" si="260"/>
        <v>0</v>
      </c>
      <c r="J297" s="205">
        <f t="shared" si="260"/>
        <v>0</v>
      </c>
      <c r="K297" s="205">
        <f t="shared" si="260"/>
        <v>0</v>
      </c>
      <c r="L297" s="205">
        <f t="shared" si="260"/>
        <v>0</v>
      </c>
      <c r="M297" s="205">
        <f t="shared" si="260"/>
        <v>0</v>
      </c>
      <c r="N297" s="205">
        <f t="shared" si="260"/>
        <v>0.72500000000000009</v>
      </c>
      <c r="O297" s="205">
        <f t="shared" si="260"/>
        <v>0.72500000000000009</v>
      </c>
      <c r="P297" s="205">
        <f t="shared" si="260"/>
        <v>0.72500000000000009</v>
      </c>
      <c r="Q297" s="205">
        <f t="shared" si="260"/>
        <v>0.72500000000000009</v>
      </c>
      <c r="R297" s="205">
        <f t="shared" si="260"/>
        <v>0.72500000000000009</v>
      </c>
      <c r="S297" s="205">
        <f t="shared" si="260"/>
        <v>0.72500000000000009</v>
      </c>
      <c r="T297" s="205">
        <f t="shared" si="260"/>
        <v>0.72500000000000009</v>
      </c>
      <c r="U297" s="205">
        <f t="shared" si="260"/>
        <v>0.72500000000000009</v>
      </c>
      <c r="V297" s="205">
        <f t="shared" si="260"/>
        <v>0.72500000000000009</v>
      </c>
      <c r="W297" s="205">
        <f t="shared" si="260"/>
        <v>0.72500000000000009</v>
      </c>
      <c r="X297" s="205">
        <f t="shared" si="260"/>
        <v>0.9586111111111113</v>
      </c>
      <c r="Y297" s="205">
        <f t="shared" si="260"/>
        <v>1.1922222222222225</v>
      </c>
      <c r="Z297" s="205">
        <f t="shared" si="260"/>
        <v>1.4258333333333337</v>
      </c>
      <c r="AA297" s="205">
        <f t="shared" si="260"/>
        <v>1.6594444444444449</v>
      </c>
      <c r="AB297" s="205">
        <f t="shared" si="260"/>
        <v>1.8930555555555562</v>
      </c>
      <c r="AC297" s="205">
        <f t="shared" si="260"/>
        <v>2.1266666666666669</v>
      </c>
      <c r="AD297" s="136">
        <f t="shared" si="260"/>
        <v>2.3602777777777781</v>
      </c>
      <c r="AE297" s="205">
        <f t="shared" si="260"/>
        <v>2.5938888888888889</v>
      </c>
      <c r="AF297" s="205">
        <f t="shared" si="260"/>
        <v>2.8275000000000001</v>
      </c>
      <c r="AG297" s="205">
        <f t="shared" si="260"/>
        <v>3.0611111111111109</v>
      </c>
      <c r="AH297" s="205">
        <f t="shared" si="260"/>
        <v>3.2947222222222221</v>
      </c>
      <c r="AI297" s="205">
        <f t="shared" si="260"/>
        <v>3.5283333333333333</v>
      </c>
      <c r="AJ297" s="205">
        <f t="shared" ref="AJ297:BB297" si="261">+AJ294*$C296</f>
        <v>3.7619444444444441</v>
      </c>
      <c r="AK297" s="205">
        <f t="shared" si="261"/>
        <v>3.9955555555555557</v>
      </c>
      <c r="AL297" s="205">
        <f t="shared" si="261"/>
        <v>4.229166666666667</v>
      </c>
      <c r="AM297" s="205">
        <f t="shared" si="261"/>
        <v>4.4627777777777782</v>
      </c>
      <c r="AN297" s="205">
        <f t="shared" si="261"/>
        <v>4.6963888888888894</v>
      </c>
      <c r="AO297" s="205">
        <f t="shared" si="261"/>
        <v>4.9300000000000015</v>
      </c>
      <c r="AP297" s="205">
        <f t="shared" si="261"/>
        <v>14.5</v>
      </c>
      <c r="AQ297" s="205">
        <f t="shared" si="261"/>
        <v>14.5</v>
      </c>
      <c r="AR297" s="205">
        <f t="shared" si="261"/>
        <v>14.5</v>
      </c>
      <c r="AS297" s="205">
        <f t="shared" si="261"/>
        <v>14.5</v>
      </c>
      <c r="AT297" s="205">
        <f t="shared" si="261"/>
        <v>14.5</v>
      </c>
      <c r="AU297" s="205">
        <f t="shared" si="261"/>
        <v>14.5</v>
      </c>
      <c r="AV297" s="205">
        <f t="shared" si="261"/>
        <v>14.5</v>
      </c>
      <c r="AW297" s="205">
        <f t="shared" si="261"/>
        <v>14.5</v>
      </c>
      <c r="AX297" s="205">
        <f t="shared" si="261"/>
        <v>14.5</v>
      </c>
      <c r="AY297" s="205">
        <f t="shared" si="261"/>
        <v>14.5</v>
      </c>
      <c r="AZ297" s="205">
        <f t="shared" si="261"/>
        <v>14.5</v>
      </c>
      <c r="BA297" s="205">
        <f t="shared" si="261"/>
        <v>14.5</v>
      </c>
      <c r="BB297" s="205">
        <f t="shared" si="261"/>
        <v>14.5</v>
      </c>
      <c r="BC297" s="206"/>
      <c r="BD297" s="207"/>
      <c r="BE297" s="207"/>
      <c r="BF297" s="207"/>
      <c r="BG297" s="207"/>
      <c r="BH297" s="207"/>
      <c r="BI297" s="207"/>
      <c r="BJ297" s="207"/>
      <c r="BK297" s="207"/>
      <c r="BL297" s="207"/>
      <c r="BM297" s="207"/>
      <c r="BN297" s="207"/>
      <c r="BO297" s="207"/>
      <c r="BP297" s="207"/>
      <c r="BQ297" s="207"/>
      <c r="BR297" s="207"/>
      <c r="BS297" s="207"/>
      <c r="BT297" s="207"/>
      <c r="BU297" s="207"/>
      <c r="BV297" s="207"/>
      <c r="BW297" s="207"/>
      <c r="BX297" s="207"/>
      <c r="BY297" s="207"/>
      <c r="BZ297" s="207"/>
      <c r="CA297" s="207"/>
      <c r="CB297" s="207"/>
      <c r="CC297" s="207"/>
      <c r="CD297" s="207"/>
      <c r="CE297" s="207"/>
      <c r="CF297" s="207"/>
      <c r="CG297" s="207"/>
      <c r="CH297" s="207"/>
      <c r="CI297" s="207"/>
      <c r="CJ297" s="207"/>
      <c r="CK297" s="207"/>
    </row>
    <row r="298" spans="1:89" s="193" customFormat="1" ht="15" customHeight="1" thickTop="1" x14ac:dyDescent="0.25">
      <c r="A298" s="258">
        <f>+A290+1</f>
        <v>8</v>
      </c>
      <c r="B298" s="190" t="str">
        <f>+'NTP or Sold'!H29</f>
        <v>LM6000</v>
      </c>
      <c r="C298" s="265" t="str">
        <f>+'NTP or Sold'!T29</f>
        <v>Fountain Valley PSCO (ENA) - 90%</v>
      </c>
      <c r="D298" s="191"/>
      <c r="E298" s="191"/>
      <c r="F298" s="191"/>
      <c r="G298" s="191"/>
      <c r="H298" s="191"/>
      <c r="I298" s="191"/>
      <c r="J298" s="191"/>
      <c r="K298" s="191"/>
      <c r="L298" s="191"/>
      <c r="M298" s="191"/>
      <c r="N298" s="191"/>
      <c r="O298" s="191"/>
      <c r="P298" s="191"/>
      <c r="Q298" s="191"/>
      <c r="R298" s="191"/>
      <c r="S298" s="191"/>
      <c r="T298" s="191"/>
      <c r="U298" s="191"/>
      <c r="V298" s="191"/>
      <c r="W298" s="191"/>
      <c r="X298" s="191"/>
      <c r="Y298" s="191"/>
      <c r="Z298" s="191"/>
      <c r="AA298" s="191"/>
      <c r="AB298" s="191"/>
      <c r="AC298" s="191"/>
      <c r="AD298" s="84"/>
      <c r="AE298" s="191"/>
      <c r="AF298" s="191"/>
      <c r="AG298" s="191"/>
      <c r="AH298" s="191"/>
      <c r="AI298" s="191"/>
      <c r="AJ298" s="191"/>
      <c r="AK298" s="191"/>
      <c r="AL298" s="191"/>
      <c r="AM298" s="191"/>
      <c r="AN298" s="191"/>
      <c r="AO298" s="191"/>
      <c r="AP298" s="191"/>
      <c r="AQ298" s="191"/>
      <c r="AR298" s="191"/>
      <c r="AS298" s="191"/>
      <c r="AT298" s="191"/>
      <c r="AU298" s="191"/>
      <c r="AV298" s="191"/>
      <c r="AW298" s="191"/>
      <c r="AX298" s="191"/>
      <c r="AY298" s="191"/>
      <c r="AZ298" s="191"/>
      <c r="BA298" s="191"/>
      <c r="BB298" s="191"/>
      <c r="BC298" s="192"/>
    </row>
    <row r="299" spans="1:89" s="197" customFormat="1" x14ac:dyDescent="0.25">
      <c r="A299" s="259"/>
      <c r="B299" s="194" t="s">
        <v>108</v>
      </c>
      <c r="C299" s="266"/>
      <c r="D299" s="195">
        <v>0</v>
      </c>
      <c r="E299" s="195">
        <v>0</v>
      </c>
      <c r="F299" s="195">
        <v>0</v>
      </c>
      <c r="G299" s="195">
        <v>0</v>
      </c>
      <c r="H299" s="195">
        <v>0</v>
      </c>
      <c r="I299" s="195">
        <v>0</v>
      </c>
      <c r="J299" s="195">
        <v>0</v>
      </c>
      <c r="K299" s="195">
        <v>0</v>
      </c>
      <c r="L299" s="195">
        <v>0</v>
      </c>
      <c r="M299" s="195">
        <v>0</v>
      </c>
      <c r="N299" s="195">
        <f>16.7/336</f>
        <v>4.9702380952380949E-2</v>
      </c>
      <c r="O299" s="195">
        <v>0</v>
      </c>
      <c r="P299" s="195">
        <v>0</v>
      </c>
      <c r="Q299" s="195">
        <v>0</v>
      </c>
      <c r="R299" s="195">
        <v>0</v>
      </c>
      <c r="S299" s="195">
        <v>0</v>
      </c>
      <c r="T299" s="195">
        <v>0</v>
      </c>
      <c r="U299" s="195">
        <v>0</v>
      </c>
      <c r="V299" s="195">
        <v>0</v>
      </c>
      <c r="W299" s="195">
        <v>0</v>
      </c>
      <c r="X299" s="195">
        <f t="shared" ref="X299:AO299" si="262">+(0.95-0.0497)/18</f>
        <v>5.0016666666666668E-2</v>
      </c>
      <c r="Y299" s="195">
        <f t="shared" si="262"/>
        <v>5.0016666666666668E-2</v>
      </c>
      <c r="Z299" s="195">
        <f t="shared" si="262"/>
        <v>5.0016666666666668E-2</v>
      </c>
      <c r="AA299" s="195">
        <f t="shared" si="262"/>
        <v>5.0016666666666668E-2</v>
      </c>
      <c r="AB299" s="195">
        <f t="shared" si="262"/>
        <v>5.0016666666666668E-2</v>
      </c>
      <c r="AC299" s="195">
        <f t="shared" si="262"/>
        <v>5.0016666666666668E-2</v>
      </c>
      <c r="AD299" s="82">
        <f t="shared" si="262"/>
        <v>5.0016666666666668E-2</v>
      </c>
      <c r="AE299" s="195">
        <f t="shared" si="262"/>
        <v>5.0016666666666668E-2</v>
      </c>
      <c r="AF299" s="195">
        <f t="shared" si="262"/>
        <v>5.0016666666666668E-2</v>
      </c>
      <c r="AG299" s="195">
        <f t="shared" si="262"/>
        <v>5.0016666666666668E-2</v>
      </c>
      <c r="AH299" s="195">
        <f t="shared" si="262"/>
        <v>5.0016666666666668E-2</v>
      </c>
      <c r="AI299" s="195">
        <f t="shared" si="262"/>
        <v>5.0016666666666668E-2</v>
      </c>
      <c r="AJ299" s="195">
        <f t="shared" si="262"/>
        <v>5.0016666666666668E-2</v>
      </c>
      <c r="AK299" s="195">
        <f t="shared" si="262"/>
        <v>5.0016666666666668E-2</v>
      </c>
      <c r="AL299" s="195">
        <f t="shared" si="262"/>
        <v>5.0016666666666668E-2</v>
      </c>
      <c r="AM299" s="195">
        <f t="shared" si="262"/>
        <v>5.0016666666666668E-2</v>
      </c>
      <c r="AN299" s="195">
        <f t="shared" si="262"/>
        <v>5.0016666666666668E-2</v>
      </c>
      <c r="AO299" s="195">
        <f t="shared" si="262"/>
        <v>5.0016666666666668E-2</v>
      </c>
      <c r="AP299" s="195">
        <v>0</v>
      </c>
      <c r="AQ299" s="195">
        <v>0</v>
      </c>
      <c r="AR299" s="195">
        <v>0</v>
      </c>
      <c r="AS299" s="195">
        <v>0</v>
      </c>
      <c r="AT299" s="195">
        <v>0.05</v>
      </c>
      <c r="AU299" s="195">
        <v>0</v>
      </c>
      <c r="AV299" s="195">
        <v>0</v>
      </c>
      <c r="AW299" s="195">
        <v>0</v>
      </c>
      <c r="AX299" s="195">
        <v>0</v>
      </c>
      <c r="AY299" s="195">
        <v>0</v>
      </c>
      <c r="AZ299" s="195">
        <v>0</v>
      </c>
      <c r="BA299" s="195">
        <v>0</v>
      </c>
      <c r="BB299" s="195">
        <v>0</v>
      </c>
      <c r="BC299" s="196">
        <f>SUM(D299:BB299)</f>
        <v>1.0000023809523813</v>
      </c>
      <c r="BD299" s="194"/>
    </row>
    <row r="300" spans="1:89" s="197" customFormat="1" x14ac:dyDescent="0.25">
      <c r="A300" s="259"/>
      <c r="B300" s="194" t="s">
        <v>109</v>
      </c>
      <c r="C300" s="266"/>
      <c r="D300" s="195">
        <f>D299</f>
        <v>0</v>
      </c>
      <c r="E300" s="195">
        <f t="shared" ref="E300:AJ300" si="263">+D300+E299</f>
        <v>0</v>
      </c>
      <c r="F300" s="195">
        <f t="shared" si="263"/>
        <v>0</v>
      </c>
      <c r="G300" s="195">
        <f t="shared" si="263"/>
        <v>0</v>
      </c>
      <c r="H300" s="195">
        <f t="shared" si="263"/>
        <v>0</v>
      </c>
      <c r="I300" s="195">
        <f t="shared" si="263"/>
        <v>0</v>
      </c>
      <c r="J300" s="195">
        <f t="shared" si="263"/>
        <v>0</v>
      </c>
      <c r="K300" s="195">
        <f t="shared" si="263"/>
        <v>0</v>
      </c>
      <c r="L300" s="195">
        <f t="shared" si="263"/>
        <v>0</v>
      </c>
      <c r="M300" s="195">
        <f t="shared" si="263"/>
        <v>0</v>
      </c>
      <c r="N300" s="195">
        <f t="shared" si="263"/>
        <v>4.9702380952380949E-2</v>
      </c>
      <c r="O300" s="195">
        <f t="shared" si="263"/>
        <v>4.9702380952380949E-2</v>
      </c>
      <c r="P300" s="195">
        <f t="shared" si="263"/>
        <v>4.9702380952380949E-2</v>
      </c>
      <c r="Q300" s="195">
        <f t="shared" si="263"/>
        <v>4.9702380952380949E-2</v>
      </c>
      <c r="R300" s="195">
        <f t="shared" si="263"/>
        <v>4.9702380952380949E-2</v>
      </c>
      <c r="S300" s="195">
        <f t="shared" si="263"/>
        <v>4.9702380952380949E-2</v>
      </c>
      <c r="T300" s="195">
        <f t="shared" si="263"/>
        <v>4.9702380952380949E-2</v>
      </c>
      <c r="U300" s="195">
        <f t="shared" si="263"/>
        <v>4.9702380952380949E-2</v>
      </c>
      <c r="V300" s="195">
        <f t="shared" si="263"/>
        <v>4.9702380952380949E-2</v>
      </c>
      <c r="W300" s="195">
        <f t="shared" si="263"/>
        <v>4.9702380952380949E-2</v>
      </c>
      <c r="X300" s="195">
        <f t="shared" si="263"/>
        <v>9.9719047619047624E-2</v>
      </c>
      <c r="Y300" s="195">
        <f t="shared" si="263"/>
        <v>0.14973571428571431</v>
      </c>
      <c r="Z300" s="195">
        <f t="shared" si="263"/>
        <v>0.19975238095238096</v>
      </c>
      <c r="AA300" s="195">
        <f t="shared" si="263"/>
        <v>0.24976904761904761</v>
      </c>
      <c r="AB300" s="195">
        <f t="shared" si="263"/>
        <v>0.29978571428571427</v>
      </c>
      <c r="AC300" s="195">
        <f t="shared" si="263"/>
        <v>0.34980238095238092</v>
      </c>
      <c r="AD300" s="82">
        <f t="shared" si="263"/>
        <v>0.39981904761904757</v>
      </c>
      <c r="AE300" s="195">
        <f t="shared" si="263"/>
        <v>0.44983571428571423</v>
      </c>
      <c r="AF300" s="195">
        <f t="shared" si="263"/>
        <v>0.49985238095238088</v>
      </c>
      <c r="AG300" s="195">
        <f t="shared" si="263"/>
        <v>0.54986904761904754</v>
      </c>
      <c r="AH300" s="195">
        <f t="shared" si="263"/>
        <v>0.59988571428571424</v>
      </c>
      <c r="AI300" s="195">
        <f t="shared" si="263"/>
        <v>0.64990238095238095</v>
      </c>
      <c r="AJ300" s="195">
        <f t="shared" si="263"/>
        <v>0.69991904761904766</v>
      </c>
      <c r="AK300" s="195">
        <f t="shared" ref="AK300:BB300" si="264">+AJ300+AK299</f>
        <v>0.74993571428571437</v>
      </c>
      <c r="AL300" s="195">
        <f t="shared" si="264"/>
        <v>0.79995238095238108</v>
      </c>
      <c r="AM300" s="195">
        <f t="shared" si="264"/>
        <v>0.84996904761904779</v>
      </c>
      <c r="AN300" s="195">
        <f t="shared" si="264"/>
        <v>0.8999857142857145</v>
      </c>
      <c r="AO300" s="195">
        <f t="shared" si="264"/>
        <v>0.95000238095238121</v>
      </c>
      <c r="AP300" s="195">
        <f t="shared" si="264"/>
        <v>0.95000238095238121</v>
      </c>
      <c r="AQ300" s="195">
        <f t="shared" si="264"/>
        <v>0.95000238095238121</v>
      </c>
      <c r="AR300" s="195">
        <f t="shared" si="264"/>
        <v>0.95000238095238121</v>
      </c>
      <c r="AS300" s="195">
        <f t="shared" si="264"/>
        <v>0.95000238095238121</v>
      </c>
      <c r="AT300" s="195">
        <f t="shared" si="264"/>
        <v>1.0000023809523813</v>
      </c>
      <c r="AU300" s="195">
        <f t="shared" si="264"/>
        <v>1.0000023809523813</v>
      </c>
      <c r="AV300" s="195">
        <f t="shared" si="264"/>
        <v>1.0000023809523813</v>
      </c>
      <c r="AW300" s="195">
        <f t="shared" si="264"/>
        <v>1.0000023809523813</v>
      </c>
      <c r="AX300" s="195">
        <f t="shared" si="264"/>
        <v>1.0000023809523813</v>
      </c>
      <c r="AY300" s="195">
        <f t="shared" si="264"/>
        <v>1.0000023809523813</v>
      </c>
      <c r="AZ300" s="195">
        <f t="shared" si="264"/>
        <v>1.0000023809523813</v>
      </c>
      <c r="BA300" s="195">
        <f t="shared" si="264"/>
        <v>1.0000023809523813</v>
      </c>
      <c r="BB300" s="195">
        <f t="shared" si="264"/>
        <v>1.0000023809523813</v>
      </c>
      <c r="BC300" s="196"/>
      <c r="BD300" s="194"/>
    </row>
    <row r="301" spans="1:89" s="197" customFormat="1" x14ac:dyDescent="0.25">
      <c r="A301" s="259"/>
      <c r="B301" s="194" t="s">
        <v>110</v>
      </c>
      <c r="C301" s="266"/>
      <c r="D301" s="195">
        <v>0</v>
      </c>
      <c r="E301" s="195">
        <v>0</v>
      </c>
      <c r="F301" s="195">
        <v>0</v>
      </c>
      <c r="G301" s="195">
        <v>0</v>
      </c>
      <c r="H301" s="195">
        <v>0</v>
      </c>
      <c r="I301" s="195">
        <v>0</v>
      </c>
      <c r="J301" s="195">
        <v>0</v>
      </c>
      <c r="K301" s="195">
        <v>0</v>
      </c>
      <c r="L301" s="195">
        <v>0</v>
      </c>
      <c r="M301" s="195">
        <v>0</v>
      </c>
      <c r="N301" s="195">
        <v>0.05</v>
      </c>
      <c r="O301" s="195">
        <v>0</v>
      </c>
      <c r="P301" s="195">
        <v>0</v>
      </c>
      <c r="Q301" s="195">
        <v>0</v>
      </c>
      <c r="R301" s="195">
        <v>0</v>
      </c>
      <c r="S301" s="195">
        <v>0</v>
      </c>
      <c r="T301" s="195">
        <v>0</v>
      </c>
      <c r="U301" s="195">
        <v>0</v>
      </c>
      <c r="V301" s="195">
        <v>0</v>
      </c>
      <c r="W301" s="195">
        <v>0</v>
      </c>
      <c r="X301" s="195">
        <f t="shared" ref="X301:AO301" si="265">+(0.34-0.05)/18</f>
        <v>1.6111111111111114E-2</v>
      </c>
      <c r="Y301" s="195">
        <f t="shared" si="265"/>
        <v>1.6111111111111114E-2</v>
      </c>
      <c r="Z301" s="195">
        <f t="shared" si="265"/>
        <v>1.6111111111111114E-2</v>
      </c>
      <c r="AA301" s="195">
        <f t="shared" si="265"/>
        <v>1.6111111111111114E-2</v>
      </c>
      <c r="AB301" s="195">
        <f t="shared" si="265"/>
        <v>1.6111111111111114E-2</v>
      </c>
      <c r="AC301" s="195">
        <f t="shared" si="265"/>
        <v>1.6111111111111114E-2</v>
      </c>
      <c r="AD301" s="82">
        <f t="shared" si="265"/>
        <v>1.6111111111111114E-2</v>
      </c>
      <c r="AE301" s="195">
        <f t="shared" si="265"/>
        <v>1.6111111111111114E-2</v>
      </c>
      <c r="AF301" s="195">
        <f t="shared" si="265"/>
        <v>1.6111111111111114E-2</v>
      </c>
      <c r="AG301" s="195">
        <f t="shared" si="265"/>
        <v>1.6111111111111114E-2</v>
      </c>
      <c r="AH301" s="195">
        <f t="shared" si="265"/>
        <v>1.6111111111111114E-2</v>
      </c>
      <c r="AI301" s="195">
        <f t="shared" si="265"/>
        <v>1.6111111111111114E-2</v>
      </c>
      <c r="AJ301" s="195">
        <f t="shared" si="265"/>
        <v>1.6111111111111114E-2</v>
      </c>
      <c r="AK301" s="195">
        <f t="shared" si="265"/>
        <v>1.6111111111111114E-2</v>
      </c>
      <c r="AL301" s="195">
        <f t="shared" si="265"/>
        <v>1.6111111111111114E-2</v>
      </c>
      <c r="AM301" s="195">
        <f t="shared" si="265"/>
        <v>1.6111111111111114E-2</v>
      </c>
      <c r="AN301" s="195">
        <f t="shared" si="265"/>
        <v>1.6111111111111114E-2</v>
      </c>
      <c r="AO301" s="195">
        <f t="shared" si="265"/>
        <v>1.6111111111111114E-2</v>
      </c>
      <c r="AP301" s="195">
        <v>0.66</v>
      </c>
      <c r="AQ301" s="195">
        <v>0</v>
      </c>
      <c r="AR301" s="195">
        <v>0</v>
      </c>
      <c r="AS301" s="195">
        <v>0</v>
      </c>
      <c r="AT301" s="195">
        <v>0</v>
      </c>
      <c r="AU301" s="195">
        <v>0</v>
      </c>
      <c r="AV301" s="195">
        <v>0</v>
      </c>
      <c r="AW301" s="195">
        <v>0</v>
      </c>
      <c r="AX301" s="195">
        <v>0</v>
      </c>
      <c r="AY301" s="195">
        <v>0</v>
      </c>
      <c r="AZ301" s="195">
        <v>0</v>
      </c>
      <c r="BA301" s="195">
        <v>0</v>
      </c>
      <c r="BB301" s="195">
        <v>0</v>
      </c>
      <c r="BC301" s="196">
        <f>SUM(D301:BB301)</f>
        <v>1</v>
      </c>
      <c r="BD301" s="194"/>
    </row>
    <row r="302" spans="1:89" s="197" customFormat="1" x14ac:dyDescent="0.25">
      <c r="A302" s="259"/>
      <c r="B302" s="194" t="s">
        <v>111</v>
      </c>
      <c r="C302" s="266"/>
      <c r="D302" s="195">
        <f>D301</f>
        <v>0</v>
      </c>
      <c r="E302" s="195">
        <f t="shared" ref="E302:AJ302" si="266">+D302+E301</f>
        <v>0</v>
      </c>
      <c r="F302" s="195">
        <f t="shared" si="266"/>
        <v>0</v>
      </c>
      <c r="G302" s="195">
        <f t="shared" si="266"/>
        <v>0</v>
      </c>
      <c r="H302" s="195">
        <f t="shared" si="266"/>
        <v>0</v>
      </c>
      <c r="I302" s="195">
        <f t="shared" si="266"/>
        <v>0</v>
      </c>
      <c r="J302" s="195">
        <f t="shared" si="266"/>
        <v>0</v>
      </c>
      <c r="K302" s="195">
        <f t="shared" si="266"/>
        <v>0</v>
      </c>
      <c r="L302" s="195">
        <f t="shared" si="266"/>
        <v>0</v>
      </c>
      <c r="M302" s="195">
        <f t="shared" si="266"/>
        <v>0</v>
      </c>
      <c r="N302" s="195">
        <f t="shared" si="266"/>
        <v>0.05</v>
      </c>
      <c r="O302" s="195">
        <f t="shared" si="266"/>
        <v>0.05</v>
      </c>
      <c r="P302" s="195">
        <f t="shared" si="266"/>
        <v>0.05</v>
      </c>
      <c r="Q302" s="195">
        <f t="shared" si="266"/>
        <v>0.05</v>
      </c>
      <c r="R302" s="195">
        <f t="shared" si="266"/>
        <v>0.05</v>
      </c>
      <c r="S302" s="195">
        <f t="shared" si="266"/>
        <v>0.05</v>
      </c>
      <c r="T302" s="195">
        <f t="shared" si="266"/>
        <v>0.05</v>
      </c>
      <c r="U302" s="195">
        <f t="shared" si="266"/>
        <v>0.05</v>
      </c>
      <c r="V302" s="195">
        <f t="shared" si="266"/>
        <v>0.05</v>
      </c>
      <c r="W302" s="195">
        <f t="shared" si="266"/>
        <v>0.05</v>
      </c>
      <c r="X302" s="195">
        <f t="shared" si="266"/>
        <v>6.611111111111112E-2</v>
      </c>
      <c r="Y302" s="195">
        <f t="shared" si="266"/>
        <v>8.2222222222222238E-2</v>
      </c>
      <c r="Z302" s="195">
        <f t="shared" si="266"/>
        <v>9.8333333333333356E-2</v>
      </c>
      <c r="AA302" s="195">
        <f t="shared" si="266"/>
        <v>0.11444444444444447</v>
      </c>
      <c r="AB302" s="195">
        <f t="shared" si="266"/>
        <v>0.13055555555555559</v>
      </c>
      <c r="AC302" s="195">
        <f t="shared" si="266"/>
        <v>0.1466666666666667</v>
      </c>
      <c r="AD302" s="82">
        <f t="shared" si="266"/>
        <v>0.1627777777777778</v>
      </c>
      <c r="AE302" s="195">
        <f t="shared" si="266"/>
        <v>0.1788888888888889</v>
      </c>
      <c r="AF302" s="195">
        <f t="shared" si="266"/>
        <v>0.19500000000000001</v>
      </c>
      <c r="AG302" s="195">
        <f t="shared" si="266"/>
        <v>0.21111111111111111</v>
      </c>
      <c r="AH302" s="195">
        <f t="shared" si="266"/>
        <v>0.22722222222222221</v>
      </c>
      <c r="AI302" s="195">
        <f t="shared" si="266"/>
        <v>0.24333333333333332</v>
      </c>
      <c r="AJ302" s="195">
        <f t="shared" si="266"/>
        <v>0.25944444444444442</v>
      </c>
      <c r="AK302" s="195">
        <f t="shared" ref="AK302:BB302" si="267">+AJ302+AK301</f>
        <v>0.27555555555555555</v>
      </c>
      <c r="AL302" s="195">
        <f t="shared" si="267"/>
        <v>0.29166666666666669</v>
      </c>
      <c r="AM302" s="195">
        <f t="shared" si="267"/>
        <v>0.30777777777777782</v>
      </c>
      <c r="AN302" s="195">
        <f t="shared" si="267"/>
        <v>0.32388888888888895</v>
      </c>
      <c r="AO302" s="195">
        <f t="shared" si="267"/>
        <v>0.34000000000000008</v>
      </c>
      <c r="AP302" s="195">
        <f t="shared" si="267"/>
        <v>1</v>
      </c>
      <c r="AQ302" s="195">
        <f t="shared" si="267"/>
        <v>1</v>
      </c>
      <c r="AR302" s="195">
        <f t="shared" si="267"/>
        <v>1</v>
      </c>
      <c r="AS302" s="195">
        <f t="shared" si="267"/>
        <v>1</v>
      </c>
      <c r="AT302" s="195">
        <f t="shared" si="267"/>
        <v>1</v>
      </c>
      <c r="AU302" s="195">
        <f t="shared" si="267"/>
        <v>1</v>
      </c>
      <c r="AV302" s="195">
        <f t="shared" si="267"/>
        <v>1</v>
      </c>
      <c r="AW302" s="195">
        <f t="shared" si="267"/>
        <v>1</v>
      </c>
      <c r="AX302" s="195">
        <f t="shared" si="267"/>
        <v>1</v>
      </c>
      <c r="AY302" s="195">
        <f t="shared" si="267"/>
        <v>1</v>
      </c>
      <c r="AZ302" s="195">
        <f t="shared" si="267"/>
        <v>1</v>
      </c>
      <c r="BA302" s="195">
        <f t="shared" si="267"/>
        <v>1</v>
      </c>
      <c r="BB302" s="195">
        <f t="shared" si="267"/>
        <v>1</v>
      </c>
      <c r="BC302" s="196"/>
      <c r="BD302" s="194"/>
    </row>
    <row r="303" spans="1:89" s="212" customFormat="1" x14ac:dyDescent="0.25">
      <c r="A303" s="259"/>
      <c r="B303" s="209"/>
      <c r="C303" s="266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0"/>
      <c r="AB303" s="210"/>
      <c r="AC303" s="210"/>
      <c r="AD303" s="83"/>
      <c r="AE303" s="210"/>
      <c r="AF303" s="210"/>
      <c r="AG303" s="210"/>
      <c r="AH303" s="210"/>
      <c r="AI303" s="210"/>
      <c r="AJ303" s="210"/>
      <c r="AK303" s="210"/>
      <c r="AL303" s="210"/>
      <c r="AM303" s="210"/>
      <c r="AN303" s="210"/>
      <c r="AO303" s="210"/>
      <c r="AP303" s="210"/>
      <c r="AQ303" s="210"/>
      <c r="AR303" s="210"/>
      <c r="AS303" s="210"/>
      <c r="AT303" s="210"/>
      <c r="AU303" s="210"/>
      <c r="AV303" s="210"/>
      <c r="AW303" s="210"/>
      <c r="AX303" s="210"/>
      <c r="AY303" s="210"/>
      <c r="AZ303" s="210"/>
      <c r="BA303" s="210"/>
      <c r="BB303" s="210"/>
      <c r="BC303" s="211"/>
      <c r="BD303" s="209"/>
    </row>
    <row r="304" spans="1:89" s="198" customFormat="1" x14ac:dyDescent="0.25">
      <c r="A304" s="259"/>
      <c r="B304" s="198" t="s">
        <v>112</v>
      </c>
      <c r="C304" s="199">
        <v>14.8</v>
      </c>
      <c r="D304" s="200">
        <f t="shared" ref="D304:AI304" si="268">+D300*$C304</f>
        <v>0</v>
      </c>
      <c r="E304" s="200">
        <f t="shared" si="268"/>
        <v>0</v>
      </c>
      <c r="F304" s="200">
        <f t="shared" si="268"/>
        <v>0</v>
      </c>
      <c r="G304" s="200">
        <f t="shared" si="268"/>
        <v>0</v>
      </c>
      <c r="H304" s="200">
        <f t="shared" si="268"/>
        <v>0</v>
      </c>
      <c r="I304" s="200">
        <f t="shared" si="268"/>
        <v>0</v>
      </c>
      <c r="J304" s="200">
        <f t="shared" si="268"/>
        <v>0</v>
      </c>
      <c r="K304" s="200">
        <f t="shared" si="268"/>
        <v>0</v>
      </c>
      <c r="L304" s="200">
        <f t="shared" si="268"/>
        <v>0</v>
      </c>
      <c r="M304" s="200">
        <f t="shared" si="268"/>
        <v>0</v>
      </c>
      <c r="N304" s="200">
        <f t="shared" si="268"/>
        <v>0.73559523809523808</v>
      </c>
      <c r="O304" s="200">
        <f t="shared" si="268"/>
        <v>0.73559523809523808</v>
      </c>
      <c r="P304" s="200">
        <f t="shared" si="268"/>
        <v>0.73559523809523808</v>
      </c>
      <c r="Q304" s="200">
        <f t="shared" si="268"/>
        <v>0.73559523809523808</v>
      </c>
      <c r="R304" s="200">
        <f t="shared" si="268"/>
        <v>0.73559523809523808</v>
      </c>
      <c r="S304" s="200">
        <f t="shared" si="268"/>
        <v>0.73559523809523808</v>
      </c>
      <c r="T304" s="200">
        <f t="shared" si="268"/>
        <v>0.73559523809523808</v>
      </c>
      <c r="U304" s="200">
        <f t="shared" si="268"/>
        <v>0.73559523809523808</v>
      </c>
      <c r="V304" s="200">
        <f t="shared" si="268"/>
        <v>0.73559523809523808</v>
      </c>
      <c r="W304" s="200">
        <f t="shared" si="268"/>
        <v>0.73559523809523808</v>
      </c>
      <c r="X304" s="200">
        <f t="shared" si="268"/>
        <v>1.4758419047619049</v>
      </c>
      <c r="Y304" s="200">
        <f t="shared" si="268"/>
        <v>2.2160885714285716</v>
      </c>
      <c r="Z304" s="200">
        <f t="shared" si="268"/>
        <v>2.9563352380952383</v>
      </c>
      <c r="AA304" s="200">
        <f t="shared" si="268"/>
        <v>3.6965819047619046</v>
      </c>
      <c r="AB304" s="200">
        <f t="shared" si="268"/>
        <v>4.4368285714285713</v>
      </c>
      <c r="AC304" s="200">
        <f t="shared" si="268"/>
        <v>5.1770752380952381</v>
      </c>
      <c r="AD304" s="90">
        <f t="shared" si="268"/>
        <v>5.9173219047619048</v>
      </c>
      <c r="AE304" s="200">
        <f t="shared" si="268"/>
        <v>6.6575685714285706</v>
      </c>
      <c r="AF304" s="200">
        <f t="shared" si="268"/>
        <v>7.3978152380952373</v>
      </c>
      <c r="AG304" s="200">
        <f t="shared" si="268"/>
        <v>8.1380619047619032</v>
      </c>
      <c r="AH304" s="200">
        <f t="shared" si="268"/>
        <v>8.8783085714285708</v>
      </c>
      <c r="AI304" s="200">
        <f t="shared" si="268"/>
        <v>9.6185552380952384</v>
      </c>
      <c r="AJ304" s="200">
        <f t="shared" ref="AJ304:BB304" si="269">+AJ300*$C304</f>
        <v>10.358801904761906</v>
      </c>
      <c r="AK304" s="200">
        <f t="shared" si="269"/>
        <v>11.099048571428574</v>
      </c>
      <c r="AL304" s="200">
        <f t="shared" si="269"/>
        <v>11.839295238095241</v>
      </c>
      <c r="AM304" s="200">
        <f t="shared" si="269"/>
        <v>12.579541904761907</v>
      </c>
      <c r="AN304" s="200">
        <f t="shared" si="269"/>
        <v>13.319788571428575</v>
      </c>
      <c r="AO304" s="200">
        <f t="shared" si="269"/>
        <v>14.060035238095242</v>
      </c>
      <c r="AP304" s="200">
        <f t="shared" si="269"/>
        <v>14.060035238095242</v>
      </c>
      <c r="AQ304" s="200">
        <f t="shared" si="269"/>
        <v>14.060035238095242</v>
      </c>
      <c r="AR304" s="200">
        <f t="shared" si="269"/>
        <v>14.060035238095242</v>
      </c>
      <c r="AS304" s="200">
        <f t="shared" si="269"/>
        <v>14.060035238095242</v>
      </c>
      <c r="AT304" s="200">
        <f t="shared" si="269"/>
        <v>14.800035238095242</v>
      </c>
      <c r="AU304" s="200">
        <f t="shared" si="269"/>
        <v>14.800035238095242</v>
      </c>
      <c r="AV304" s="200">
        <f t="shared" si="269"/>
        <v>14.800035238095242</v>
      </c>
      <c r="AW304" s="200">
        <f t="shared" si="269"/>
        <v>14.800035238095242</v>
      </c>
      <c r="AX304" s="200">
        <f t="shared" si="269"/>
        <v>14.800035238095242</v>
      </c>
      <c r="AY304" s="200">
        <f t="shared" si="269"/>
        <v>14.800035238095242</v>
      </c>
      <c r="AZ304" s="200">
        <f t="shared" si="269"/>
        <v>14.800035238095242</v>
      </c>
      <c r="BA304" s="200">
        <f t="shared" si="269"/>
        <v>14.800035238095242</v>
      </c>
      <c r="BB304" s="200">
        <f t="shared" si="269"/>
        <v>14.800035238095242</v>
      </c>
      <c r="BC304" s="201"/>
      <c r="BD304" s="202"/>
      <c r="BE304" s="202"/>
      <c r="BF304" s="202"/>
      <c r="BG304" s="202"/>
      <c r="BH304" s="202"/>
      <c r="BI304" s="202"/>
      <c r="BJ304" s="202"/>
      <c r="BK304" s="202"/>
      <c r="BL304" s="202"/>
      <c r="BM304" s="202"/>
      <c r="BN304" s="202"/>
      <c r="BO304" s="202"/>
      <c r="BP304" s="202"/>
      <c r="BQ304" s="202"/>
      <c r="BR304" s="202"/>
      <c r="BS304" s="202"/>
      <c r="BT304" s="202"/>
      <c r="BU304" s="202"/>
      <c r="BV304" s="202"/>
      <c r="BW304" s="202"/>
      <c r="BX304" s="202"/>
      <c r="BY304" s="202"/>
      <c r="BZ304" s="202"/>
      <c r="CA304" s="202"/>
      <c r="CB304" s="202"/>
      <c r="CC304" s="202"/>
      <c r="CD304" s="202"/>
      <c r="CE304" s="202"/>
      <c r="CF304" s="202"/>
      <c r="CG304" s="202"/>
      <c r="CH304" s="202"/>
      <c r="CI304" s="202"/>
      <c r="CJ304" s="202"/>
      <c r="CK304" s="202"/>
    </row>
    <row r="305" spans="1:89" s="203" customFormat="1" ht="13.8" thickBot="1" x14ac:dyDescent="0.3">
      <c r="A305" s="260"/>
      <c r="B305" s="203" t="s">
        <v>113</v>
      </c>
      <c r="C305" s="204" t="str">
        <f>+'NTP or Sold'!C29</f>
        <v>Committed</v>
      </c>
      <c r="D305" s="205">
        <f t="shared" ref="D305:AI305" si="270">+D302*$C304</f>
        <v>0</v>
      </c>
      <c r="E305" s="205">
        <f t="shared" si="270"/>
        <v>0</v>
      </c>
      <c r="F305" s="205">
        <f t="shared" si="270"/>
        <v>0</v>
      </c>
      <c r="G305" s="205">
        <f t="shared" si="270"/>
        <v>0</v>
      </c>
      <c r="H305" s="205">
        <f t="shared" si="270"/>
        <v>0</v>
      </c>
      <c r="I305" s="205">
        <f t="shared" si="270"/>
        <v>0</v>
      </c>
      <c r="J305" s="205">
        <f t="shared" si="270"/>
        <v>0</v>
      </c>
      <c r="K305" s="205">
        <f t="shared" si="270"/>
        <v>0</v>
      </c>
      <c r="L305" s="205">
        <f t="shared" si="270"/>
        <v>0</v>
      </c>
      <c r="M305" s="205">
        <f t="shared" si="270"/>
        <v>0</v>
      </c>
      <c r="N305" s="205">
        <f t="shared" si="270"/>
        <v>0.7400000000000001</v>
      </c>
      <c r="O305" s="205">
        <f t="shared" si="270"/>
        <v>0.7400000000000001</v>
      </c>
      <c r="P305" s="205">
        <f t="shared" si="270"/>
        <v>0.7400000000000001</v>
      </c>
      <c r="Q305" s="205">
        <f t="shared" si="270"/>
        <v>0.7400000000000001</v>
      </c>
      <c r="R305" s="205">
        <f t="shared" si="270"/>
        <v>0.7400000000000001</v>
      </c>
      <c r="S305" s="205">
        <f t="shared" si="270"/>
        <v>0.7400000000000001</v>
      </c>
      <c r="T305" s="205">
        <f t="shared" si="270"/>
        <v>0.7400000000000001</v>
      </c>
      <c r="U305" s="205">
        <f t="shared" si="270"/>
        <v>0.7400000000000001</v>
      </c>
      <c r="V305" s="205">
        <f t="shared" si="270"/>
        <v>0.7400000000000001</v>
      </c>
      <c r="W305" s="205">
        <f t="shared" si="270"/>
        <v>0.7400000000000001</v>
      </c>
      <c r="X305" s="205">
        <f t="shared" si="270"/>
        <v>0.97844444444444467</v>
      </c>
      <c r="Y305" s="205">
        <f t="shared" si="270"/>
        <v>1.2168888888888891</v>
      </c>
      <c r="Z305" s="205">
        <f t="shared" si="270"/>
        <v>1.4553333333333338</v>
      </c>
      <c r="AA305" s="205">
        <f t="shared" si="270"/>
        <v>1.6937777777777783</v>
      </c>
      <c r="AB305" s="205">
        <f t="shared" si="270"/>
        <v>1.932222222222223</v>
      </c>
      <c r="AC305" s="205">
        <f t="shared" si="270"/>
        <v>2.1706666666666674</v>
      </c>
      <c r="AD305" s="136">
        <f t="shared" si="270"/>
        <v>2.4091111111111116</v>
      </c>
      <c r="AE305" s="205">
        <f t="shared" si="270"/>
        <v>2.6475555555555559</v>
      </c>
      <c r="AF305" s="205">
        <f t="shared" si="270"/>
        <v>2.8860000000000001</v>
      </c>
      <c r="AG305" s="205">
        <f t="shared" si="270"/>
        <v>3.1244444444444448</v>
      </c>
      <c r="AH305" s="205">
        <f t="shared" si="270"/>
        <v>3.362888888888889</v>
      </c>
      <c r="AI305" s="205">
        <f t="shared" si="270"/>
        <v>3.6013333333333333</v>
      </c>
      <c r="AJ305" s="205">
        <f t="shared" ref="AJ305:BB305" si="271">+AJ302*$C304</f>
        <v>3.8397777777777775</v>
      </c>
      <c r="AK305" s="205">
        <f t="shared" si="271"/>
        <v>4.0782222222222222</v>
      </c>
      <c r="AL305" s="205">
        <f t="shared" si="271"/>
        <v>4.3166666666666673</v>
      </c>
      <c r="AM305" s="205">
        <f t="shared" si="271"/>
        <v>4.5551111111111116</v>
      </c>
      <c r="AN305" s="205">
        <f t="shared" si="271"/>
        <v>4.7935555555555567</v>
      </c>
      <c r="AO305" s="205">
        <f t="shared" si="271"/>
        <v>5.0320000000000018</v>
      </c>
      <c r="AP305" s="205">
        <f t="shared" si="271"/>
        <v>14.8</v>
      </c>
      <c r="AQ305" s="205">
        <f t="shared" si="271"/>
        <v>14.8</v>
      </c>
      <c r="AR305" s="205">
        <f t="shared" si="271"/>
        <v>14.8</v>
      </c>
      <c r="AS305" s="205">
        <f t="shared" si="271"/>
        <v>14.8</v>
      </c>
      <c r="AT305" s="205">
        <f t="shared" si="271"/>
        <v>14.8</v>
      </c>
      <c r="AU305" s="205">
        <f t="shared" si="271"/>
        <v>14.8</v>
      </c>
      <c r="AV305" s="205">
        <f t="shared" si="271"/>
        <v>14.8</v>
      </c>
      <c r="AW305" s="205">
        <f t="shared" si="271"/>
        <v>14.8</v>
      </c>
      <c r="AX305" s="205">
        <f t="shared" si="271"/>
        <v>14.8</v>
      </c>
      <c r="AY305" s="205">
        <f t="shared" si="271"/>
        <v>14.8</v>
      </c>
      <c r="AZ305" s="205">
        <f t="shared" si="271"/>
        <v>14.8</v>
      </c>
      <c r="BA305" s="205">
        <f t="shared" si="271"/>
        <v>14.8</v>
      </c>
      <c r="BB305" s="205">
        <f t="shared" si="271"/>
        <v>14.8</v>
      </c>
      <c r="BC305" s="206"/>
      <c r="BD305" s="207"/>
      <c r="BE305" s="207"/>
      <c r="BF305" s="207"/>
      <c r="BG305" s="207"/>
      <c r="BH305" s="207"/>
      <c r="BI305" s="207"/>
      <c r="BJ305" s="207"/>
      <c r="BK305" s="207"/>
      <c r="BL305" s="207"/>
      <c r="BM305" s="207"/>
      <c r="BN305" s="207"/>
      <c r="BO305" s="207"/>
      <c r="BP305" s="207"/>
      <c r="BQ305" s="207"/>
      <c r="BR305" s="207"/>
      <c r="BS305" s="207"/>
      <c r="BT305" s="207"/>
      <c r="BU305" s="207"/>
      <c r="BV305" s="207"/>
      <c r="BW305" s="207"/>
      <c r="BX305" s="207"/>
      <c r="BY305" s="207"/>
      <c r="BZ305" s="207"/>
      <c r="CA305" s="207"/>
      <c r="CB305" s="207"/>
      <c r="CC305" s="207"/>
      <c r="CD305" s="207"/>
      <c r="CE305" s="207"/>
      <c r="CF305" s="207"/>
      <c r="CG305" s="207"/>
      <c r="CH305" s="207"/>
      <c r="CI305" s="207"/>
      <c r="CJ305" s="207"/>
      <c r="CK305" s="207"/>
    </row>
    <row r="306" spans="1:89" s="193" customFormat="1" ht="15" customHeight="1" thickTop="1" x14ac:dyDescent="0.25">
      <c r="A306" s="258">
        <f>+A298+1</f>
        <v>9</v>
      </c>
      <c r="B306" s="190" t="str">
        <f>+'NTP or Sold'!H30</f>
        <v>LM6000</v>
      </c>
      <c r="C306" s="265" t="str">
        <f>+'NTP or Sold'!T30</f>
        <v>Fountain Valley PSCO (ENA) - 90%</v>
      </c>
      <c r="D306" s="191"/>
      <c r="E306" s="191"/>
      <c r="F306" s="191"/>
      <c r="G306" s="191"/>
      <c r="H306" s="191"/>
      <c r="I306" s="191"/>
      <c r="J306" s="191"/>
      <c r="K306" s="191"/>
      <c r="L306" s="191"/>
      <c r="M306" s="191"/>
      <c r="N306" s="191"/>
      <c r="O306" s="191"/>
      <c r="P306" s="191"/>
      <c r="Q306" s="191"/>
      <c r="R306" s="191"/>
      <c r="S306" s="191"/>
      <c r="T306" s="191"/>
      <c r="U306" s="191"/>
      <c r="V306" s="191"/>
      <c r="W306" s="191"/>
      <c r="X306" s="191"/>
      <c r="Y306" s="191"/>
      <c r="Z306" s="191"/>
      <c r="AA306" s="191"/>
      <c r="AB306" s="191"/>
      <c r="AC306" s="191"/>
      <c r="AD306" s="84"/>
      <c r="AE306" s="191"/>
      <c r="AF306" s="191"/>
      <c r="AG306" s="191"/>
      <c r="AH306" s="191"/>
      <c r="AI306" s="191"/>
      <c r="AJ306" s="191"/>
      <c r="AK306" s="191"/>
      <c r="AL306" s="191"/>
      <c r="AM306" s="191"/>
      <c r="AN306" s="191"/>
      <c r="AO306" s="191"/>
      <c r="AP306" s="191"/>
      <c r="AQ306" s="191"/>
      <c r="AR306" s="191"/>
      <c r="AS306" s="191"/>
      <c r="AT306" s="191"/>
      <c r="AU306" s="191"/>
      <c r="AV306" s="191"/>
      <c r="AW306" s="191"/>
      <c r="AX306" s="191"/>
      <c r="AY306" s="191"/>
      <c r="AZ306" s="191"/>
      <c r="BA306" s="191"/>
      <c r="BB306" s="191"/>
      <c r="BC306" s="192"/>
    </row>
    <row r="307" spans="1:89" s="197" customFormat="1" x14ac:dyDescent="0.25">
      <c r="A307" s="259"/>
      <c r="B307" s="194" t="s">
        <v>108</v>
      </c>
      <c r="C307" s="266"/>
      <c r="D307" s="195">
        <v>0</v>
      </c>
      <c r="E307" s="195">
        <v>0</v>
      </c>
      <c r="F307" s="195">
        <v>0</v>
      </c>
      <c r="G307" s="195">
        <v>0</v>
      </c>
      <c r="H307" s="195">
        <v>0</v>
      </c>
      <c r="I307" s="195">
        <v>0</v>
      </c>
      <c r="J307" s="195">
        <v>0</v>
      </c>
      <c r="K307" s="195">
        <v>0</v>
      </c>
      <c r="L307" s="195">
        <v>0</v>
      </c>
      <c r="M307" s="195">
        <v>0</v>
      </c>
      <c r="N307" s="195">
        <f>16.7/336</f>
        <v>4.9702380952380949E-2</v>
      </c>
      <c r="O307" s="195">
        <v>0</v>
      </c>
      <c r="P307" s="195">
        <v>0</v>
      </c>
      <c r="Q307" s="195">
        <v>0</v>
      </c>
      <c r="R307" s="195">
        <v>0</v>
      </c>
      <c r="S307" s="195">
        <v>0</v>
      </c>
      <c r="T307" s="195">
        <v>0</v>
      </c>
      <c r="U307" s="195">
        <v>0</v>
      </c>
      <c r="V307" s="195">
        <v>0</v>
      </c>
      <c r="W307" s="195">
        <v>0</v>
      </c>
      <c r="X307" s="195">
        <f t="shared" ref="X307:AO307" si="272">+(0.95-0.0497)/18</f>
        <v>5.0016666666666668E-2</v>
      </c>
      <c r="Y307" s="195">
        <f t="shared" si="272"/>
        <v>5.0016666666666668E-2</v>
      </c>
      <c r="Z307" s="195">
        <f t="shared" si="272"/>
        <v>5.0016666666666668E-2</v>
      </c>
      <c r="AA307" s="195">
        <f t="shared" si="272"/>
        <v>5.0016666666666668E-2</v>
      </c>
      <c r="AB307" s="195">
        <f t="shared" si="272"/>
        <v>5.0016666666666668E-2</v>
      </c>
      <c r="AC307" s="195">
        <f t="shared" si="272"/>
        <v>5.0016666666666668E-2</v>
      </c>
      <c r="AD307" s="82">
        <f t="shared" si="272"/>
        <v>5.0016666666666668E-2</v>
      </c>
      <c r="AE307" s="195">
        <f t="shared" si="272"/>
        <v>5.0016666666666668E-2</v>
      </c>
      <c r="AF307" s="195">
        <f t="shared" si="272"/>
        <v>5.0016666666666668E-2</v>
      </c>
      <c r="AG307" s="195">
        <f t="shared" si="272"/>
        <v>5.0016666666666668E-2</v>
      </c>
      <c r="AH307" s="195">
        <f t="shared" si="272"/>
        <v>5.0016666666666668E-2</v>
      </c>
      <c r="AI307" s="195">
        <f t="shared" si="272"/>
        <v>5.0016666666666668E-2</v>
      </c>
      <c r="AJ307" s="195">
        <f t="shared" si="272"/>
        <v>5.0016666666666668E-2</v>
      </c>
      <c r="AK307" s="195">
        <f t="shared" si="272"/>
        <v>5.0016666666666668E-2</v>
      </c>
      <c r="AL307" s="195">
        <f t="shared" si="272"/>
        <v>5.0016666666666668E-2</v>
      </c>
      <c r="AM307" s="195">
        <f t="shared" si="272"/>
        <v>5.0016666666666668E-2</v>
      </c>
      <c r="AN307" s="195">
        <f t="shared" si="272"/>
        <v>5.0016666666666668E-2</v>
      </c>
      <c r="AO307" s="195">
        <f t="shared" si="272"/>
        <v>5.0016666666666668E-2</v>
      </c>
      <c r="AP307" s="195">
        <v>0</v>
      </c>
      <c r="AQ307" s="195">
        <v>0</v>
      </c>
      <c r="AR307" s="195">
        <v>0</v>
      </c>
      <c r="AS307" s="195">
        <v>0</v>
      </c>
      <c r="AT307" s="195">
        <v>0.05</v>
      </c>
      <c r="AU307" s="195">
        <v>0</v>
      </c>
      <c r="AV307" s="195">
        <v>0</v>
      </c>
      <c r="AW307" s="195">
        <v>0</v>
      </c>
      <c r="AX307" s="195">
        <v>0</v>
      </c>
      <c r="AY307" s="195">
        <v>0</v>
      </c>
      <c r="AZ307" s="195">
        <v>0</v>
      </c>
      <c r="BA307" s="195">
        <v>0</v>
      </c>
      <c r="BB307" s="195">
        <v>0</v>
      </c>
      <c r="BC307" s="196">
        <f>SUM(D307:BB307)</f>
        <v>1.0000023809523813</v>
      </c>
      <c r="BD307" s="194"/>
    </row>
    <row r="308" spans="1:89" s="197" customFormat="1" x14ac:dyDescent="0.25">
      <c r="A308" s="259"/>
      <c r="B308" s="194" t="s">
        <v>109</v>
      </c>
      <c r="C308" s="266"/>
      <c r="D308" s="195">
        <f>D307</f>
        <v>0</v>
      </c>
      <c r="E308" s="195">
        <f t="shared" ref="E308:AJ308" si="273">+D308+E307</f>
        <v>0</v>
      </c>
      <c r="F308" s="195">
        <f t="shared" si="273"/>
        <v>0</v>
      </c>
      <c r="G308" s="195">
        <f t="shared" si="273"/>
        <v>0</v>
      </c>
      <c r="H308" s="195">
        <f t="shared" si="273"/>
        <v>0</v>
      </c>
      <c r="I308" s="195">
        <f t="shared" si="273"/>
        <v>0</v>
      </c>
      <c r="J308" s="195">
        <f t="shared" si="273"/>
        <v>0</v>
      </c>
      <c r="K308" s="195">
        <f t="shared" si="273"/>
        <v>0</v>
      </c>
      <c r="L308" s="195">
        <f t="shared" si="273"/>
        <v>0</v>
      </c>
      <c r="M308" s="195">
        <f t="shared" si="273"/>
        <v>0</v>
      </c>
      <c r="N308" s="195">
        <f t="shared" si="273"/>
        <v>4.9702380952380949E-2</v>
      </c>
      <c r="O308" s="195">
        <f t="shared" si="273"/>
        <v>4.9702380952380949E-2</v>
      </c>
      <c r="P308" s="195">
        <f t="shared" si="273"/>
        <v>4.9702380952380949E-2</v>
      </c>
      <c r="Q308" s="195">
        <f t="shared" si="273"/>
        <v>4.9702380952380949E-2</v>
      </c>
      <c r="R308" s="195">
        <f t="shared" si="273"/>
        <v>4.9702380952380949E-2</v>
      </c>
      <c r="S308" s="195">
        <f t="shared" si="273"/>
        <v>4.9702380952380949E-2</v>
      </c>
      <c r="T308" s="195">
        <f t="shared" si="273"/>
        <v>4.9702380952380949E-2</v>
      </c>
      <c r="U308" s="195">
        <f t="shared" si="273"/>
        <v>4.9702380952380949E-2</v>
      </c>
      <c r="V308" s="195">
        <f t="shared" si="273"/>
        <v>4.9702380952380949E-2</v>
      </c>
      <c r="W308" s="195">
        <f t="shared" si="273"/>
        <v>4.9702380952380949E-2</v>
      </c>
      <c r="X308" s="195">
        <f t="shared" si="273"/>
        <v>9.9719047619047624E-2</v>
      </c>
      <c r="Y308" s="195">
        <f t="shared" si="273"/>
        <v>0.14973571428571431</v>
      </c>
      <c r="Z308" s="195">
        <f t="shared" si="273"/>
        <v>0.19975238095238096</v>
      </c>
      <c r="AA308" s="195">
        <f t="shared" si="273"/>
        <v>0.24976904761904761</v>
      </c>
      <c r="AB308" s="195">
        <f t="shared" si="273"/>
        <v>0.29978571428571427</v>
      </c>
      <c r="AC308" s="195">
        <f t="shared" si="273"/>
        <v>0.34980238095238092</v>
      </c>
      <c r="AD308" s="82">
        <f t="shared" si="273"/>
        <v>0.39981904761904757</v>
      </c>
      <c r="AE308" s="195">
        <f t="shared" si="273"/>
        <v>0.44983571428571423</v>
      </c>
      <c r="AF308" s="195">
        <f t="shared" si="273"/>
        <v>0.49985238095238088</v>
      </c>
      <c r="AG308" s="195">
        <f t="shared" si="273"/>
        <v>0.54986904761904754</v>
      </c>
      <c r="AH308" s="195">
        <f t="shared" si="273"/>
        <v>0.59988571428571424</v>
      </c>
      <c r="AI308" s="195">
        <f t="shared" si="273"/>
        <v>0.64990238095238095</v>
      </c>
      <c r="AJ308" s="195">
        <f t="shared" si="273"/>
        <v>0.69991904761904766</v>
      </c>
      <c r="AK308" s="195">
        <f t="shared" ref="AK308:BB308" si="274">+AJ308+AK307</f>
        <v>0.74993571428571437</v>
      </c>
      <c r="AL308" s="195">
        <f t="shared" si="274"/>
        <v>0.79995238095238108</v>
      </c>
      <c r="AM308" s="195">
        <f t="shared" si="274"/>
        <v>0.84996904761904779</v>
      </c>
      <c r="AN308" s="195">
        <f t="shared" si="274"/>
        <v>0.8999857142857145</v>
      </c>
      <c r="AO308" s="195">
        <f t="shared" si="274"/>
        <v>0.95000238095238121</v>
      </c>
      <c r="AP308" s="195">
        <f t="shared" si="274"/>
        <v>0.95000238095238121</v>
      </c>
      <c r="AQ308" s="195">
        <f t="shared" si="274"/>
        <v>0.95000238095238121</v>
      </c>
      <c r="AR308" s="195">
        <f t="shared" si="274"/>
        <v>0.95000238095238121</v>
      </c>
      <c r="AS308" s="195">
        <f t="shared" si="274"/>
        <v>0.95000238095238121</v>
      </c>
      <c r="AT308" s="195">
        <f t="shared" si="274"/>
        <v>1.0000023809523813</v>
      </c>
      <c r="AU308" s="195">
        <f t="shared" si="274"/>
        <v>1.0000023809523813</v>
      </c>
      <c r="AV308" s="195">
        <f t="shared" si="274"/>
        <v>1.0000023809523813</v>
      </c>
      <c r="AW308" s="195">
        <f t="shared" si="274"/>
        <v>1.0000023809523813</v>
      </c>
      <c r="AX308" s="195">
        <f t="shared" si="274"/>
        <v>1.0000023809523813</v>
      </c>
      <c r="AY308" s="195">
        <f t="shared" si="274"/>
        <v>1.0000023809523813</v>
      </c>
      <c r="AZ308" s="195">
        <f t="shared" si="274"/>
        <v>1.0000023809523813</v>
      </c>
      <c r="BA308" s="195">
        <f t="shared" si="274"/>
        <v>1.0000023809523813</v>
      </c>
      <c r="BB308" s="195">
        <f t="shared" si="274"/>
        <v>1.0000023809523813</v>
      </c>
      <c r="BC308" s="196"/>
      <c r="BD308" s="194"/>
    </row>
    <row r="309" spans="1:89" s="197" customFormat="1" x14ac:dyDescent="0.25">
      <c r="A309" s="259"/>
      <c r="B309" s="194" t="s">
        <v>110</v>
      </c>
      <c r="C309" s="266"/>
      <c r="D309" s="195">
        <v>0</v>
      </c>
      <c r="E309" s="195">
        <v>0</v>
      </c>
      <c r="F309" s="195">
        <v>0</v>
      </c>
      <c r="G309" s="195">
        <v>0</v>
      </c>
      <c r="H309" s="195">
        <v>0</v>
      </c>
      <c r="I309" s="195">
        <v>0</v>
      </c>
      <c r="J309" s="195">
        <v>0</v>
      </c>
      <c r="K309" s="195">
        <v>0</v>
      </c>
      <c r="L309" s="195">
        <v>0</v>
      </c>
      <c r="M309" s="195">
        <v>0</v>
      </c>
      <c r="N309" s="195">
        <v>0.05</v>
      </c>
      <c r="O309" s="195">
        <v>0</v>
      </c>
      <c r="P309" s="195">
        <v>0</v>
      </c>
      <c r="Q309" s="195">
        <v>0</v>
      </c>
      <c r="R309" s="195">
        <v>0</v>
      </c>
      <c r="S309" s="195">
        <v>0</v>
      </c>
      <c r="T309" s="195">
        <v>0</v>
      </c>
      <c r="U309" s="195">
        <v>0</v>
      </c>
      <c r="V309" s="195">
        <v>0</v>
      </c>
      <c r="W309" s="195">
        <v>0</v>
      </c>
      <c r="X309" s="195">
        <f t="shared" ref="X309:AO309" si="275">+(0.34-0.05)/18</f>
        <v>1.6111111111111114E-2</v>
      </c>
      <c r="Y309" s="195">
        <f t="shared" si="275"/>
        <v>1.6111111111111114E-2</v>
      </c>
      <c r="Z309" s="195">
        <f t="shared" si="275"/>
        <v>1.6111111111111114E-2</v>
      </c>
      <c r="AA309" s="195">
        <f t="shared" si="275"/>
        <v>1.6111111111111114E-2</v>
      </c>
      <c r="AB309" s="195">
        <f t="shared" si="275"/>
        <v>1.6111111111111114E-2</v>
      </c>
      <c r="AC309" s="195">
        <f t="shared" si="275"/>
        <v>1.6111111111111114E-2</v>
      </c>
      <c r="AD309" s="82">
        <f t="shared" si="275"/>
        <v>1.6111111111111114E-2</v>
      </c>
      <c r="AE309" s="195">
        <f t="shared" si="275"/>
        <v>1.6111111111111114E-2</v>
      </c>
      <c r="AF309" s="195">
        <f t="shared" si="275"/>
        <v>1.6111111111111114E-2</v>
      </c>
      <c r="AG309" s="195">
        <f t="shared" si="275"/>
        <v>1.6111111111111114E-2</v>
      </c>
      <c r="AH309" s="195">
        <f t="shared" si="275"/>
        <v>1.6111111111111114E-2</v>
      </c>
      <c r="AI309" s="195">
        <f t="shared" si="275"/>
        <v>1.6111111111111114E-2</v>
      </c>
      <c r="AJ309" s="195">
        <f t="shared" si="275"/>
        <v>1.6111111111111114E-2</v>
      </c>
      <c r="AK309" s="195">
        <f t="shared" si="275"/>
        <v>1.6111111111111114E-2</v>
      </c>
      <c r="AL309" s="195">
        <f t="shared" si="275"/>
        <v>1.6111111111111114E-2</v>
      </c>
      <c r="AM309" s="195">
        <f t="shared" si="275"/>
        <v>1.6111111111111114E-2</v>
      </c>
      <c r="AN309" s="195">
        <f t="shared" si="275"/>
        <v>1.6111111111111114E-2</v>
      </c>
      <c r="AO309" s="195">
        <f t="shared" si="275"/>
        <v>1.6111111111111114E-2</v>
      </c>
      <c r="AP309" s="195">
        <v>0.66</v>
      </c>
      <c r="AQ309" s="195">
        <v>0</v>
      </c>
      <c r="AR309" s="195">
        <v>0</v>
      </c>
      <c r="AS309" s="195">
        <v>0</v>
      </c>
      <c r="AT309" s="195">
        <v>0</v>
      </c>
      <c r="AU309" s="195">
        <v>0</v>
      </c>
      <c r="AV309" s="195">
        <v>0</v>
      </c>
      <c r="AW309" s="195">
        <v>0</v>
      </c>
      <c r="AX309" s="195">
        <v>0</v>
      </c>
      <c r="AY309" s="195">
        <v>0</v>
      </c>
      <c r="AZ309" s="195">
        <v>0</v>
      </c>
      <c r="BA309" s="195">
        <v>0</v>
      </c>
      <c r="BB309" s="195">
        <v>0</v>
      </c>
      <c r="BC309" s="196">
        <f>SUM(D309:BB309)</f>
        <v>1</v>
      </c>
      <c r="BD309" s="194"/>
    </row>
    <row r="310" spans="1:89" s="197" customFormat="1" x14ac:dyDescent="0.25">
      <c r="A310" s="259"/>
      <c r="B310" s="194" t="s">
        <v>111</v>
      </c>
      <c r="C310" s="266"/>
      <c r="D310" s="195">
        <f>D309</f>
        <v>0</v>
      </c>
      <c r="E310" s="195">
        <f t="shared" ref="E310:AJ310" si="276">+D310+E309</f>
        <v>0</v>
      </c>
      <c r="F310" s="195">
        <f t="shared" si="276"/>
        <v>0</v>
      </c>
      <c r="G310" s="195">
        <f t="shared" si="276"/>
        <v>0</v>
      </c>
      <c r="H310" s="195">
        <f t="shared" si="276"/>
        <v>0</v>
      </c>
      <c r="I310" s="195">
        <f t="shared" si="276"/>
        <v>0</v>
      </c>
      <c r="J310" s="195">
        <f t="shared" si="276"/>
        <v>0</v>
      </c>
      <c r="K310" s="195">
        <f t="shared" si="276"/>
        <v>0</v>
      </c>
      <c r="L310" s="195">
        <f t="shared" si="276"/>
        <v>0</v>
      </c>
      <c r="M310" s="195">
        <f t="shared" si="276"/>
        <v>0</v>
      </c>
      <c r="N310" s="195">
        <f t="shared" si="276"/>
        <v>0.05</v>
      </c>
      <c r="O310" s="195">
        <f t="shared" si="276"/>
        <v>0.05</v>
      </c>
      <c r="P310" s="195">
        <f t="shared" si="276"/>
        <v>0.05</v>
      </c>
      <c r="Q310" s="195">
        <f t="shared" si="276"/>
        <v>0.05</v>
      </c>
      <c r="R310" s="195">
        <f t="shared" si="276"/>
        <v>0.05</v>
      </c>
      <c r="S310" s="195">
        <f t="shared" si="276"/>
        <v>0.05</v>
      </c>
      <c r="T310" s="195">
        <f t="shared" si="276"/>
        <v>0.05</v>
      </c>
      <c r="U310" s="195">
        <f t="shared" si="276"/>
        <v>0.05</v>
      </c>
      <c r="V310" s="195">
        <f t="shared" si="276"/>
        <v>0.05</v>
      </c>
      <c r="W310" s="195">
        <f t="shared" si="276"/>
        <v>0.05</v>
      </c>
      <c r="X310" s="195">
        <f t="shared" si="276"/>
        <v>6.611111111111112E-2</v>
      </c>
      <c r="Y310" s="195">
        <f t="shared" si="276"/>
        <v>8.2222222222222238E-2</v>
      </c>
      <c r="Z310" s="195">
        <f t="shared" si="276"/>
        <v>9.8333333333333356E-2</v>
      </c>
      <c r="AA310" s="195">
        <f t="shared" si="276"/>
        <v>0.11444444444444447</v>
      </c>
      <c r="AB310" s="195">
        <f t="shared" si="276"/>
        <v>0.13055555555555559</v>
      </c>
      <c r="AC310" s="195">
        <f t="shared" si="276"/>
        <v>0.1466666666666667</v>
      </c>
      <c r="AD310" s="82">
        <f t="shared" si="276"/>
        <v>0.1627777777777778</v>
      </c>
      <c r="AE310" s="195">
        <f t="shared" si="276"/>
        <v>0.1788888888888889</v>
      </c>
      <c r="AF310" s="195">
        <f t="shared" si="276"/>
        <v>0.19500000000000001</v>
      </c>
      <c r="AG310" s="195">
        <f t="shared" si="276"/>
        <v>0.21111111111111111</v>
      </c>
      <c r="AH310" s="195">
        <f t="shared" si="276"/>
        <v>0.22722222222222221</v>
      </c>
      <c r="AI310" s="195">
        <f t="shared" si="276"/>
        <v>0.24333333333333332</v>
      </c>
      <c r="AJ310" s="195">
        <f t="shared" si="276"/>
        <v>0.25944444444444442</v>
      </c>
      <c r="AK310" s="195">
        <f t="shared" ref="AK310:BB310" si="277">+AJ310+AK309</f>
        <v>0.27555555555555555</v>
      </c>
      <c r="AL310" s="195">
        <f t="shared" si="277"/>
        <v>0.29166666666666669</v>
      </c>
      <c r="AM310" s="195">
        <f t="shared" si="277"/>
        <v>0.30777777777777782</v>
      </c>
      <c r="AN310" s="195">
        <f t="shared" si="277"/>
        <v>0.32388888888888895</v>
      </c>
      <c r="AO310" s="195">
        <f t="shared" si="277"/>
        <v>0.34000000000000008</v>
      </c>
      <c r="AP310" s="195">
        <f t="shared" si="277"/>
        <v>1</v>
      </c>
      <c r="AQ310" s="195">
        <f t="shared" si="277"/>
        <v>1</v>
      </c>
      <c r="AR310" s="195">
        <f t="shared" si="277"/>
        <v>1</v>
      </c>
      <c r="AS310" s="195">
        <f t="shared" si="277"/>
        <v>1</v>
      </c>
      <c r="AT310" s="195">
        <f t="shared" si="277"/>
        <v>1</v>
      </c>
      <c r="AU310" s="195">
        <f t="shared" si="277"/>
        <v>1</v>
      </c>
      <c r="AV310" s="195">
        <f t="shared" si="277"/>
        <v>1</v>
      </c>
      <c r="AW310" s="195">
        <f t="shared" si="277"/>
        <v>1</v>
      </c>
      <c r="AX310" s="195">
        <f t="shared" si="277"/>
        <v>1</v>
      </c>
      <c r="AY310" s="195">
        <f t="shared" si="277"/>
        <v>1</v>
      </c>
      <c r="AZ310" s="195">
        <f t="shared" si="277"/>
        <v>1</v>
      </c>
      <c r="BA310" s="195">
        <f t="shared" si="277"/>
        <v>1</v>
      </c>
      <c r="BB310" s="195">
        <f t="shared" si="277"/>
        <v>1</v>
      </c>
      <c r="BC310" s="196"/>
      <c r="BD310" s="194"/>
    </row>
    <row r="311" spans="1:89" s="212" customFormat="1" x14ac:dyDescent="0.25">
      <c r="A311" s="259"/>
      <c r="B311" s="209"/>
      <c r="C311" s="266"/>
      <c r="D311" s="210"/>
      <c r="E311" s="210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  <c r="AA311" s="210"/>
      <c r="AB311" s="210"/>
      <c r="AC311" s="210"/>
      <c r="AD311" s="83"/>
      <c r="AE311" s="210"/>
      <c r="AF311" s="210"/>
      <c r="AG311" s="210"/>
      <c r="AH311" s="210"/>
      <c r="AI311" s="210"/>
      <c r="AJ311" s="210"/>
      <c r="AK311" s="210"/>
      <c r="AL311" s="210"/>
      <c r="AM311" s="210"/>
      <c r="AN311" s="210"/>
      <c r="AO311" s="210"/>
      <c r="AP311" s="210"/>
      <c r="AQ311" s="210"/>
      <c r="AR311" s="210"/>
      <c r="AS311" s="210"/>
      <c r="AT311" s="210"/>
      <c r="AU311" s="210"/>
      <c r="AV311" s="210"/>
      <c r="AW311" s="210"/>
      <c r="AX311" s="210"/>
      <c r="AY311" s="210"/>
      <c r="AZ311" s="210"/>
      <c r="BA311" s="210"/>
      <c r="BB311" s="210"/>
      <c r="BC311" s="211"/>
      <c r="BD311" s="209"/>
    </row>
    <row r="312" spans="1:89" s="198" customFormat="1" x14ac:dyDescent="0.25">
      <c r="A312" s="259"/>
      <c r="B312" s="198" t="s">
        <v>112</v>
      </c>
      <c r="C312" s="199">
        <v>14.8</v>
      </c>
      <c r="D312" s="200">
        <f t="shared" ref="D312:AI312" si="278">+D308*$C312</f>
        <v>0</v>
      </c>
      <c r="E312" s="200">
        <f t="shared" si="278"/>
        <v>0</v>
      </c>
      <c r="F312" s="200">
        <f t="shared" si="278"/>
        <v>0</v>
      </c>
      <c r="G312" s="200">
        <f t="shared" si="278"/>
        <v>0</v>
      </c>
      <c r="H312" s="200">
        <f t="shared" si="278"/>
        <v>0</v>
      </c>
      <c r="I312" s="200">
        <f t="shared" si="278"/>
        <v>0</v>
      </c>
      <c r="J312" s="200">
        <f t="shared" si="278"/>
        <v>0</v>
      </c>
      <c r="K312" s="200">
        <f t="shared" si="278"/>
        <v>0</v>
      </c>
      <c r="L312" s="200">
        <f t="shared" si="278"/>
        <v>0</v>
      </c>
      <c r="M312" s="200">
        <f t="shared" si="278"/>
        <v>0</v>
      </c>
      <c r="N312" s="200">
        <f t="shared" si="278"/>
        <v>0.73559523809523808</v>
      </c>
      <c r="O312" s="200">
        <f t="shared" si="278"/>
        <v>0.73559523809523808</v>
      </c>
      <c r="P312" s="200">
        <f t="shared" si="278"/>
        <v>0.73559523809523808</v>
      </c>
      <c r="Q312" s="200">
        <f t="shared" si="278"/>
        <v>0.73559523809523808</v>
      </c>
      <c r="R312" s="200">
        <f t="shared" si="278"/>
        <v>0.73559523809523808</v>
      </c>
      <c r="S312" s="200">
        <f t="shared" si="278"/>
        <v>0.73559523809523808</v>
      </c>
      <c r="T312" s="200">
        <f t="shared" si="278"/>
        <v>0.73559523809523808</v>
      </c>
      <c r="U312" s="200">
        <f t="shared" si="278"/>
        <v>0.73559523809523808</v>
      </c>
      <c r="V312" s="200">
        <f t="shared" si="278"/>
        <v>0.73559523809523808</v>
      </c>
      <c r="W312" s="200">
        <f t="shared" si="278"/>
        <v>0.73559523809523808</v>
      </c>
      <c r="X312" s="200">
        <f t="shared" si="278"/>
        <v>1.4758419047619049</v>
      </c>
      <c r="Y312" s="200">
        <f t="shared" si="278"/>
        <v>2.2160885714285716</v>
      </c>
      <c r="Z312" s="200">
        <f t="shared" si="278"/>
        <v>2.9563352380952383</v>
      </c>
      <c r="AA312" s="200">
        <f t="shared" si="278"/>
        <v>3.6965819047619046</v>
      </c>
      <c r="AB312" s="200">
        <f t="shared" si="278"/>
        <v>4.4368285714285713</v>
      </c>
      <c r="AC312" s="200">
        <f t="shared" si="278"/>
        <v>5.1770752380952381</v>
      </c>
      <c r="AD312" s="90">
        <f t="shared" si="278"/>
        <v>5.9173219047619048</v>
      </c>
      <c r="AE312" s="200">
        <f t="shared" si="278"/>
        <v>6.6575685714285706</v>
      </c>
      <c r="AF312" s="200">
        <f t="shared" si="278"/>
        <v>7.3978152380952373</v>
      </c>
      <c r="AG312" s="200">
        <f t="shared" si="278"/>
        <v>8.1380619047619032</v>
      </c>
      <c r="AH312" s="200">
        <f t="shared" si="278"/>
        <v>8.8783085714285708</v>
      </c>
      <c r="AI312" s="200">
        <f t="shared" si="278"/>
        <v>9.6185552380952384</v>
      </c>
      <c r="AJ312" s="200">
        <f t="shared" ref="AJ312:BB312" si="279">+AJ308*$C312</f>
        <v>10.358801904761906</v>
      </c>
      <c r="AK312" s="200">
        <f t="shared" si="279"/>
        <v>11.099048571428574</v>
      </c>
      <c r="AL312" s="200">
        <f t="shared" si="279"/>
        <v>11.839295238095241</v>
      </c>
      <c r="AM312" s="200">
        <f t="shared" si="279"/>
        <v>12.579541904761907</v>
      </c>
      <c r="AN312" s="200">
        <f t="shared" si="279"/>
        <v>13.319788571428575</v>
      </c>
      <c r="AO312" s="200">
        <f t="shared" si="279"/>
        <v>14.060035238095242</v>
      </c>
      <c r="AP312" s="200">
        <f t="shared" si="279"/>
        <v>14.060035238095242</v>
      </c>
      <c r="AQ312" s="200">
        <f t="shared" si="279"/>
        <v>14.060035238095242</v>
      </c>
      <c r="AR312" s="200">
        <f t="shared" si="279"/>
        <v>14.060035238095242</v>
      </c>
      <c r="AS312" s="200">
        <f t="shared" si="279"/>
        <v>14.060035238095242</v>
      </c>
      <c r="AT312" s="200">
        <f t="shared" si="279"/>
        <v>14.800035238095242</v>
      </c>
      <c r="AU312" s="200">
        <f t="shared" si="279"/>
        <v>14.800035238095242</v>
      </c>
      <c r="AV312" s="200">
        <f t="shared" si="279"/>
        <v>14.800035238095242</v>
      </c>
      <c r="AW312" s="200">
        <f t="shared" si="279"/>
        <v>14.800035238095242</v>
      </c>
      <c r="AX312" s="200">
        <f t="shared" si="279"/>
        <v>14.800035238095242</v>
      </c>
      <c r="AY312" s="200">
        <f t="shared" si="279"/>
        <v>14.800035238095242</v>
      </c>
      <c r="AZ312" s="200">
        <f t="shared" si="279"/>
        <v>14.800035238095242</v>
      </c>
      <c r="BA312" s="200">
        <f t="shared" si="279"/>
        <v>14.800035238095242</v>
      </c>
      <c r="BB312" s="200">
        <f t="shared" si="279"/>
        <v>14.800035238095242</v>
      </c>
      <c r="BC312" s="201"/>
      <c r="BD312" s="202"/>
      <c r="BE312" s="202"/>
      <c r="BF312" s="202"/>
      <c r="BG312" s="202"/>
      <c r="BH312" s="202"/>
      <c r="BI312" s="202"/>
      <c r="BJ312" s="202"/>
      <c r="BK312" s="202"/>
      <c r="BL312" s="202"/>
      <c r="BM312" s="202"/>
      <c r="BN312" s="202"/>
      <c r="BO312" s="202"/>
      <c r="BP312" s="202"/>
      <c r="BQ312" s="202"/>
      <c r="BR312" s="202"/>
      <c r="BS312" s="202"/>
      <c r="BT312" s="202"/>
      <c r="BU312" s="202"/>
      <c r="BV312" s="202"/>
      <c r="BW312" s="202"/>
      <c r="BX312" s="202"/>
      <c r="BY312" s="202"/>
      <c r="BZ312" s="202"/>
      <c r="CA312" s="202"/>
      <c r="CB312" s="202"/>
      <c r="CC312" s="202"/>
      <c r="CD312" s="202"/>
      <c r="CE312" s="202"/>
      <c r="CF312" s="202"/>
      <c r="CG312" s="202"/>
      <c r="CH312" s="202"/>
      <c r="CI312" s="202"/>
      <c r="CJ312" s="202"/>
      <c r="CK312" s="202"/>
    </row>
    <row r="313" spans="1:89" s="203" customFormat="1" ht="13.8" thickBot="1" x14ac:dyDescent="0.3">
      <c r="A313" s="260"/>
      <c r="B313" s="203" t="s">
        <v>113</v>
      </c>
      <c r="C313" s="204" t="str">
        <f>+'NTP or Sold'!C30</f>
        <v>Committed</v>
      </c>
      <c r="D313" s="205">
        <f t="shared" ref="D313:AI313" si="280">+D310*$C312</f>
        <v>0</v>
      </c>
      <c r="E313" s="205">
        <f t="shared" si="280"/>
        <v>0</v>
      </c>
      <c r="F313" s="205">
        <f t="shared" si="280"/>
        <v>0</v>
      </c>
      <c r="G313" s="205">
        <f t="shared" si="280"/>
        <v>0</v>
      </c>
      <c r="H313" s="205">
        <f t="shared" si="280"/>
        <v>0</v>
      </c>
      <c r="I313" s="205">
        <f t="shared" si="280"/>
        <v>0</v>
      </c>
      <c r="J313" s="205">
        <f t="shared" si="280"/>
        <v>0</v>
      </c>
      <c r="K313" s="205">
        <f t="shared" si="280"/>
        <v>0</v>
      </c>
      <c r="L313" s="205">
        <f t="shared" si="280"/>
        <v>0</v>
      </c>
      <c r="M313" s="205">
        <f t="shared" si="280"/>
        <v>0</v>
      </c>
      <c r="N313" s="205">
        <f t="shared" si="280"/>
        <v>0.7400000000000001</v>
      </c>
      <c r="O313" s="205">
        <f t="shared" si="280"/>
        <v>0.7400000000000001</v>
      </c>
      <c r="P313" s="205">
        <f t="shared" si="280"/>
        <v>0.7400000000000001</v>
      </c>
      <c r="Q313" s="205">
        <f t="shared" si="280"/>
        <v>0.7400000000000001</v>
      </c>
      <c r="R313" s="205">
        <f t="shared" si="280"/>
        <v>0.7400000000000001</v>
      </c>
      <c r="S313" s="205">
        <f t="shared" si="280"/>
        <v>0.7400000000000001</v>
      </c>
      <c r="T313" s="205">
        <f t="shared" si="280"/>
        <v>0.7400000000000001</v>
      </c>
      <c r="U313" s="205">
        <f t="shared" si="280"/>
        <v>0.7400000000000001</v>
      </c>
      <c r="V313" s="205">
        <f t="shared" si="280"/>
        <v>0.7400000000000001</v>
      </c>
      <c r="W313" s="205">
        <f t="shared" si="280"/>
        <v>0.7400000000000001</v>
      </c>
      <c r="X313" s="205">
        <f t="shared" si="280"/>
        <v>0.97844444444444467</v>
      </c>
      <c r="Y313" s="205">
        <f t="shared" si="280"/>
        <v>1.2168888888888891</v>
      </c>
      <c r="Z313" s="205">
        <f t="shared" si="280"/>
        <v>1.4553333333333338</v>
      </c>
      <c r="AA313" s="205">
        <f t="shared" si="280"/>
        <v>1.6937777777777783</v>
      </c>
      <c r="AB313" s="205">
        <f t="shared" si="280"/>
        <v>1.932222222222223</v>
      </c>
      <c r="AC313" s="205">
        <f t="shared" si="280"/>
        <v>2.1706666666666674</v>
      </c>
      <c r="AD313" s="136">
        <f t="shared" si="280"/>
        <v>2.4091111111111116</v>
      </c>
      <c r="AE313" s="205">
        <f t="shared" si="280"/>
        <v>2.6475555555555559</v>
      </c>
      <c r="AF313" s="205">
        <f t="shared" si="280"/>
        <v>2.8860000000000001</v>
      </c>
      <c r="AG313" s="205">
        <f t="shared" si="280"/>
        <v>3.1244444444444448</v>
      </c>
      <c r="AH313" s="205">
        <f t="shared" si="280"/>
        <v>3.362888888888889</v>
      </c>
      <c r="AI313" s="205">
        <f t="shared" si="280"/>
        <v>3.6013333333333333</v>
      </c>
      <c r="AJ313" s="205">
        <f t="shared" ref="AJ313:BB313" si="281">+AJ310*$C312</f>
        <v>3.8397777777777775</v>
      </c>
      <c r="AK313" s="205">
        <f t="shared" si="281"/>
        <v>4.0782222222222222</v>
      </c>
      <c r="AL313" s="205">
        <f t="shared" si="281"/>
        <v>4.3166666666666673</v>
      </c>
      <c r="AM313" s="205">
        <f t="shared" si="281"/>
        <v>4.5551111111111116</v>
      </c>
      <c r="AN313" s="205">
        <f t="shared" si="281"/>
        <v>4.7935555555555567</v>
      </c>
      <c r="AO313" s="205">
        <f t="shared" si="281"/>
        <v>5.0320000000000018</v>
      </c>
      <c r="AP313" s="205">
        <f t="shared" si="281"/>
        <v>14.8</v>
      </c>
      <c r="AQ313" s="205">
        <f t="shared" si="281"/>
        <v>14.8</v>
      </c>
      <c r="AR313" s="205">
        <f t="shared" si="281"/>
        <v>14.8</v>
      </c>
      <c r="AS313" s="205">
        <f t="shared" si="281"/>
        <v>14.8</v>
      </c>
      <c r="AT313" s="205">
        <f t="shared" si="281"/>
        <v>14.8</v>
      </c>
      <c r="AU313" s="205">
        <f t="shared" si="281"/>
        <v>14.8</v>
      </c>
      <c r="AV313" s="205">
        <f t="shared" si="281"/>
        <v>14.8</v>
      </c>
      <c r="AW313" s="205">
        <f t="shared" si="281"/>
        <v>14.8</v>
      </c>
      <c r="AX313" s="205">
        <f t="shared" si="281"/>
        <v>14.8</v>
      </c>
      <c r="AY313" s="205">
        <f t="shared" si="281"/>
        <v>14.8</v>
      </c>
      <c r="AZ313" s="205">
        <f t="shared" si="281"/>
        <v>14.8</v>
      </c>
      <c r="BA313" s="205">
        <f t="shared" si="281"/>
        <v>14.8</v>
      </c>
      <c r="BB313" s="205">
        <f t="shared" si="281"/>
        <v>14.8</v>
      </c>
      <c r="BC313" s="206"/>
      <c r="BD313" s="207"/>
      <c r="BE313" s="207"/>
      <c r="BF313" s="207"/>
      <c r="BG313" s="207"/>
      <c r="BH313" s="207"/>
      <c r="BI313" s="207"/>
      <c r="BJ313" s="207"/>
      <c r="BK313" s="207"/>
      <c r="BL313" s="207"/>
      <c r="BM313" s="207"/>
      <c r="BN313" s="207"/>
      <c r="BO313" s="207"/>
      <c r="BP313" s="207"/>
      <c r="BQ313" s="207"/>
      <c r="BR313" s="207"/>
      <c r="BS313" s="207"/>
      <c r="BT313" s="207"/>
      <c r="BU313" s="207"/>
      <c r="BV313" s="207"/>
      <c r="BW313" s="207"/>
      <c r="BX313" s="207"/>
      <c r="BY313" s="207"/>
      <c r="BZ313" s="207"/>
      <c r="CA313" s="207"/>
      <c r="CB313" s="207"/>
      <c r="CC313" s="207"/>
      <c r="CD313" s="207"/>
      <c r="CE313" s="207"/>
      <c r="CF313" s="207"/>
      <c r="CG313" s="207"/>
      <c r="CH313" s="207"/>
      <c r="CI313" s="207"/>
      <c r="CJ313" s="207"/>
      <c r="CK313" s="207"/>
    </row>
    <row r="314" spans="1:89" s="92" customFormat="1" ht="15" customHeight="1" thickTop="1" x14ac:dyDescent="0.25">
      <c r="A314" s="258">
        <f>+'NTP or Sold'!A386+1</f>
        <v>10</v>
      </c>
      <c r="B314" s="98" t="str">
        <f>+'NTP or Sold'!G31</f>
        <v>7FA</v>
      </c>
      <c r="C314" s="261" t="str">
        <f>+'NTP or Sold'!S31</f>
        <v>Pastoria (ENA)</v>
      </c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84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  <c r="BA314" s="99"/>
      <c r="BB314" s="99"/>
      <c r="BC314" s="100"/>
    </row>
    <row r="315" spans="1:89" s="105" customFormat="1" x14ac:dyDescent="0.25">
      <c r="A315" s="259"/>
      <c r="B315" s="101" t="s">
        <v>108</v>
      </c>
      <c r="C315" s="262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  <c r="AA315" s="103"/>
      <c r="AB315" s="103"/>
      <c r="AC315" s="103"/>
      <c r="AD315" s="82"/>
      <c r="AE315" s="103"/>
      <c r="AF315" s="103"/>
      <c r="AG315" s="103"/>
      <c r="AH315" s="103"/>
      <c r="AI315" s="103"/>
      <c r="AJ315" s="103"/>
      <c r="AK315" s="103"/>
      <c r="AL315" s="103"/>
      <c r="AM315" s="103"/>
      <c r="AN315" s="103"/>
      <c r="AO315" s="103"/>
      <c r="AP315" s="103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4">
        <f>SUM(D315:BB315)</f>
        <v>0</v>
      </c>
      <c r="BD315" s="101"/>
    </row>
    <row r="316" spans="1:89" s="105" customFormat="1" x14ac:dyDescent="0.25">
      <c r="A316" s="259"/>
      <c r="B316" s="101" t="s">
        <v>109</v>
      </c>
      <c r="C316" s="262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  <c r="AA316" s="103"/>
      <c r="AB316" s="103"/>
      <c r="AC316" s="103"/>
      <c r="AD316" s="82"/>
      <c r="AE316" s="103"/>
      <c r="AF316" s="103"/>
      <c r="AG316" s="103"/>
      <c r="AH316" s="103"/>
      <c r="AI316" s="103"/>
      <c r="AJ316" s="103"/>
      <c r="AK316" s="103"/>
      <c r="AL316" s="103"/>
      <c r="AM316" s="103"/>
      <c r="AN316" s="103"/>
      <c r="AO316" s="103"/>
      <c r="AP316" s="103"/>
      <c r="AQ316" s="103"/>
      <c r="AR316" s="103"/>
      <c r="AS316" s="103"/>
      <c r="AT316" s="103"/>
      <c r="AU316" s="103"/>
      <c r="AV316" s="103"/>
      <c r="AW316" s="103"/>
      <c r="AX316" s="103"/>
      <c r="AY316" s="103"/>
      <c r="AZ316" s="103"/>
      <c r="BA316" s="103"/>
      <c r="BB316" s="103"/>
      <c r="BC316" s="104"/>
      <c r="BD316" s="101"/>
    </row>
    <row r="317" spans="1:89" s="105" customFormat="1" x14ac:dyDescent="0.25">
      <c r="A317" s="259"/>
      <c r="B317" s="101" t="s">
        <v>110</v>
      </c>
      <c r="C317" s="262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  <c r="AA317" s="103"/>
      <c r="AB317" s="103"/>
      <c r="AC317" s="103"/>
      <c r="AD317" s="82"/>
      <c r="AE317" s="103"/>
      <c r="AF317" s="103"/>
      <c r="AG317" s="103"/>
      <c r="AH317" s="103"/>
      <c r="AI317" s="103"/>
      <c r="AJ317" s="103"/>
      <c r="AK317" s="103"/>
      <c r="AL317" s="103"/>
      <c r="AM317" s="103"/>
      <c r="AN317" s="103"/>
      <c r="AO317" s="103"/>
      <c r="AP317" s="103"/>
      <c r="AQ317" s="103"/>
      <c r="AR317" s="103"/>
      <c r="AS317" s="103"/>
      <c r="AT317" s="103"/>
      <c r="AU317" s="103"/>
      <c r="AV317" s="103"/>
      <c r="AW317" s="103"/>
      <c r="AX317" s="103"/>
      <c r="AY317" s="103"/>
      <c r="AZ317" s="103"/>
      <c r="BA317" s="103"/>
      <c r="BB317" s="103"/>
      <c r="BC317" s="104">
        <f>SUM(D317:BB317)</f>
        <v>0</v>
      </c>
      <c r="BD317" s="101"/>
    </row>
    <row r="318" spans="1:89" s="105" customFormat="1" x14ac:dyDescent="0.25">
      <c r="A318" s="259"/>
      <c r="B318" s="101" t="s">
        <v>111</v>
      </c>
      <c r="C318" s="262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  <c r="AA318" s="103"/>
      <c r="AB318" s="103"/>
      <c r="AC318" s="103"/>
      <c r="AD318" s="82"/>
      <c r="AE318" s="103"/>
      <c r="AF318" s="103"/>
      <c r="AG318" s="103"/>
      <c r="AH318" s="103"/>
      <c r="AI318" s="103"/>
      <c r="AJ318" s="103"/>
      <c r="AK318" s="103"/>
      <c r="AL318" s="103"/>
      <c r="AM318" s="103"/>
      <c r="AN318" s="103"/>
      <c r="AO318" s="103"/>
      <c r="AP318" s="103"/>
      <c r="AQ318" s="103"/>
      <c r="AR318" s="103"/>
      <c r="AS318" s="103"/>
      <c r="AT318" s="103"/>
      <c r="AU318" s="103"/>
      <c r="AV318" s="103"/>
      <c r="AW318" s="103"/>
      <c r="AX318" s="103"/>
      <c r="AY318" s="103"/>
      <c r="AZ318" s="103"/>
      <c r="BA318" s="103"/>
      <c r="BB318" s="103"/>
      <c r="BC318" s="104"/>
      <c r="BD318" s="101"/>
    </row>
    <row r="319" spans="1:89" s="105" customFormat="1" x14ac:dyDescent="0.25">
      <c r="A319" s="259"/>
      <c r="B319" s="101"/>
      <c r="C319" s="102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82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4"/>
      <c r="BD319" s="101"/>
    </row>
    <row r="320" spans="1:89" s="91" customFormat="1" x14ac:dyDescent="0.25">
      <c r="A320" s="259"/>
      <c r="B320" s="91" t="s">
        <v>112</v>
      </c>
      <c r="C320" s="93"/>
      <c r="D320" s="94">
        <f t="shared" ref="D320:AI320" si="282">+D316*$C320</f>
        <v>0</v>
      </c>
      <c r="E320" s="94">
        <f t="shared" si="282"/>
        <v>0</v>
      </c>
      <c r="F320" s="94">
        <f t="shared" si="282"/>
        <v>0</v>
      </c>
      <c r="G320" s="94">
        <f t="shared" si="282"/>
        <v>0</v>
      </c>
      <c r="H320" s="94">
        <f t="shared" si="282"/>
        <v>0</v>
      </c>
      <c r="I320" s="94">
        <f t="shared" si="282"/>
        <v>0</v>
      </c>
      <c r="J320" s="94">
        <f t="shared" si="282"/>
        <v>0</v>
      </c>
      <c r="K320" s="94">
        <f t="shared" si="282"/>
        <v>0</v>
      </c>
      <c r="L320" s="94">
        <f t="shared" si="282"/>
        <v>0</v>
      </c>
      <c r="M320" s="94">
        <f t="shared" si="282"/>
        <v>0</v>
      </c>
      <c r="N320" s="94">
        <f t="shared" si="282"/>
        <v>0</v>
      </c>
      <c r="O320" s="94">
        <f t="shared" si="282"/>
        <v>0</v>
      </c>
      <c r="P320" s="94">
        <f t="shared" si="282"/>
        <v>0</v>
      </c>
      <c r="Q320" s="94">
        <f t="shared" si="282"/>
        <v>0</v>
      </c>
      <c r="R320" s="94">
        <f t="shared" si="282"/>
        <v>0</v>
      </c>
      <c r="S320" s="94">
        <f t="shared" si="282"/>
        <v>0</v>
      </c>
      <c r="T320" s="94">
        <f t="shared" si="282"/>
        <v>0</v>
      </c>
      <c r="U320" s="94">
        <f t="shared" si="282"/>
        <v>0</v>
      </c>
      <c r="V320" s="94">
        <f t="shared" si="282"/>
        <v>0</v>
      </c>
      <c r="W320" s="94">
        <f t="shared" si="282"/>
        <v>0</v>
      </c>
      <c r="X320" s="94">
        <f t="shared" si="282"/>
        <v>0</v>
      </c>
      <c r="Y320" s="94">
        <f t="shared" si="282"/>
        <v>0</v>
      </c>
      <c r="Z320" s="94">
        <f t="shared" si="282"/>
        <v>0</v>
      </c>
      <c r="AA320" s="94">
        <f t="shared" si="282"/>
        <v>0</v>
      </c>
      <c r="AB320" s="94">
        <f t="shared" si="282"/>
        <v>0</v>
      </c>
      <c r="AC320" s="94">
        <f t="shared" si="282"/>
        <v>0</v>
      </c>
      <c r="AD320" s="90">
        <f t="shared" si="282"/>
        <v>0</v>
      </c>
      <c r="AE320" s="94">
        <f t="shared" si="282"/>
        <v>0</v>
      </c>
      <c r="AF320" s="94">
        <f t="shared" si="282"/>
        <v>0</v>
      </c>
      <c r="AG320" s="94">
        <f t="shared" si="282"/>
        <v>0</v>
      </c>
      <c r="AH320" s="94">
        <f t="shared" si="282"/>
        <v>0</v>
      </c>
      <c r="AI320" s="94">
        <f t="shared" si="282"/>
        <v>0</v>
      </c>
      <c r="AJ320" s="94">
        <f t="shared" ref="AJ320:BB320" si="283">+AJ316*$C320</f>
        <v>0</v>
      </c>
      <c r="AK320" s="94">
        <f t="shared" si="283"/>
        <v>0</v>
      </c>
      <c r="AL320" s="94">
        <f t="shared" si="283"/>
        <v>0</v>
      </c>
      <c r="AM320" s="94">
        <f t="shared" si="283"/>
        <v>0</v>
      </c>
      <c r="AN320" s="94">
        <f t="shared" si="283"/>
        <v>0</v>
      </c>
      <c r="AO320" s="94">
        <f t="shared" si="283"/>
        <v>0</v>
      </c>
      <c r="AP320" s="94">
        <f t="shared" si="283"/>
        <v>0</v>
      </c>
      <c r="AQ320" s="94">
        <f t="shared" si="283"/>
        <v>0</v>
      </c>
      <c r="AR320" s="94">
        <f t="shared" si="283"/>
        <v>0</v>
      </c>
      <c r="AS320" s="94">
        <f t="shared" si="283"/>
        <v>0</v>
      </c>
      <c r="AT320" s="94">
        <f t="shared" si="283"/>
        <v>0</v>
      </c>
      <c r="AU320" s="94">
        <f t="shared" si="283"/>
        <v>0</v>
      </c>
      <c r="AV320" s="94">
        <f t="shared" si="283"/>
        <v>0</v>
      </c>
      <c r="AW320" s="94">
        <f t="shared" si="283"/>
        <v>0</v>
      </c>
      <c r="AX320" s="94">
        <f t="shared" si="283"/>
        <v>0</v>
      </c>
      <c r="AY320" s="94">
        <f t="shared" si="283"/>
        <v>0</v>
      </c>
      <c r="AZ320" s="94">
        <f t="shared" si="283"/>
        <v>0</v>
      </c>
      <c r="BA320" s="94">
        <f t="shared" si="283"/>
        <v>0</v>
      </c>
      <c r="BB320" s="94">
        <f t="shared" si="283"/>
        <v>0</v>
      </c>
      <c r="BC320" s="95"/>
      <c r="BD320" s="96"/>
      <c r="BE320" s="96"/>
      <c r="BF320" s="96"/>
      <c r="BG320" s="96"/>
      <c r="BH320" s="96"/>
      <c r="BI320" s="96"/>
      <c r="BJ320" s="96"/>
      <c r="BK320" s="96"/>
      <c r="BL320" s="96"/>
      <c r="BM320" s="96"/>
      <c r="BN320" s="96"/>
      <c r="BO320" s="96"/>
      <c r="BP320" s="96"/>
      <c r="BQ320" s="96"/>
      <c r="BR320" s="96"/>
      <c r="BS320" s="96"/>
      <c r="BT320" s="96"/>
      <c r="BU320" s="96"/>
      <c r="BV320" s="96"/>
      <c r="BW320" s="96"/>
      <c r="BX320" s="96"/>
      <c r="BY320" s="96"/>
      <c r="BZ320" s="96"/>
      <c r="CA320" s="96"/>
      <c r="CB320" s="96"/>
      <c r="CC320" s="96"/>
      <c r="CD320" s="96"/>
      <c r="CE320" s="96"/>
      <c r="CF320" s="96"/>
      <c r="CG320" s="96"/>
      <c r="CH320" s="96"/>
      <c r="CI320" s="96"/>
      <c r="CJ320" s="96"/>
      <c r="CK320" s="96"/>
    </row>
    <row r="321" spans="1:89" s="133" customFormat="1" ht="13.8" thickBot="1" x14ac:dyDescent="0.3">
      <c r="A321" s="260"/>
      <c r="B321" s="133" t="s">
        <v>113</v>
      </c>
      <c r="C321" s="134" t="str">
        <f>+'NTP or Sold'!B31</f>
        <v>Tentative</v>
      </c>
      <c r="D321" s="135">
        <f t="shared" ref="D321:AI321" si="284">+D318*$C320</f>
        <v>0</v>
      </c>
      <c r="E321" s="135">
        <f t="shared" si="284"/>
        <v>0</v>
      </c>
      <c r="F321" s="135">
        <f t="shared" si="284"/>
        <v>0</v>
      </c>
      <c r="G321" s="135">
        <f t="shared" si="284"/>
        <v>0</v>
      </c>
      <c r="H321" s="135">
        <f t="shared" si="284"/>
        <v>0</v>
      </c>
      <c r="I321" s="135">
        <f t="shared" si="284"/>
        <v>0</v>
      </c>
      <c r="J321" s="135">
        <f t="shared" si="284"/>
        <v>0</v>
      </c>
      <c r="K321" s="135">
        <f t="shared" si="284"/>
        <v>0</v>
      </c>
      <c r="L321" s="135">
        <f t="shared" si="284"/>
        <v>0</v>
      </c>
      <c r="M321" s="135">
        <f t="shared" si="284"/>
        <v>0</v>
      </c>
      <c r="N321" s="135">
        <f t="shared" si="284"/>
        <v>0</v>
      </c>
      <c r="O321" s="135">
        <f t="shared" si="284"/>
        <v>0</v>
      </c>
      <c r="P321" s="135">
        <f t="shared" si="284"/>
        <v>0</v>
      </c>
      <c r="Q321" s="135">
        <f t="shared" si="284"/>
        <v>0</v>
      </c>
      <c r="R321" s="135">
        <f t="shared" si="284"/>
        <v>0</v>
      </c>
      <c r="S321" s="135">
        <f t="shared" si="284"/>
        <v>0</v>
      </c>
      <c r="T321" s="135">
        <f t="shared" si="284"/>
        <v>0</v>
      </c>
      <c r="U321" s="135">
        <f t="shared" si="284"/>
        <v>0</v>
      </c>
      <c r="V321" s="135">
        <f t="shared" si="284"/>
        <v>0</v>
      </c>
      <c r="W321" s="135">
        <f t="shared" si="284"/>
        <v>0</v>
      </c>
      <c r="X321" s="135">
        <f t="shared" si="284"/>
        <v>0</v>
      </c>
      <c r="Y321" s="135">
        <f t="shared" si="284"/>
        <v>0</v>
      </c>
      <c r="Z321" s="135">
        <f t="shared" si="284"/>
        <v>0</v>
      </c>
      <c r="AA321" s="135">
        <f t="shared" si="284"/>
        <v>0</v>
      </c>
      <c r="AB321" s="135">
        <f t="shared" si="284"/>
        <v>0</v>
      </c>
      <c r="AC321" s="135">
        <f t="shared" si="284"/>
        <v>0</v>
      </c>
      <c r="AD321" s="136">
        <f t="shared" si="284"/>
        <v>0</v>
      </c>
      <c r="AE321" s="135">
        <f t="shared" si="284"/>
        <v>0</v>
      </c>
      <c r="AF321" s="135">
        <f t="shared" si="284"/>
        <v>0</v>
      </c>
      <c r="AG321" s="135">
        <f t="shared" si="284"/>
        <v>0</v>
      </c>
      <c r="AH321" s="135">
        <f t="shared" si="284"/>
        <v>0</v>
      </c>
      <c r="AI321" s="135">
        <f t="shared" si="284"/>
        <v>0</v>
      </c>
      <c r="AJ321" s="135">
        <f t="shared" ref="AJ321:BB321" si="285">+AJ318*$C320</f>
        <v>0</v>
      </c>
      <c r="AK321" s="135">
        <f t="shared" si="285"/>
        <v>0</v>
      </c>
      <c r="AL321" s="135">
        <f t="shared" si="285"/>
        <v>0</v>
      </c>
      <c r="AM321" s="135">
        <f t="shared" si="285"/>
        <v>0</v>
      </c>
      <c r="AN321" s="135">
        <f t="shared" si="285"/>
        <v>0</v>
      </c>
      <c r="AO321" s="135">
        <f t="shared" si="285"/>
        <v>0</v>
      </c>
      <c r="AP321" s="135">
        <f t="shared" si="285"/>
        <v>0</v>
      </c>
      <c r="AQ321" s="135">
        <f t="shared" si="285"/>
        <v>0</v>
      </c>
      <c r="AR321" s="135">
        <f t="shared" si="285"/>
        <v>0</v>
      </c>
      <c r="AS321" s="135">
        <f t="shared" si="285"/>
        <v>0</v>
      </c>
      <c r="AT321" s="135">
        <f t="shared" si="285"/>
        <v>0</v>
      </c>
      <c r="AU321" s="135">
        <f t="shared" si="285"/>
        <v>0</v>
      </c>
      <c r="AV321" s="135">
        <f t="shared" si="285"/>
        <v>0</v>
      </c>
      <c r="AW321" s="135">
        <f t="shared" si="285"/>
        <v>0</v>
      </c>
      <c r="AX321" s="135">
        <f t="shared" si="285"/>
        <v>0</v>
      </c>
      <c r="AY321" s="135">
        <f t="shared" si="285"/>
        <v>0</v>
      </c>
      <c r="AZ321" s="135">
        <f t="shared" si="285"/>
        <v>0</v>
      </c>
      <c r="BA321" s="135">
        <f t="shared" si="285"/>
        <v>0</v>
      </c>
      <c r="BB321" s="135">
        <f t="shared" si="285"/>
        <v>0</v>
      </c>
      <c r="BC321" s="137"/>
      <c r="BD321" s="138"/>
      <c r="BE321" s="138"/>
      <c r="BF321" s="138"/>
      <c r="BG321" s="138"/>
      <c r="BH321" s="138"/>
      <c r="BI321" s="138"/>
      <c r="BJ321" s="138"/>
      <c r="BK321" s="138"/>
      <c r="BL321" s="138"/>
      <c r="BM321" s="138"/>
      <c r="BN321" s="138"/>
      <c r="BO321" s="138"/>
      <c r="BP321" s="138"/>
      <c r="BQ321" s="138"/>
      <c r="BR321" s="138"/>
      <c r="BS321" s="138"/>
      <c r="BT321" s="138"/>
      <c r="BU321" s="138"/>
      <c r="BV321" s="138"/>
      <c r="BW321" s="138"/>
      <c r="BX321" s="138"/>
      <c r="BY321" s="138"/>
      <c r="BZ321" s="138"/>
      <c r="CA321" s="138"/>
      <c r="CB321" s="138"/>
      <c r="CC321" s="138"/>
      <c r="CD321" s="138"/>
      <c r="CE321" s="138"/>
      <c r="CF321" s="138"/>
      <c r="CG321" s="138"/>
      <c r="CH321" s="138"/>
      <c r="CI321" s="138"/>
      <c r="CJ321" s="138"/>
      <c r="CK321" s="138"/>
    </row>
    <row r="322" spans="1:89" s="193" customFormat="1" ht="15" customHeight="1" thickTop="1" x14ac:dyDescent="0.25">
      <c r="A322" s="258">
        <v>4</v>
      </c>
      <c r="B322" s="190" t="str">
        <f>+'NTP or Sold'!G32</f>
        <v>LM6000</v>
      </c>
      <c r="C322" s="265" t="str">
        <f>+'NTP or Sold'!S32</f>
        <v>Elektrobolt (ESA) - 85%</v>
      </c>
      <c r="D322" s="191"/>
      <c r="E322" s="191"/>
      <c r="F322" s="191"/>
      <c r="G322" s="191"/>
      <c r="H322" s="191"/>
      <c r="I322" s="191"/>
      <c r="J322" s="191"/>
      <c r="K322" s="191"/>
      <c r="L322" s="191"/>
      <c r="M322" s="191"/>
      <c r="N322" s="191"/>
      <c r="O322" s="191"/>
      <c r="P322" s="191"/>
      <c r="Q322" s="191"/>
      <c r="R322" s="191"/>
      <c r="S322" s="191"/>
      <c r="T322" s="191"/>
      <c r="U322" s="191"/>
      <c r="V322" s="191"/>
      <c r="W322" s="191"/>
      <c r="X322" s="191"/>
      <c r="Y322" s="191"/>
      <c r="Z322" s="191"/>
      <c r="AA322" s="191"/>
      <c r="AB322" s="191"/>
      <c r="AC322" s="191"/>
      <c r="AD322" s="191"/>
      <c r="AE322" s="191"/>
      <c r="AF322" s="84"/>
      <c r="AG322" s="191"/>
      <c r="AH322" s="191"/>
      <c r="AI322" s="191"/>
      <c r="AJ322" s="191"/>
      <c r="AK322" s="191"/>
      <c r="AL322" s="191"/>
      <c r="AM322" s="191"/>
      <c r="AN322" s="191"/>
      <c r="AO322" s="191"/>
      <c r="AP322" s="191"/>
      <c r="AQ322" s="191"/>
      <c r="AR322" s="191"/>
      <c r="AS322" s="191"/>
      <c r="AT322" s="191"/>
      <c r="AU322" s="191"/>
      <c r="AV322" s="191"/>
      <c r="AW322" s="191"/>
      <c r="AX322" s="191"/>
      <c r="AY322" s="191"/>
      <c r="AZ322" s="191"/>
      <c r="BA322" s="191"/>
      <c r="BB322" s="191"/>
      <c r="BC322" s="192"/>
    </row>
    <row r="323" spans="1:89" s="197" customFormat="1" x14ac:dyDescent="0.25">
      <c r="A323" s="259"/>
      <c r="B323" s="194" t="s">
        <v>108</v>
      </c>
      <c r="C323" s="266"/>
      <c r="D323" s="195">
        <v>0</v>
      </c>
      <c r="E323" s="195">
        <v>0</v>
      </c>
      <c r="F323" s="195">
        <v>0</v>
      </c>
      <c r="G323" s="195">
        <v>0</v>
      </c>
      <c r="H323" s="195">
        <v>0</v>
      </c>
      <c r="I323" s="195">
        <v>0</v>
      </c>
      <c r="J323" s="195">
        <v>0</v>
      </c>
      <c r="K323" s="195">
        <v>0</v>
      </c>
      <c r="L323" s="195">
        <v>0</v>
      </c>
      <c r="M323" s="195">
        <v>0</v>
      </c>
      <c r="N323" s="195">
        <f>16.7/336</f>
        <v>4.9702380952380949E-2</v>
      </c>
      <c r="O323" s="195">
        <v>0</v>
      </c>
      <c r="P323" s="195">
        <v>0</v>
      </c>
      <c r="Q323" s="195">
        <v>0</v>
      </c>
      <c r="R323" s="195">
        <v>0</v>
      </c>
      <c r="S323" s="195">
        <v>0</v>
      </c>
      <c r="T323" s="195">
        <v>0</v>
      </c>
      <c r="U323" s="195">
        <v>0</v>
      </c>
      <c r="V323" s="195">
        <v>0</v>
      </c>
      <c r="W323" s="195">
        <v>0</v>
      </c>
      <c r="X323" s="195">
        <f t="shared" ref="X323:AO323" si="286">+(0.95-0.0497)/18</f>
        <v>5.0016666666666668E-2</v>
      </c>
      <c r="Y323" s="195">
        <f t="shared" si="286"/>
        <v>5.0016666666666668E-2</v>
      </c>
      <c r="Z323" s="195">
        <f t="shared" si="286"/>
        <v>5.0016666666666668E-2</v>
      </c>
      <c r="AA323" s="195">
        <f t="shared" si="286"/>
        <v>5.0016666666666668E-2</v>
      </c>
      <c r="AB323" s="195">
        <f t="shared" si="286"/>
        <v>5.0016666666666668E-2</v>
      </c>
      <c r="AC323" s="195">
        <f t="shared" si="286"/>
        <v>5.0016666666666668E-2</v>
      </c>
      <c r="AD323" s="195">
        <f t="shared" si="286"/>
        <v>5.0016666666666668E-2</v>
      </c>
      <c r="AE323" s="195">
        <f t="shared" si="286"/>
        <v>5.0016666666666668E-2</v>
      </c>
      <c r="AF323" s="82">
        <f t="shared" si="286"/>
        <v>5.0016666666666668E-2</v>
      </c>
      <c r="AG323" s="195">
        <f t="shared" si="286"/>
        <v>5.0016666666666668E-2</v>
      </c>
      <c r="AH323" s="195">
        <f t="shared" si="286"/>
        <v>5.0016666666666668E-2</v>
      </c>
      <c r="AI323" s="195">
        <f t="shared" si="286"/>
        <v>5.0016666666666668E-2</v>
      </c>
      <c r="AJ323" s="195">
        <f t="shared" si="286"/>
        <v>5.0016666666666668E-2</v>
      </c>
      <c r="AK323" s="195">
        <f t="shared" si="286"/>
        <v>5.0016666666666668E-2</v>
      </c>
      <c r="AL323" s="195">
        <f t="shared" si="286"/>
        <v>5.0016666666666668E-2</v>
      </c>
      <c r="AM323" s="195">
        <f t="shared" si="286"/>
        <v>5.0016666666666668E-2</v>
      </c>
      <c r="AN323" s="195">
        <f t="shared" si="286"/>
        <v>5.0016666666666668E-2</v>
      </c>
      <c r="AO323" s="195">
        <f t="shared" si="286"/>
        <v>5.0016666666666668E-2</v>
      </c>
      <c r="AP323" s="195">
        <v>0</v>
      </c>
      <c r="AQ323" s="195">
        <v>0</v>
      </c>
      <c r="AR323" s="195">
        <v>0</v>
      </c>
      <c r="AS323" s="195">
        <v>0</v>
      </c>
      <c r="AT323" s="195">
        <v>0.05</v>
      </c>
      <c r="AU323" s="195">
        <v>0</v>
      </c>
      <c r="AV323" s="195">
        <v>0</v>
      </c>
      <c r="AW323" s="195">
        <v>0</v>
      </c>
      <c r="AX323" s="195">
        <v>0</v>
      </c>
      <c r="AY323" s="195">
        <v>0</v>
      </c>
      <c r="AZ323" s="195">
        <v>0</v>
      </c>
      <c r="BA323" s="195">
        <v>0</v>
      </c>
      <c r="BB323" s="195">
        <v>0</v>
      </c>
      <c r="BC323" s="196">
        <f>SUM(N323:BB323)</f>
        <v>1.0000023809523813</v>
      </c>
      <c r="BD323" s="194"/>
    </row>
    <row r="324" spans="1:89" s="197" customFormat="1" x14ac:dyDescent="0.25">
      <c r="A324" s="259"/>
      <c r="B324" s="194" t="s">
        <v>109</v>
      </c>
      <c r="C324" s="266"/>
      <c r="D324" s="195">
        <f>D323</f>
        <v>0</v>
      </c>
      <c r="E324" s="195">
        <f t="shared" ref="E324:AJ324" si="287">+D324+E323</f>
        <v>0</v>
      </c>
      <c r="F324" s="195">
        <f t="shared" si="287"/>
        <v>0</v>
      </c>
      <c r="G324" s="195">
        <f t="shared" si="287"/>
        <v>0</v>
      </c>
      <c r="H324" s="195">
        <f t="shared" si="287"/>
        <v>0</v>
      </c>
      <c r="I324" s="195">
        <f t="shared" si="287"/>
        <v>0</v>
      </c>
      <c r="J324" s="195">
        <f t="shared" si="287"/>
        <v>0</v>
      </c>
      <c r="K324" s="195">
        <f t="shared" si="287"/>
        <v>0</v>
      </c>
      <c r="L324" s="195">
        <f t="shared" si="287"/>
        <v>0</v>
      </c>
      <c r="M324" s="195">
        <f t="shared" si="287"/>
        <v>0</v>
      </c>
      <c r="N324" s="195">
        <f t="shared" si="287"/>
        <v>4.9702380952380949E-2</v>
      </c>
      <c r="O324" s="195">
        <f t="shared" si="287"/>
        <v>4.9702380952380949E-2</v>
      </c>
      <c r="P324" s="195">
        <f t="shared" si="287"/>
        <v>4.9702380952380949E-2</v>
      </c>
      <c r="Q324" s="195">
        <f t="shared" si="287"/>
        <v>4.9702380952380949E-2</v>
      </c>
      <c r="R324" s="195">
        <f t="shared" si="287"/>
        <v>4.9702380952380949E-2</v>
      </c>
      <c r="S324" s="195">
        <f t="shared" si="287"/>
        <v>4.9702380952380949E-2</v>
      </c>
      <c r="T324" s="195">
        <f t="shared" si="287"/>
        <v>4.9702380952380949E-2</v>
      </c>
      <c r="U324" s="195">
        <f t="shared" si="287"/>
        <v>4.9702380952380949E-2</v>
      </c>
      <c r="V324" s="195">
        <f t="shared" si="287"/>
        <v>4.9702380952380949E-2</v>
      </c>
      <c r="W324" s="195">
        <f t="shared" si="287"/>
        <v>4.9702380952380949E-2</v>
      </c>
      <c r="X324" s="195">
        <f t="shared" si="287"/>
        <v>9.9719047619047624E-2</v>
      </c>
      <c r="Y324" s="195">
        <f t="shared" si="287"/>
        <v>0.14973571428571431</v>
      </c>
      <c r="Z324" s="195">
        <f t="shared" si="287"/>
        <v>0.19975238095238096</v>
      </c>
      <c r="AA324" s="195">
        <f t="shared" si="287"/>
        <v>0.24976904761904761</v>
      </c>
      <c r="AB324" s="195">
        <f t="shared" si="287"/>
        <v>0.29978571428571427</v>
      </c>
      <c r="AC324" s="195">
        <f t="shared" si="287"/>
        <v>0.34980238095238092</v>
      </c>
      <c r="AD324" s="195">
        <f t="shared" si="287"/>
        <v>0.39981904761904757</v>
      </c>
      <c r="AE324" s="195">
        <f t="shared" si="287"/>
        <v>0.44983571428571423</v>
      </c>
      <c r="AF324" s="82">
        <f t="shared" si="287"/>
        <v>0.49985238095238088</v>
      </c>
      <c r="AG324" s="195">
        <f t="shared" si="287"/>
        <v>0.54986904761904754</v>
      </c>
      <c r="AH324" s="195">
        <f t="shared" si="287"/>
        <v>0.59988571428571424</v>
      </c>
      <c r="AI324" s="195">
        <f t="shared" si="287"/>
        <v>0.64990238095238095</v>
      </c>
      <c r="AJ324" s="195">
        <f t="shared" si="287"/>
        <v>0.69991904761904766</v>
      </c>
      <c r="AK324" s="195">
        <f t="shared" ref="AK324:BB324" si="288">+AJ324+AK323</f>
        <v>0.74993571428571437</v>
      </c>
      <c r="AL324" s="195">
        <f t="shared" si="288"/>
        <v>0.79995238095238108</v>
      </c>
      <c r="AM324" s="195">
        <f t="shared" si="288"/>
        <v>0.84996904761904779</v>
      </c>
      <c r="AN324" s="195">
        <f t="shared" si="288"/>
        <v>0.8999857142857145</v>
      </c>
      <c r="AO324" s="195">
        <f t="shared" si="288"/>
        <v>0.95000238095238121</v>
      </c>
      <c r="AP324" s="195">
        <f t="shared" si="288"/>
        <v>0.95000238095238121</v>
      </c>
      <c r="AQ324" s="195">
        <f t="shared" si="288"/>
        <v>0.95000238095238121</v>
      </c>
      <c r="AR324" s="195">
        <f t="shared" si="288"/>
        <v>0.95000238095238121</v>
      </c>
      <c r="AS324" s="195">
        <f t="shared" si="288"/>
        <v>0.95000238095238121</v>
      </c>
      <c r="AT324" s="195">
        <f t="shared" si="288"/>
        <v>1.0000023809523813</v>
      </c>
      <c r="AU324" s="195">
        <f t="shared" si="288"/>
        <v>1.0000023809523813</v>
      </c>
      <c r="AV324" s="195">
        <f t="shared" si="288"/>
        <v>1.0000023809523813</v>
      </c>
      <c r="AW324" s="195">
        <f t="shared" si="288"/>
        <v>1.0000023809523813</v>
      </c>
      <c r="AX324" s="195">
        <f t="shared" si="288"/>
        <v>1.0000023809523813</v>
      </c>
      <c r="AY324" s="195">
        <f t="shared" si="288"/>
        <v>1.0000023809523813</v>
      </c>
      <c r="AZ324" s="195">
        <f t="shared" si="288"/>
        <v>1.0000023809523813</v>
      </c>
      <c r="BA324" s="195">
        <f t="shared" si="288"/>
        <v>1.0000023809523813</v>
      </c>
      <c r="BB324" s="195">
        <f t="shared" si="288"/>
        <v>1.0000023809523813</v>
      </c>
      <c r="BC324" s="196"/>
      <c r="BD324" s="194"/>
    </row>
    <row r="325" spans="1:89" s="197" customFormat="1" x14ac:dyDescent="0.25">
      <c r="A325" s="259"/>
      <c r="B325" s="194" t="s">
        <v>110</v>
      </c>
      <c r="C325" s="266"/>
      <c r="D325" s="195">
        <v>0</v>
      </c>
      <c r="E325" s="195">
        <v>0</v>
      </c>
      <c r="F325" s="195">
        <v>0</v>
      </c>
      <c r="G325" s="195">
        <v>0</v>
      </c>
      <c r="H325" s="195">
        <v>0</v>
      </c>
      <c r="I325" s="195">
        <v>0</v>
      </c>
      <c r="J325" s="195">
        <v>0</v>
      </c>
      <c r="K325" s="195">
        <v>0</v>
      </c>
      <c r="L325" s="195">
        <v>0</v>
      </c>
      <c r="M325" s="195">
        <v>0</v>
      </c>
      <c r="N325" s="195">
        <v>0.05</v>
      </c>
      <c r="O325" s="195">
        <v>0</v>
      </c>
      <c r="P325" s="195">
        <v>0</v>
      </c>
      <c r="Q325" s="195">
        <v>0</v>
      </c>
      <c r="R325" s="195">
        <v>0</v>
      </c>
      <c r="S325" s="195">
        <v>0</v>
      </c>
      <c r="T325" s="195">
        <v>0</v>
      </c>
      <c r="U325" s="195">
        <v>0</v>
      </c>
      <c r="V325" s="195">
        <v>0</v>
      </c>
      <c r="W325" s="195">
        <v>0</v>
      </c>
      <c r="X325" s="195">
        <f t="shared" ref="X325:AO325" si="289">+(0.34-0.05)/18</f>
        <v>1.6111111111111114E-2</v>
      </c>
      <c r="Y325" s="195">
        <f t="shared" si="289"/>
        <v>1.6111111111111114E-2</v>
      </c>
      <c r="Z325" s="195">
        <f t="shared" si="289"/>
        <v>1.6111111111111114E-2</v>
      </c>
      <c r="AA325" s="195">
        <f t="shared" si="289"/>
        <v>1.6111111111111114E-2</v>
      </c>
      <c r="AB325" s="195">
        <f t="shared" si="289"/>
        <v>1.6111111111111114E-2</v>
      </c>
      <c r="AC325" s="195">
        <f t="shared" si="289"/>
        <v>1.6111111111111114E-2</v>
      </c>
      <c r="AD325" s="195">
        <f t="shared" si="289"/>
        <v>1.6111111111111114E-2</v>
      </c>
      <c r="AE325" s="195">
        <f t="shared" si="289"/>
        <v>1.6111111111111114E-2</v>
      </c>
      <c r="AF325" s="82">
        <f t="shared" si="289"/>
        <v>1.6111111111111114E-2</v>
      </c>
      <c r="AG325" s="195">
        <f t="shared" si="289"/>
        <v>1.6111111111111114E-2</v>
      </c>
      <c r="AH325" s="195">
        <f t="shared" si="289"/>
        <v>1.6111111111111114E-2</v>
      </c>
      <c r="AI325" s="195">
        <f t="shared" si="289"/>
        <v>1.6111111111111114E-2</v>
      </c>
      <c r="AJ325" s="195">
        <f t="shared" si="289"/>
        <v>1.6111111111111114E-2</v>
      </c>
      <c r="AK325" s="195">
        <f t="shared" si="289"/>
        <v>1.6111111111111114E-2</v>
      </c>
      <c r="AL325" s="195">
        <f t="shared" si="289"/>
        <v>1.6111111111111114E-2</v>
      </c>
      <c r="AM325" s="195">
        <f t="shared" si="289"/>
        <v>1.6111111111111114E-2</v>
      </c>
      <c r="AN325" s="195">
        <f t="shared" si="289"/>
        <v>1.6111111111111114E-2</v>
      </c>
      <c r="AO325" s="195">
        <f t="shared" si="289"/>
        <v>1.6111111111111114E-2</v>
      </c>
      <c r="AP325" s="195">
        <v>0.66</v>
      </c>
      <c r="AQ325" s="195">
        <v>0</v>
      </c>
      <c r="AR325" s="195">
        <v>0</v>
      </c>
      <c r="AS325" s="195">
        <v>0</v>
      </c>
      <c r="AT325" s="195">
        <v>0</v>
      </c>
      <c r="AU325" s="195">
        <v>0</v>
      </c>
      <c r="AV325" s="195">
        <v>0</v>
      </c>
      <c r="AW325" s="195">
        <v>0</v>
      </c>
      <c r="AX325" s="195">
        <v>0</v>
      </c>
      <c r="AY325" s="195">
        <v>0</v>
      </c>
      <c r="AZ325" s="195">
        <v>0</v>
      </c>
      <c r="BA325" s="195">
        <v>0</v>
      </c>
      <c r="BB325" s="195">
        <v>0</v>
      </c>
      <c r="BC325" s="196">
        <f>SUM(N325:BB325)</f>
        <v>1</v>
      </c>
      <c r="BD325" s="194"/>
    </row>
    <row r="326" spans="1:89" s="197" customFormat="1" x14ac:dyDescent="0.25">
      <c r="A326" s="259"/>
      <c r="B326" s="194" t="s">
        <v>111</v>
      </c>
      <c r="C326" s="266"/>
      <c r="D326" s="195">
        <f>+D325</f>
        <v>0</v>
      </c>
      <c r="E326" s="195">
        <f t="shared" ref="E326:AJ326" si="290">+D326+E325</f>
        <v>0</v>
      </c>
      <c r="F326" s="195">
        <f t="shared" si="290"/>
        <v>0</v>
      </c>
      <c r="G326" s="195">
        <f t="shared" si="290"/>
        <v>0</v>
      </c>
      <c r="H326" s="195">
        <f t="shared" si="290"/>
        <v>0</v>
      </c>
      <c r="I326" s="195">
        <f t="shared" si="290"/>
        <v>0</v>
      </c>
      <c r="J326" s="195">
        <f t="shared" si="290"/>
        <v>0</v>
      </c>
      <c r="K326" s="195">
        <f t="shared" si="290"/>
        <v>0</v>
      </c>
      <c r="L326" s="195">
        <f t="shared" si="290"/>
        <v>0</v>
      </c>
      <c r="M326" s="195">
        <f t="shared" si="290"/>
        <v>0</v>
      </c>
      <c r="N326" s="195">
        <f t="shared" si="290"/>
        <v>0.05</v>
      </c>
      <c r="O326" s="195">
        <f t="shared" si="290"/>
        <v>0.05</v>
      </c>
      <c r="P326" s="195">
        <f t="shared" si="290"/>
        <v>0.05</v>
      </c>
      <c r="Q326" s="195">
        <f t="shared" si="290"/>
        <v>0.05</v>
      </c>
      <c r="R326" s="195">
        <f t="shared" si="290"/>
        <v>0.05</v>
      </c>
      <c r="S326" s="195">
        <f t="shared" si="290"/>
        <v>0.05</v>
      </c>
      <c r="T326" s="195">
        <f t="shared" si="290"/>
        <v>0.05</v>
      </c>
      <c r="U326" s="195">
        <f t="shared" si="290"/>
        <v>0.05</v>
      </c>
      <c r="V326" s="195">
        <f t="shared" si="290"/>
        <v>0.05</v>
      </c>
      <c r="W326" s="195">
        <f t="shared" si="290"/>
        <v>0.05</v>
      </c>
      <c r="X326" s="195">
        <f t="shared" si="290"/>
        <v>6.611111111111112E-2</v>
      </c>
      <c r="Y326" s="195">
        <f t="shared" si="290"/>
        <v>8.2222222222222238E-2</v>
      </c>
      <c r="Z326" s="195">
        <f t="shared" si="290"/>
        <v>9.8333333333333356E-2</v>
      </c>
      <c r="AA326" s="195">
        <f t="shared" si="290"/>
        <v>0.11444444444444447</v>
      </c>
      <c r="AB326" s="195">
        <f t="shared" si="290"/>
        <v>0.13055555555555559</v>
      </c>
      <c r="AC326" s="195">
        <f t="shared" si="290"/>
        <v>0.1466666666666667</v>
      </c>
      <c r="AD326" s="195">
        <f t="shared" si="290"/>
        <v>0.1627777777777778</v>
      </c>
      <c r="AE326" s="195">
        <f t="shared" si="290"/>
        <v>0.1788888888888889</v>
      </c>
      <c r="AF326" s="82">
        <f t="shared" si="290"/>
        <v>0.19500000000000001</v>
      </c>
      <c r="AG326" s="195">
        <f t="shared" si="290"/>
        <v>0.21111111111111111</v>
      </c>
      <c r="AH326" s="195">
        <f t="shared" si="290"/>
        <v>0.22722222222222221</v>
      </c>
      <c r="AI326" s="195">
        <f t="shared" si="290"/>
        <v>0.24333333333333332</v>
      </c>
      <c r="AJ326" s="195">
        <f t="shared" si="290"/>
        <v>0.25944444444444442</v>
      </c>
      <c r="AK326" s="195">
        <f t="shared" ref="AK326:BB326" si="291">+AJ326+AK325</f>
        <v>0.27555555555555555</v>
      </c>
      <c r="AL326" s="195">
        <f t="shared" si="291"/>
        <v>0.29166666666666669</v>
      </c>
      <c r="AM326" s="195">
        <f t="shared" si="291"/>
        <v>0.30777777777777782</v>
      </c>
      <c r="AN326" s="195">
        <f t="shared" si="291"/>
        <v>0.32388888888888895</v>
      </c>
      <c r="AO326" s="195">
        <f t="shared" si="291"/>
        <v>0.34000000000000008</v>
      </c>
      <c r="AP326" s="195">
        <f t="shared" si="291"/>
        <v>1</v>
      </c>
      <c r="AQ326" s="195">
        <f t="shared" si="291"/>
        <v>1</v>
      </c>
      <c r="AR326" s="195">
        <f t="shared" si="291"/>
        <v>1</v>
      </c>
      <c r="AS326" s="195">
        <f t="shared" si="291"/>
        <v>1</v>
      </c>
      <c r="AT326" s="195">
        <f t="shared" si="291"/>
        <v>1</v>
      </c>
      <c r="AU326" s="195">
        <f t="shared" si="291"/>
        <v>1</v>
      </c>
      <c r="AV326" s="195">
        <f t="shared" si="291"/>
        <v>1</v>
      </c>
      <c r="AW326" s="195">
        <f t="shared" si="291"/>
        <v>1</v>
      </c>
      <c r="AX326" s="195">
        <f t="shared" si="291"/>
        <v>1</v>
      </c>
      <c r="AY326" s="195">
        <f t="shared" si="291"/>
        <v>1</v>
      </c>
      <c r="AZ326" s="195">
        <f t="shared" si="291"/>
        <v>1</v>
      </c>
      <c r="BA326" s="195">
        <f t="shared" si="291"/>
        <v>1</v>
      </c>
      <c r="BB326" s="195">
        <f t="shared" si="291"/>
        <v>1</v>
      </c>
      <c r="BC326" s="196"/>
      <c r="BD326" s="194"/>
    </row>
    <row r="327" spans="1:89" s="212" customFormat="1" x14ac:dyDescent="0.25">
      <c r="A327" s="259"/>
      <c r="B327" s="209"/>
      <c r="C327" s="266"/>
      <c r="D327" s="210"/>
      <c r="E327" s="210"/>
      <c r="F327" s="210"/>
      <c r="G327" s="210"/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  <c r="AA327" s="210"/>
      <c r="AB327" s="210"/>
      <c r="AC327" s="210"/>
      <c r="AD327" s="210"/>
      <c r="AE327" s="210"/>
      <c r="AF327" s="83"/>
      <c r="AG327" s="210"/>
      <c r="AH327" s="210"/>
      <c r="AI327" s="210"/>
      <c r="AJ327" s="210"/>
      <c r="AK327" s="210"/>
      <c r="AL327" s="210"/>
      <c r="AM327" s="210"/>
      <c r="AN327" s="210"/>
      <c r="AO327" s="210"/>
      <c r="AP327" s="210"/>
      <c r="AQ327" s="210"/>
      <c r="AR327" s="210"/>
      <c r="AS327" s="210"/>
      <c r="AT327" s="210"/>
      <c r="AU327" s="210"/>
      <c r="AV327" s="210"/>
      <c r="AW327" s="210"/>
      <c r="AX327" s="210"/>
      <c r="AY327" s="210"/>
      <c r="AZ327" s="210"/>
      <c r="BA327" s="210"/>
      <c r="BB327" s="210"/>
      <c r="BC327" s="211"/>
      <c r="BD327" s="209"/>
    </row>
    <row r="328" spans="1:89" s="198" customFormat="1" x14ac:dyDescent="0.25">
      <c r="A328" s="259"/>
      <c r="B328" s="198" t="s">
        <v>112</v>
      </c>
      <c r="C328" s="199">
        <v>14.2</v>
      </c>
      <c r="D328" s="200">
        <f t="shared" ref="D328:AI328" si="292">+D324*$C328</f>
        <v>0</v>
      </c>
      <c r="E328" s="200">
        <f t="shared" si="292"/>
        <v>0</v>
      </c>
      <c r="F328" s="200">
        <f t="shared" si="292"/>
        <v>0</v>
      </c>
      <c r="G328" s="200">
        <f t="shared" si="292"/>
        <v>0</v>
      </c>
      <c r="H328" s="200">
        <f t="shared" si="292"/>
        <v>0</v>
      </c>
      <c r="I328" s="200">
        <f t="shared" si="292"/>
        <v>0</v>
      </c>
      <c r="J328" s="200">
        <f t="shared" si="292"/>
        <v>0</v>
      </c>
      <c r="K328" s="200">
        <f t="shared" si="292"/>
        <v>0</v>
      </c>
      <c r="L328" s="200">
        <f t="shared" si="292"/>
        <v>0</v>
      </c>
      <c r="M328" s="200">
        <f t="shared" si="292"/>
        <v>0</v>
      </c>
      <c r="N328" s="200">
        <f t="shared" si="292"/>
        <v>0.70577380952380941</v>
      </c>
      <c r="O328" s="200">
        <f t="shared" si="292"/>
        <v>0.70577380952380941</v>
      </c>
      <c r="P328" s="200">
        <f t="shared" si="292"/>
        <v>0.70577380952380941</v>
      </c>
      <c r="Q328" s="200">
        <f t="shared" si="292"/>
        <v>0.70577380952380941</v>
      </c>
      <c r="R328" s="200">
        <f t="shared" si="292"/>
        <v>0.70577380952380941</v>
      </c>
      <c r="S328" s="200">
        <f t="shared" si="292"/>
        <v>0.70577380952380941</v>
      </c>
      <c r="T328" s="200">
        <f t="shared" si="292"/>
        <v>0.70577380952380941</v>
      </c>
      <c r="U328" s="200">
        <f t="shared" si="292"/>
        <v>0.70577380952380941</v>
      </c>
      <c r="V328" s="200">
        <f t="shared" si="292"/>
        <v>0.70577380952380941</v>
      </c>
      <c r="W328" s="200">
        <f t="shared" si="292"/>
        <v>0.70577380952380941</v>
      </c>
      <c r="X328" s="200">
        <f t="shared" si="292"/>
        <v>1.4160104761904762</v>
      </c>
      <c r="Y328" s="200">
        <f t="shared" si="292"/>
        <v>2.1262471428571432</v>
      </c>
      <c r="Z328" s="200">
        <f t="shared" si="292"/>
        <v>2.8364838095238096</v>
      </c>
      <c r="AA328" s="200">
        <f t="shared" si="292"/>
        <v>3.546720476190476</v>
      </c>
      <c r="AB328" s="200">
        <f t="shared" si="292"/>
        <v>4.256957142857142</v>
      </c>
      <c r="AC328" s="200">
        <f t="shared" si="292"/>
        <v>4.9671938095238088</v>
      </c>
      <c r="AD328" s="200">
        <f t="shared" si="292"/>
        <v>5.6774304761904757</v>
      </c>
      <c r="AE328" s="200">
        <f t="shared" si="292"/>
        <v>6.3876671428571417</v>
      </c>
      <c r="AF328" s="90">
        <f t="shared" si="292"/>
        <v>7.0979038095238085</v>
      </c>
      <c r="AG328" s="200">
        <f t="shared" si="292"/>
        <v>7.8081404761904745</v>
      </c>
      <c r="AH328" s="200">
        <f t="shared" si="292"/>
        <v>8.5183771428571422</v>
      </c>
      <c r="AI328" s="200">
        <f t="shared" si="292"/>
        <v>9.2286138095238091</v>
      </c>
      <c r="AJ328" s="200">
        <f t="shared" ref="AJ328:BB328" si="293">+AJ324*$C328</f>
        <v>9.9388504761904759</v>
      </c>
      <c r="AK328" s="200">
        <f t="shared" si="293"/>
        <v>10.649087142857143</v>
      </c>
      <c r="AL328" s="200">
        <f t="shared" si="293"/>
        <v>11.359323809523811</v>
      </c>
      <c r="AM328" s="200">
        <f t="shared" si="293"/>
        <v>12.069560476190478</v>
      </c>
      <c r="AN328" s="200">
        <f t="shared" si="293"/>
        <v>12.779797142857145</v>
      </c>
      <c r="AO328" s="200">
        <f t="shared" si="293"/>
        <v>13.490033809523812</v>
      </c>
      <c r="AP328" s="200">
        <f t="shared" si="293"/>
        <v>13.490033809523812</v>
      </c>
      <c r="AQ328" s="200">
        <f t="shared" si="293"/>
        <v>13.490033809523812</v>
      </c>
      <c r="AR328" s="200">
        <f t="shared" si="293"/>
        <v>13.490033809523812</v>
      </c>
      <c r="AS328" s="200">
        <f t="shared" si="293"/>
        <v>13.490033809523812</v>
      </c>
      <c r="AT328" s="200">
        <f t="shared" si="293"/>
        <v>14.200033809523813</v>
      </c>
      <c r="AU328" s="200">
        <f t="shared" si="293"/>
        <v>14.200033809523813</v>
      </c>
      <c r="AV328" s="200">
        <f t="shared" si="293"/>
        <v>14.200033809523813</v>
      </c>
      <c r="AW328" s="200">
        <f t="shared" si="293"/>
        <v>14.200033809523813</v>
      </c>
      <c r="AX328" s="200">
        <f t="shared" si="293"/>
        <v>14.200033809523813</v>
      </c>
      <c r="AY328" s="200">
        <f t="shared" si="293"/>
        <v>14.200033809523813</v>
      </c>
      <c r="AZ328" s="200">
        <f t="shared" si="293"/>
        <v>14.200033809523813</v>
      </c>
      <c r="BA328" s="200">
        <f t="shared" si="293"/>
        <v>14.200033809523813</v>
      </c>
      <c r="BB328" s="200">
        <f t="shared" si="293"/>
        <v>14.200033809523813</v>
      </c>
      <c r="BC328" s="201"/>
      <c r="BD328" s="202"/>
      <c r="BE328" s="202"/>
      <c r="BF328" s="202"/>
      <c r="BG328" s="202"/>
      <c r="BH328" s="202"/>
      <c r="BI328" s="202"/>
      <c r="BJ328" s="202"/>
      <c r="BK328" s="202"/>
      <c r="BL328" s="202"/>
      <c r="BM328" s="202"/>
      <c r="BN328" s="202"/>
      <c r="BO328" s="202"/>
      <c r="BP328" s="202"/>
      <c r="BQ328" s="202"/>
      <c r="BR328" s="202"/>
      <c r="BS328" s="202"/>
      <c r="BT328" s="202"/>
      <c r="BU328" s="202"/>
      <c r="BV328" s="202"/>
      <c r="BW328" s="202"/>
      <c r="BX328" s="202"/>
      <c r="BY328" s="202"/>
      <c r="BZ328" s="202"/>
      <c r="CA328" s="202"/>
      <c r="CB328" s="202"/>
      <c r="CC328" s="202"/>
      <c r="CD328" s="202"/>
      <c r="CE328" s="202"/>
      <c r="CF328" s="202"/>
      <c r="CG328" s="202"/>
      <c r="CH328" s="202"/>
      <c r="CI328" s="202"/>
      <c r="CJ328" s="202"/>
      <c r="CK328" s="202"/>
    </row>
    <row r="329" spans="1:89" s="203" customFormat="1" ht="13.8" thickBot="1" x14ac:dyDescent="0.3">
      <c r="A329" s="260"/>
      <c r="B329" s="203" t="s">
        <v>113</v>
      </c>
      <c r="C329" s="204" t="str">
        <f>+'NTP or Sold'!B32</f>
        <v>Committed</v>
      </c>
      <c r="D329" s="205">
        <f t="shared" ref="D329:AI329" si="294">+D326*$C328</f>
        <v>0</v>
      </c>
      <c r="E329" s="205">
        <f t="shared" si="294"/>
        <v>0</v>
      </c>
      <c r="F329" s="205">
        <f t="shared" si="294"/>
        <v>0</v>
      </c>
      <c r="G329" s="205">
        <f t="shared" si="294"/>
        <v>0</v>
      </c>
      <c r="H329" s="205">
        <f t="shared" si="294"/>
        <v>0</v>
      </c>
      <c r="I329" s="205">
        <f t="shared" si="294"/>
        <v>0</v>
      </c>
      <c r="J329" s="205">
        <f t="shared" si="294"/>
        <v>0</v>
      </c>
      <c r="K329" s="205">
        <f t="shared" si="294"/>
        <v>0</v>
      </c>
      <c r="L329" s="205">
        <f t="shared" si="294"/>
        <v>0</v>
      </c>
      <c r="M329" s="205">
        <f t="shared" si="294"/>
        <v>0</v>
      </c>
      <c r="N329" s="205">
        <f t="shared" si="294"/>
        <v>0.71</v>
      </c>
      <c r="O329" s="205">
        <f t="shared" si="294"/>
        <v>0.71</v>
      </c>
      <c r="P329" s="205">
        <f t="shared" si="294"/>
        <v>0.71</v>
      </c>
      <c r="Q329" s="205">
        <f t="shared" si="294"/>
        <v>0.71</v>
      </c>
      <c r="R329" s="205">
        <f t="shared" si="294"/>
        <v>0.71</v>
      </c>
      <c r="S329" s="205">
        <f t="shared" si="294"/>
        <v>0.71</v>
      </c>
      <c r="T329" s="205">
        <f t="shared" si="294"/>
        <v>0.71</v>
      </c>
      <c r="U329" s="205">
        <f t="shared" si="294"/>
        <v>0.71</v>
      </c>
      <c r="V329" s="205">
        <f t="shared" si="294"/>
        <v>0.71</v>
      </c>
      <c r="W329" s="205">
        <f t="shared" si="294"/>
        <v>0.71</v>
      </c>
      <c r="X329" s="205">
        <f t="shared" si="294"/>
        <v>0.93877777777777782</v>
      </c>
      <c r="Y329" s="205">
        <f t="shared" si="294"/>
        <v>1.1675555555555557</v>
      </c>
      <c r="Z329" s="205">
        <f t="shared" si="294"/>
        <v>1.3963333333333336</v>
      </c>
      <c r="AA329" s="205">
        <f t="shared" si="294"/>
        <v>1.6251111111111114</v>
      </c>
      <c r="AB329" s="205">
        <f t="shared" si="294"/>
        <v>1.8538888888888894</v>
      </c>
      <c r="AC329" s="205">
        <f t="shared" si="294"/>
        <v>2.0826666666666669</v>
      </c>
      <c r="AD329" s="205">
        <f t="shared" si="294"/>
        <v>2.3114444444444446</v>
      </c>
      <c r="AE329" s="205">
        <f t="shared" si="294"/>
        <v>2.5402222222222224</v>
      </c>
      <c r="AF329" s="136">
        <f t="shared" si="294"/>
        <v>2.7690000000000001</v>
      </c>
      <c r="AG329" s="205">
        <f t="shared" si="294"/>
        <v>2.9977777777777774</v>
      </c>
      <c r="AH329" s="205">
        <f t="shared" si="294"/>
        <v>3.2265555555555552</v>
      </c>
      <c r="AI329" s="205">
        <f t="shared" si="294"/>
        <v>3.4553333333333329</v>
      </c>
      <c r="AJ329" s="205">
        <f t="shared" ref="AJ329:BB329" si="295">+AJ326*$C328</f>
        <v>3.6841111111111107</v>
      </c>
      <c r="AK329" s="205">
        <f t="shared" si="295"/>
        <v>3.9128888888888889</v>
      </c>
      <c r="AL329" s="205">
        <f t="shared" si="295"/>
        <v>4.1416666666666666</v>
      </c>
      <c r="AM329" s="205">
        <f t="shared" si="295"/>
        <v>4.3704444444444448</v>
      </c>
      <c r="AN329" s="205">
        <f t="shared" si="295"/>
        <v>4.599222222222223</v>
      </c>
      <c r="AO329" s="205">
        <f t="shared" si="295"/>
        <v>4.8280000000000012</v>
      </c>
      <c r="AP329" s="205">
        <f t="shared" si="295"/>
        <v>14.2</v>
      </c>
      <c r="AQ329" s="205">
        <f t="shared" si="295"/>
        <v>14.2</v>
      </c>
      <c r="AR329" s="205">
        <f t="shared" si="295"/>
        <v>14.2</v>
      </c>
      <c r="AS329" s="205">
        <f t="shared" si="295"/>
        <v>14.2</v>
      </c>
      <c r="AT329" s="205">
        <f t="shared" si="295"/>
        <v>14.2</v>
      </c>
      <c r="AU329" s="205">
        <f t="shared" si="295"/>
        <v>14.2</v>
      </c>
      <c r="AV329" s="205">
        <f t="shared" si="295"/>
        <v>14.2</v>
      </c>
      <c r="AW329" s="205">
        <f t="shared" si="295"/>
        <v>14.2</v>
      </c>
      <c r="AX329" s="205">
        <f t="shared" si="295"/>
        <v>14.2</v>
      </c>
      <c r="AY329" s="205">
        <f t="shared" si="295"/>
        <v>14.2</v>
      </c>
      <c r="AZ329" s="205">
        <f t="shared" si="295"/>
        <v>14.2</v>
      </c>
      <c r="BA329" s="205">
        <f t="shared" si="295"/>
        <v>14.2</v>
      </c>
      <c r="BB329" s="205">
        <f t="shared" si="295"/>
        <v>14.2</v>
      </c>
      <c r="BC329" s="206"/>
      <c r="BD329" s="207"/>
      <c r="BE329" s="207"/>
      <c r="BF329" s="207"/>
      <c r="BG329" s="207"/>
      <c r="BH329" s="207"/>
      <c r="BI329" s="207"/>
      <c r="BJ329" s="207"/>
      <c r="BK329" s="207"/>
      <c r="BL329" s="207"/>
      <c r="BM329" s="207"/>
      <c r="BN329" s="207"/>
      <c r="BO329" s="207"/>
      <c r="BP329" s="207"/>
      <c r="BQ329" s="207"/>
      <c r="BR329" s="207"/>
      <c r="BS329" s="207"/>
      <c r="BT329" s="207"/>
      <c r="BU329" s="207"/>
      <c r="BV329" s="207"/>
      <c r="BW329" s="207"/>
      <c r="BX329" s="207"/>
      <c r="BY329" s="207"/>
      <c r="BZ329" s="207"/>
      <c r="CA329" s="207"/>
      <c r="CB329" s="207"/>
      <c r="CC329" s="207"/>
      <c r="CD329" s="207"/>
      <c r="CE329" s="207"/>
      <c r="CF329" s="207"/>
      <c r="CG329" s="207"/>
      <c r="CH329" s="207"/>
      <c r="CI329" s="207"/>
      <c r="CJ329" s="207"/>
      <c r="CK329" s="207"/>
    </row>
    <row r="330" spans="1:89" s="193" customFormat="1" ht="15" customHeight="1" thickTop="1" x14ac:dyDescent="0.25">
      <c r="A330" s="258">
        <f>+A322+1</f>
        <v>5</v>
      </c>
      <c r="B330" s="190" t="str">
        <f>+'NTP or Sold'!G33</f>
        <v>LM6000</v>
      </c>
      <c r="C330" s="265" t="str">
        <f>+'NTP or Sold'!S33</f>
        <v>Elektrobolt (ESA) - 85%</v>
      </c>
      <c r="D330" s="191"/>
      <c r="E330" s="191"/>
      <c r="F330" s="191"/>
      <c r="G330" s="191"/>
      <c r="H330" s="191"/>
      <c r="I330" s="191"/>
      <c r="J330" s="191"/>
      <c r="K330" s="191"/>
      <c r="L330" s="191"/>
      <c r="M330" s="191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  <c r="X330" s="191"/>
      <c r="Y330" s="191"/>
      <c r="Z330" s="191"/>
      <c r="AA330" s="191"/>
      <c r="AB330" s="191"/>
      <c r="AC330" s="191"/>
      <c r="AD330" s="191"/>
      <c r="AE330" s="191"/>
      <c r="AF330" s="84"/>
      <c r="AG330" s="191"/>
      <c r="AH330" s="191"/>
      <c r="AI330" s="191"/>
      <c r="AJ330" s="191"/>
      <c r="AK330" s="191"/>
      <c r="AL330" s="191"/>
      <c r="AM330" s="191"/>
      <c r="AN330" s="191"/>
      <c r="AO330" s="191"/>
      <c r="AP330" s="191"/>
      <c r="AQ330" s="191"/>
      <c r="AR330" s="191"/>
      <c r="AS330" s="191"/>
      <c r="AT330" s="191"/>
      <c r="AU330" s="191"/>
      <c r="AV330" s="191"/>
      <c r="AW330" s="191"/>
      <c r="AX330" s="191"/>
      <c r="AY330" s="191"/>
      <c r="AZ330" s="191"/>
      <c r="BA330" s="191"/>
      <c r="BB330" s="191"/>
      <c r="BC330" s="192"/>
    </row>
    <row r="331" spans="1:89" s="197" customFormat="1" x14ac:dyDescent="0.25">
      <c r="A331" s="259"/>
      <c r="B331" s="194" t="s">
        <v>108</v>
      </c>
      <c r="C331" s="266"/>
      <c r="D331" s="195">
        <v>0</v>
      </c>
      <c r="E331" s="195">
        <v>0</v>
      </c>
      <c r="F331" s="195">
        <v>0</v>
      </c>
      <c r="G331" s="195">
        <v>0</v>
      </c>
      <c r="H331" s="195">
        <v>0</v>
      </c>
      <c r="I331" s="195">
        <v>0</v>
      </c>
      <c r="J331" s="195">
        <v>0</v>
      </c>
      <c r="K331" s="195">
        <v>0</v>
      </c>
      <c r="L331" s="195">
        <v>0</v>
      </c>
      <c r="M331" s="195">
        <v>0</v>
      </c>
      <c r="N331" s="195">
        <f>16.7/336</f>
        <v>4.9702380952380949E-2</v>
      </c>
      <c r="O331" s="195">
        <v>0</v>
      </c>
      <c r="P331" s="195">
        <v>0</v>
      </c>
      <c r="Q331" s="195">
        <v>0</v>
      </c>
      <c r="R331" s="195">
        <v>0</v>
      </c>
      <c r="S331" s="195">
        <v>0</v>
      </c>
      <c r="T331" s="195">
        <v>0</v>
      </c>
      <c r="U331" s="195">
        <v>0</v>
      </c>
      <c r="V331" s="195">
        <v>0</v>
      </c>
      <c r="W331" s="195">
        <v>0</v>
      </c>
      <c r="X331" s="195">
        <f t="shared" ref="X331:AO331" si="296">+(0.95-0.0497)/18</f>
        <v>5.0016666666666668E-2</v>
      </c>
      <c r="Y331" s="195">
        <f t="shared" si="296"/>
        <v>5.0016666666666668E-2</v>
      </c>
      <c r="Z331" s="195">
        <f t="shared" si="296"/>
        <v>5.0016666666666668E-2</v>
      </c>
      <c r="AA331" s="195">
        <f t="shared" si="296"/>
        <v>5.0016666666666668E-2</v>
      </c>
      <c r="AB331" s="195">
        <f t="shared" si="296"/>
        <v>5.0016666666666668E-2</v>
      </c>
      <c r="AC331" s="195">
        <f t="shared" si="296"/>
        <v>5.0016666666666668E-2</v>
      </c>
      <c r="AD331" s="195">
        <f t="shared" si="296"/>
        <v>5.0016666666666668E-2</v>
      </c>
      <c r="AE331" s="195">
        <f t="shared" si="296"/>
        <v>5.0016666666666668E-2</v>
      </c>
      <c r="AF331" s="82">
        <f t="shared" si="296"/>
        <v>5.0016666666666668E-2</v>
      </c>
      <c r="AG331" s="195">
        <f t="shared" si="296"/>
        <v>5.0016666666666668E-2</v>
      </c>
      <c r="AH331" s="195">
        <f t="shared" si="296"/>
        <v>5.0016666666666668E-2</v>
      </c>
      <c r="AI331" s="195">
        <f t="shared" si="296"/>
        <v>5.0016666666666668E-2</v>
      </c>
      <c r="AJ331" s="195">
        <f t="shared" si="296"/>
        <v>5.0016666666666668E-2</v>
      </c>
      <c r="AK331" s="195">
        <f t="shared" si="296"/>
        <v>5.0016666666666668E-2</v>
      </c>
      <c r="AL331" s="195">
        <f t="shared" si="296"/>
        <v>5.0016666666666668E-2</v>
      </c>
      <c r="AM331" s="195">
        <f t="shared" si="296"/>
        <v>5.0016666666666668E-2</v>
      </c>
      <c r="AN331" s="195">
        <f t="shared" si="296"/>
        <v>5.0016666666666668E-2</v>
      </c>
      <c r="AO331" s="195">
        <f t="shared" si="296"/>
        <v>5.0016666666666668E-2</v>
      </c>
      <c r="AP331" s="195">
        <v>0</v>
      </c>
      <c r="AQ331" s="195">
        <v>0</v>
      </c>
      <c r="AR331" s="195">
        <v>0</v>
      </c>
      <c r="AS331" s="195">
        <v>0</v>
      </c>
      <c r="AT331" s="195">
        <v>0.05</v>
      </c>
      <c r="AU331" s="195">
        <v>0</v>
      </c>
      <c r="AV331" s="195">
        <v>0</v>
      </c>
      <c r="AW331" s="195">
        <v>0</v>
      </c>
      <c r="AX331" s="195">
        <v>0</v>
      </c>
      <c r="AY331" s="195">
        <v>0</v>
      </c>
      <c r="AZ331" s="195">
        <v>0</v>
      </c>
      <c r="BA331" s="195">
        <v>0</v>
      </c>
      <c r="BB331" s="195">
        <v>0</v>
      </c>
      <c r="BC331" s="196">
        <f>SUM(N331:BB331)</f>
        <v>1.0000023809523813</v>
      </c>
      <c r="BD331" s="194"/>
    </row>
    <row r="332" spans="1:89" s="197" customFormat="1" x14ac:dyDescent="0.25">
      <c r="A332" s="259"/>
      <c r="B332" s="194" t="s">
        <v>109</v>
      </c>
      <c r="C332" s="266"/>
      <c r="D332" s="195">
        <f>+D331</f>
        <v>0</v>
      </c>
      <c r="E332" s="195">
        <f t="shared" ref="E332:AJ332" si="297">+D332+E331</f>
        <v>0</v>
      </c>
      <c r="F332" s="195">
        <f t="shared" si="297"/>
        <v>0</v>
      </c>
      <c r="G332" s="195">
        <f t="shared" si="297"/>
        <v>0</v>
      </c>
      <c r="H332" s="195">
        <f t="shared" si="297"/>
        <v>0</v>
      </c>
      <c r="I332" s="195">
        <f t="shared" si="297"/>
        <v>0</v>
      </c>
      <c r="J332" s="195">
        <f t="shared" si="297"/>
        <v>0</v>
      </c>
      <c r="K332" s="195">
        <f t="shared" si="297"/>
        <v>0</v>
      </c>
      <c r="L332" s="195">
        <f t="shared" si="297"/>
        <v>0</v>
      </c>
      <c r="M332" s="195">
        <f t="shared" si="297"/>
        <v>0</v>
      </c>
      <c r="N332" s="195">
        <f t="shared" si="297"/>
        <v>4.9702380952380949E-2</v>
      </c>
      <c r="O332" s="195">
        <f t="shared" si="297"/>
        <v>4.9702380952380949E-2</v>
      </c>
      <c r="P332" s="195">
        <f t="shared" si="297"/>
        <v>4.9702380952380949E-2</v>
      </c>
      <c r="Q332" s="195">
        <f t="shared" si="297"/>
        <v>4.9702380952380949E-2</v>
      </c>
      <c r="R332" s="195">
        <f t="shared" si="297"/>
        <v>4.9702380952380949E-2</v>
      </c>
      <c r="S332" s="195">
        <f t="shared" si="297"/>
        <v>4.9702380952380949E-2</v>
      </c>
      <c r="T332" s="195">
        <f t="shared" si="297"/>
        <v>4.9702380952380949E-2</v>
      </c>
      <c r="U332" s="195">
        <f t="shared" si="297"/>
        <v>4.9702380952380949E-2</v>
      </c>
      <c r="V332" s="195">
        <f t="shared" si="297"/>
        <v>4.9702380952380949E-2</v>
      </c>
      <c r="W332" s="195">
        <f t="shared" si="297"/>
        <v>4.9702380952380949E-2</v>
      </c>
      <c r="X332" s="195">
        <f t="shared" si="297"/>
        <v>9.9719047619047624E-2</v>
      </c>
      <c r="Y332" s="195">
        <f t="shared" si="297"/>
        <v>0.14973571428571431</v>
      </c>
      <c r="Z332" s="195">
        <f t="shared" si="297"/>
        <v>0.19975238095238096</v>
      </c>
      <c r="AA332" s="195">
        <f t="shared" si="297"/>
        <v>0.24976904761904761</v>
      </c>
      <c r="AB332" s="195">
        <f t="shared" si="297"/>
        <v>0.29978571428571427</v>
      </c>
      <c r="AC332" s="195">
        <f t="shared" si="297"/>
        <v>0.34980238095238092</v>
      </c>
      <c r="AD332" s="195">
        <f t="shared" si="297"/>
        <v>0.39981904761904757</v>
      </c>
      <c r="AE332" s="195">
        <f t="shared" si="297"/>
        <v>0.44983571428571423</v>
      </c>
      <c r="AF332" s="82">
        <f t="shared" si="297"/>
        <v>0.49985238095238088</v>
      </c>
      <c r="AG332" s="195">
        <f t="shared" si="297"/>
        <v>0.54986904761904754</v>
      </c>
      <c r="AH332" s="195">
        <f t="shared" si="297"/>
        <v>0.59988571428571424</v>
      </c>
      <c r="AI332" s="195">
        <f t="shared" si="297"/>
        <v>0.64990238095238095</v>
      </c>
      <c r="AJ332" s="195">
        <f t="shared" si="297"/>
        <v>0.69991904761904766</v>
      </c>
      <c r="AK332" s="195">
        <f t="shared" ref="AK332:BB332" si="298">+AJ332+AK331</f>
        <v>0.74993571428571437</v>
      </c>
      <c r="AL332" s="195">
        <f t="shared" si="298"/>
        <v>0.79995238095238108</v>
      </c>
      <c r="AM332" s="195">
        <f t="shared" si="298"/>
        <v>0.84996904761904779</v>
      </c>
      <c r="AN332" s="195">
        <f t="shared" si="298"/>
        <v>0.8999857142857145</v>
      </c>
      <c r="AO332" s="195">
        <f t="shared" si="298"/>
        <v>0.95000238095238121</v>
      </c>
      <c r="AP332" s="195">
        <f t="shared" si="298"/>
        <v>0.95000238095238121</v>
      </c>
      <c r="AQ332" s="195">
        <f t="shared" si="298"/>
        <v>0.95000238095238121</v>
      </c>
      <c r="AR332" s="195">
        <f t="shared" si="298"/>
        <v>0.95000238095238121</v>
      </c>
      <c r="AS332" s="195">
        <f t="shared" si="298"/>
        <v>0.95000238095238121</v>
      </c>
      <c r="AT332" s="195">
        <f t="shared" si="298"/>
        <v>1.0000023809523813</v>
      </c>
      <c r="AU332" s="195">
        <f t="shared" si="298"/>
        <v>1.0000023809523813</v>
      </c>
      <c r="AV332" s="195">
        <f t="shared" si="298"/>
        <v>1.0000023809523813</v>
      </c>
      <c r="AW332" s="195">
        <f t="shared" si="298"/>
        <v>1.0000023809523813</v>
      </c>
      <c r="AX332" s="195">
        <f t="shared" si="298"/>
        <v>1.0000023809523813</v>
      </c>
      <c r="AY332" s="195">
        <f t="shared" si="298"/>
        <v>1.0000023809523813</v>
      </c>
      <c r="AZ332" s="195">
        <f t="shared" si="298"/>
        <v>1.0000023809523813</v>
      </c>
      <c r="BA332" s="195">
        <f t="shared" si="298"/>
        <v>1.0000023809523813</v>
      </c>
      <c r="BB332" s="195">
        <f t="shared" si="298"/>
        <v>1.0000023809523813</v>
      </c>
      <c r="BC332" s="196"/>
      <c r="BD332" s="194"/>
    </row>
    <row r="333" spans="1:89" s="197" customFormat="1" x14ac:dyDescent="0.25">
      <c r="A333" s="259"/>
      <c r="B333" s="194" t="s">
        <v>110</v>
      </c>
      <c r="C333" s="266"/>
      <c r="D333" s="195">
        <v>0</v>
      </c>
      <c r="E333" s="195">
        <v>0</v>
      </c>
      <c r="F333" s="195">
        <v>0</v>
      </c>
      <c r="G333" s="195">
        <v>0</v>
      </c>
      <c r="H333" s="195">
        <v>0</v>
      </c>
      <c r="I333" s="195">
        <v>0</v>
      </c>
      <c r="J333" s="195">
        <v>0</v>
      </c>
      <c r="K333" s="195">
        <v>0</v>
      </c>
      <c r="L333" s="195">
        <v>0</v>
      </c>
      <c r="M333" s="195">
        <v>0</v>
      </c>
      <c r="N333" s="195">
        <v>0.05</v>
      </c>
      <c r="O333" s="195">
        <v>0</v>
      </c>
      <c r="P333" s="195">
        <v>0</v>
      </c>
      <c r="Q333" s="195">
        <v>0</v>
      </c>
      <c r="R333" s="195">
        <v>0</v>
      </c>
      <c r="S333" s="195">
        <v>0</v>
      </c>
      <c r="T333" s="195">
        <v>0</v>
      </c>
      <c r="U333" s="195">
        <v>0</v>
      </c>
      <c r="V333" s="195">
        <v>0</v>
      </c>
      <c r="W333" s="195">
        <v>0</v>
      </c>
      <c r="X333" s="195">
        <f t="shared" ref="X333:AO333" si="299">+(0.34-0.05)/18</f>
        <v>1.6111111111111114E-2</v>
      </c>
      <c r="Y333" s="195">
        <f t="shared" si="299"/>
        <v>1.6111111111111114E-2</v>
      </c>
      <c r="Z333" s="195">
        <f t="shared" si="299"/>
        <v>1.6111111111111114E-2</v>
      </c>
      <c r="AA333" s="195">
        <f t="shared" si="299"/>
        <v>1.6111111111111114E-2</v>
      </c>
      <c r="AB333" s="195">
        <f t="shared" si="299"/>
        <v>1.6111111111111114E-2</v>
      </c>
      <c r="AC333" s="195">
        <f t="shared" si="299"/>
        <v>1.6111111111111114E-2</v>
      </c>
      <c r="AD333" s="195">
        <f t="shared" si="299"/>
        <v>1.6111111111111114E-2</v>
      </c>
      <c r="AE333" s="195">
        <f t="shared" si="299"/>
        <v>1.6111111111111114E-2</v>
      </c>
      <c r="AF333" s="82">
        <f t="shared" si="299"/>
        <v>1.6111111111111114E-2</v>
      </c>
      <c r="AG333" s="195">
        <f t="shared" si="299"/>
        <v>1.6111111111111114E-2</v>
      </c>
      <c r="AH333" s="195">
        <f t="shared" si="299"/>
        <v>1.6111111111111114E-2</v>
      </c>
      <c r="AI333" s="195">
        <f t="shared" si="299"/>
        <v>1.6111111111111114E-2</v>
      </c>
      <c r="AJ333" s="195">
        <f t="shared" si="299"/>
        <v>1.6111111111111114E-2</v>
      </c>
      <c r="AK333" s="195">
        <f t="shared" si="299"/>
        <v>1.6111111111111114E-2</v>
      </c>
      <c r="AL333" s="195">
        <f t="shared" si="299"/>
        <v>1.6111111111111114E-2</v>
      </c>
      <c r="AM333" s="195">
        <f t="shared" si="299"/>
        <v>1.6111111111111114E-2</v>
      </c>
      <c r="AN333" s="195">
        <f t="shared" si="299"/>
        <v>1.6111111111111114E-2</v>
      </c>
      <c r="AO333" s="195">
        <f t="shared" si="299"/>
        <v>1.6111111111111114E-2</v>
      </c>
      <c r="AP333" s="195">
        <v>0.66</v>
      </c>
      <c r="AQ333" s="195">
        <v>0</v>
      </c>
      <c r="AR333" s="195">
        <v>0</v>
      </c>
      <c r="AS333" s="195">
        <v>0</v>
      </c>
      <c r="AT333" s="195">
        <v>0</v>
      </c>
      <c r="AU333" s="195">
        <v>0</v>
      </c>
      <c r="AV333" s="195">
        <v>0</v>
      </c>
      <c r="AW333" s="195">
        <v>0</v>
      </c>
      <c r="AX333" s="195">
        <v>0</v>
      </c>
      <c r="AY333" s="195">
        <v>0</v>
      </c>
      <c r="AZ333" s="195">
        <v>0</v>
      </c>
      <c r="BA333" s="195">
        <v>0</v>
      </c>
      <c r="BB333" s="195">
        <v>0</v>
      </c>
      <c r="BC333" s="196">
        <f>SUM(N333:BB333)</f>
        <v>1</v>
      </c>
      <c r="BD333" s="194"/>
    </row>
    <row r="334" spans="1:89" s="197" customFormat="1" x14ac:dyDescent="0.25">
      <c r="A334" s="259"/>
      <c r="B334" s="194" t="s">
        <v>111</v>
      </c>
      <c r="C334" s="266"/>
      <c r="D334" s="195">
        <f>+D333</f>
        <v>0</v>
      </c>
      <c r="E334" s="195">
        <f t="shared" ref="E334:AJ334" si="300">+D334+E333</f>
        <v>0</v>
      </c>
      <c r="F334" s="195">
        <f t="shared" si="300"/>
        <v>0</v>
      </c>
      <c r="G334" s="195">
        <f t="shared" si="300"/>
        <v>0</v>
      </c>
      <c r="H334" s="195">
        <f t="shared" si="300"/>
        <v>0</v>
      </c>
      <c r="I334" s="195">
        <f t="shared" si="300"/>
        <v>0</v>
      </c>
      <c r="J334" s="195">
        <f t="shared" si="300"/>
        <v>0</v>
      </c>
      <c r="K334" s="195">
        <f t="shared" si="300"/>
        <v>0</v>
      </c>
      <c r="L334" s="195">
        <f t="shared" si="300"/>
        <v>0</v>
      </c>
      <c r="M334" s="195">
        <f t="shared" si="300"/>
        <v>0</v>
      </c>
      <c r="N334" s="195">
        <f t="shared" si="300"/>
        <v>0.05</v>
      </c>
      <c r="O334" s="195">
        <f t="shared" si="300"/>
        <v>0.05</v>
      </c>
      <c r="P334" s="195">
        <f t="shared" si="300"/>
        <v>0.05</v>
      </c>
      <c r="Q334" s="195">
        <f t="shared" si="300"/>
        <v>0.05</v>
      </c>
      <c r="R334" s="195">
        <f t="shared" si="300"/>
        <v>0.05</v>
      </c>
      <c r="S334" s="195">
        <f t="shared" si="300"/>
        <v>0.05</v>
      </c>
      <c r="T334" s="195">
        <f t="shared" si="300"/>
        <v>0.05</v>
      </c>
      <c r="U334" s="195">
        <f t="shared" si="300"/>
        <v>0.05</v>
      </c>
      <c r="V334" s="195">
        <f t="shared" si="300"/>
        <v>0.05</v>
      </c>
      <c r="W334" s="195">
        <f t="shared" si="300"/>
        <v>0.05</v>
      </c>
      <c r="X334" s="195">
        <f t="shared" si="300"/>
        <v>6.611111111111112E-2</v>
      </c>
      <c r="Y334" s="195">
        <f t="shared" si="300"/>
        <v>8.2222222222222238E-2</v>
      </c>
      <c r="Z334" s="195">
        <f t="shared" si="300"/>
        <v>9.8333333333333356E-2</v>
      </c>
      <c r="AA334" s="195">
        <f t="shared" si="300"/>
        <v>0.11444444444444447</v>
      </c>
      <c r="AB334" s="195">
        <f t="shared" si="300"/>
        <v>0.13055555555555559</v>
      </c>
      <c r="AC334" s="195">
        <f t="shared" si="300"/>
        <v>0.1466666666666667</v>
      </c>
      <c r="AD334" s="195">
        <f t="shared" si="300"/>
        <v>0.1627777777777778</v>
      </c>
      <c r="AE334" s="195">
        <f t="shared" si="300"/>
        <v>0.1788888888888889</v>
      </c>
      <c r="AF334" s="82">
        <f t="shared" si="300"/>
        <v>0.19500000000000001</v>
      </c>
      <c r="AG334" s="195">
        <f t="shared" si="300"/>
        <v>0.21111111111111111</v>
      </c>
      <c r="AH334" s="195">
        <f t="shared" si="300"/>
        <v>0.22722222222222221</v>
      </c>
      <c r="AI334" s="195">
        <f t="shared" si="300"/>
        <v>0.24333333333333332</v>
      </c>
      <c r="AJ334" s="195">
        <f t="shared" si="300"/>
        <v>0.25944444444444442</v>
      </c>
      <c r="AK334" s="195">
        <f t="shared" ref="AK334:BB334" si="301">+AJ334+AK333</f>
        <v>0.27555555555555555</v>
      </c>
      <c r="AL334" s="195">
        <f t="shared" si="301"/>
        <v>0.29166666666666669</v>
      </c>
      <c r="AM334" s="195">
        <f t="shared" si="301"/>
        <v>0.30777777777777782</v>
      </c>
      <c r="AN334" s="195">
        <f t="shared" si="301"/>
        <v>0.32388888888888895</v>
      </c>
      <c r="AO334" s="195">
        <f t="shared" si="301"/>
        <v>0.34000000000000008</v>
      </c>
      <c r="AP334" s="195">
        <f t="shared" si="301"/>
        <v>1</v>
      </c>
      <c r="AQ334" s="195">
        <f t="shared" si="301"/>
        <v>1</v>
      </c>
      <c r="AR334" s="195">
        <f t="shared" si="301"/>
        <v>1</v>
      </c>
      <c r="AS334" s="195">
        <f t="shared" si="301"/>
        <v>1</v>
      </c>
      <c r="AT334" s="195">
        <f t="shared" si="301"/>
        <v>1</v>
      </c>
      <c r="AU334" s="195">
        <f t="shared" si="301"/>
        <v>1</v>
      </c>
      <c r="AV334" s="195">
        <f t="shared" si="301"/>
        <v>1</v>
      </c>
      <c r="AW334" s="195">
        <f t="shared" si="301"/>
        <v>1</v>
      </c>
      <c r="AX334" s="195">
        <f t="shared" si="301"/>
        <v>1</v>
      </c>
      <c r="AY334" s="195">
        <f t="shared" si="301"/>
        <v>1</v>
      </c>
      <c r="AZ334" s="195">
        <f t="shared" si="301"/>
        <v>1</v>
      </c>
      <c r="BA334" s="195">
        <f t="shared" si="301"/>
        <v>1</v>
      </c>
      <c r="BB334" s="195">
        <f t="shared" si="301"/>
        <v>1</v>
      </c>
      <c r="BC334" s="196"/>
      <c r="BD334" s="194"/>
    </row>
    <row r="335" spans="1:89" s="212" customFormat="1" x14ac:dyDescent="0.25">
      <c r="A335" s="259"/>
      <c r="B335" s="209"/>
      <c r="C335" s="266"/>
      <c r="D335" s="210"/>
      <c r="E335" s="210"/>
      <c r="F335" s="210"/>
      <c r="G335" s="210"/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  <c r="AA335" s="210"/>
      <c r="AB335" s="210"/>
      <c r="AC335" s="210"/>
      <c r="AD335" s="210"/>
      <c r="AE335" s="210"/>
      <c r="AF335" s="83"/>
      <c r="AG335" s="210"/>
      <c r="AH335" s="210"/>
      <c r="AI335" s="210"/>
      <c r="AJ335" s="210"/>
      <c r="AK335" s="210"/>
      <c r="AL335" s="210"/>
      <c r="AM335" s="210"/>
      <c r="AN335" s="210"/>
      <c r="AO335" s="210"/>
      <c r="AP335" s="210"/>
      <c r="AQ335" s="210"/>
      <c r="AR335" s="210"/>
      <c r="AS335" s="210"/>
      <c r="AT335" s="210"/>
      <c r="AU335" s="210"/>
      <c r="AV335" s="210"/>
      <c r="AW335" s="210"/>
      <c r="AX335" s="210"/>
      <c r="AY335" s="210"/>
      <c r="AZ335" s="210"/>
      <c r="BA335" s="210"/>
      <c r="BB335" s="210"/>
      <c r="BC335" s="211"/>
      <c r="BD335" s="209"/>
    </row>
    <row r="336" spans="1:89" s="198" customFormat="1" x14ac:dyDescent="0.25">
      <c r="A336" s="259"/>
      <c r="B336" s="198" t="s">
        <v>112</v>
      </c>
      <c r="C336" s="199">
        <v>14.2</v>
      </c>
      <c r="D336" s="200">
        <f t="shared" ref="D336:AI336" si="302">+D332*$C336</f>
        <v>0</v>
      </c>
      <c r="E336" s="200">
        <f t="shared" si="302"/>
        <v>0</v>
      </c>
      <c r="F336" s="200">
        <f t="shared" si="302"/>
        <v>0</v>
      </c>
      <c r="G336" s="200">
        <f t="shared" si="302"/>
        <v>0</v>
      </c>
      <c r="H336" s="200">
        <f t="shared" si="302"/>
        <v>0</v>
      </c>
      <c r="I336" s="200">
        <f t="shared" si="302"/>
        <v>0</v>
      </c>
      <c r="J336" s="200">
        <f t="shared" si="302"/>
        <v>0</v>
      </c>
      <c r="K336" s="200">
        <f t="shared" si="302"/>
        <v>0</v>
      </c>
      <c r="L336" s="200">
        <f t="shared" si="302"/>
        <v>0</v>
      </c>
      <c r="M336" s="200">
        <f t="shared" si="302"/>
        <v>0</v>
      </c>
      <c r="N336" s="200">
        <f t="shared" si="302"/>
        <v>0.70577380952380941</v>
      </c>
      <c r="O336" s="200">
        <f t="shared" si="302"/>
        <v>0.70577380952380941</v>
      </c>
      <c r="P336" s="200">
        <f t="shared" si="302"/>
        <v>0.70577380952380941</v>
      </c>
      <c r="Q336" s="200">
        <f t="shared" si="302"/>
        <v>0.70577380952380941</v>
      </c>
      <c r="R336" s="200">
        <f t="shared" si="302"/>
        <v>0.70577380952380941</v>
      </c>
      <c r="S336" s="200">
        <f t="shared" si="302"/>
        <v>0.70577380952380941</v>
      </c>
      <c r="T336" s="200">
        <f t="shared" si="302"/>
        <v>0.70577380952380941</v>
      </c>
      <c r="U336" s="200">
        <f t="shared" si="302"/>
        <v>0.70577380952380941</v>
      </c>
      <c r="V336" s="200">
        <f t="shared" si="302"/>
        <v>0.70577380952380941</v>
      </c>
      <c r="W336" s="200">
        <f t="shared" si="302"/>
        <v>0.70577380952380941</v>
      </c>
      <c r="X336" s="200">
        <f t="shared" si="302"/>
        <v>1.4160104761904762</v>
      </c>
      <c r="Y336" s="200">
        <f t="shared" si="302"/>
        <v>2.1262471428571432</v>
      </c>
      <c r="Z336" s="200">
        <f t="shared" si="302"/>
        <v>2.8364838095238096</v>
      </c>
      <c r="AA336" s="200">
        <f t="shared" si="302"/>
        <v>3.546720476190476</v>
      </c>
      <c r="AB336" s="200">
        <f t="shared" si="302"/>
        <v>4.256957142857142</v>
      </c>
      <c r="AC336" s="200">
        <f t="shared" si="302"/>
        <v>4.9671938095238088</v>
      </c>
      <c r="AD336" s="200">
        <f t="shared" si="302"/>
        <v>5.6774304761904757</v>
      </c>
      <c r="AE336" s="200">
        <f t="shared" si="302"/>
        <v>6.3876671428571417</v>
      </c>
      <c r="AF336" s="90">
        <f t="shared" si="302"/>
        <v>7.0979038095238085</v>
      </c>
      <c r="AG336" s="200">
        <f t="shared" si="302"/>
        <v>7.8081404761904745</v>
      </c>
      <c r="AH336" s="200">
        <f t="shared" si="302"/>
        <v>8.5183771428571422</v>
      </c>
      <c r="AI336" s="200">
        <f t="shared" si="302"/>
        <v>9.2286138095238091</v>
      </c>
      <c r="AJ336" s="200">
        <f t="shared" ref="AJ336:BB336" si="303">+AJ332*$C336</f>
        <v>9.9388504761904759</v>
      </c>
      <c r="AK336" s="200">
        <f t="shared" si="303"/>
        <v>10.649087142857143</v>
      </c>
      <c r="AL336" s="200">
        <f t="shared" si="303"/>
        <v>11.359323809523811</v>
      </c>
      <c r="AM336" s="200">
        <f t="shared" si="303"/>
        <v>12.069560476190478</v>
      </c>
      <c r="AN336" s="200">
        <f t="shared" si="303"/>
        <v>12.779797142857145</v>
      </c>
      <c r="AO336" s="200">
        <f t="shared" si="303"/>
        <v>13.490033809523812</v>
      </c>
      <c r="AP336" s="200">
        <f t="shared" si="303"/>
        <v>13.490033809523812</v>
      </c>
      <c r="AQ336" s="200">
        <f t="shared" si="303"/>
        <v>13.490033809523812</v>
      </c>
      <c r="AR336" s="200">
        <f t="shared" si="303"/>
        <v>13.490033809523812</v>
      </c>
      <c r="AS336" s="200">
        <f t="shared" si="303"/>
        <v>13.490033809523812</v>
      </c>
      <c r="AT336" s="200">
        <f t="shared" si="303"/>
        <v>14.200033809523813</v>
      </c>
      <c r="AU336" s="200">
        <f t="shared" si="303"/>
        <v>14.200033809523813</v>
      </c>
      <c r="AV336" s="200">
        <f t="shared" si="303"/>
        <v>14.200033809523813</v>
      </c>
      <c r="AW336" s="200">
        <f t="shared" si="303"/>
        <v>14.200033809523813</v>
      </c>
      <c r="AX336" s="200">
        <f t="shared" si="303"/>
        <v>14.200033809523813</v>
      </c>
      <c r="AY336" s="200">
        <f t="shared" si="303"/>
        <v>14.200033809523813</v>
      </c>
      <c r="AZ336" s="200">
        <f t="shared" si="303"/>
        <v>14.200033809523813</v>
      </c>
      <c r="BA336" s="200">
        <f t="shared" si="303"/>
        <v>14.200033809523813</v>
      </c>
      <c r="BB336" s="200">
        <f t="shared" si="303"/>
        <v>14.200033809523813</v>
      </c>
      <c r="BC336" s="201"/>
      <c r="BD336" s="202"/>
      <c r="BE336" s="202"/>
      <c r="BF336" s="202"/>
      <c r="BG336" s="202"/>
      <c r="BH336" s="202"/>
      <c r="BI336" s="202"/>
      <c r="BJ336" s="202"/>
      <c r="BK336" s="202"/>
      <c r="BL336" s="202"/>
      <c r="BM336" s="202"/>
      <c r="BN336" s="202"/>
      <c r="BO336" s="202"/>
      <c r="BP336" s="202"/>
      <c r="BQ336" s="202"/>
      <c r="BR336" s="202"/>
      <c r="BS336" s="202"/>
      <c r="BT336" s="202"/>
      <c r="BU336" s="202"/>
      <c r="BV336" s="202"/>
      <c r="BW336" s="202"/>
      <c r="BX336" s="202"/>
      <c r="BY336" s="202"/>
      <c r="BZ336" s="202"/>
      <c r="CA336" s="202"/>
      <c r="CB336" s="202"/>
      <c r="CC336" s="202"/>
      <c r="CD336" s="202"/>
      <c r="CE336" s="202"/>
      <c r="CF336" s="202"/>
      <c r="CG336" s="202"/>
      <c r="CH336" s="202"/>
      <c r="CI336" s="202"/>
      <c r="CJ336" s="202"/>
      <c r="CK336" s="202"/>
    </row>
    <row r="337" spans="1:89" s="203" customFormat="1" ht="13.8" thickBot="1" x14ac:dyDescent="0.3">
      <c r="A337" s="260"/>
      <c r="B337" s="203" t="s">
        <v>113</v>
      </c>
      <c r="C337" s="204" t="str">
        <f>+'NTP or Sold'!B33</f>
        <v>Committed</v>
      </c>
      <c r="D337" s="205">
        <f t="shared" ref="D337:AI337" si="304">+D334*$C336</f>
        <v>0</v>
      </c>
      <c r="E337" s="205">
        <f t="shared" si="304"/>
        <v>0</v>
      </c>
      <c r="F337" s="205">
        <f t="shared" si="304"/>
        <v>0</v>
      </c>
      <c r="G337" s="205">
        <f t="shared" si="304"/>
        <v>0</v>
      </c>
      <c r="H337" s="205">
        <f t="shared" si="304"/>
        <v>0</v>
      </c>
      <c r="I337" s="205">
        <f t="shared" si="304"/>
        <v>0</v>
      </c>
      <c r="J337" s="205">
        <f t="shared" si="304"/>
        <v>0</v>
      </c>
      <c r="K337" s="205">
        <f t="shared" si="304"/>
        <v>0</v>
      </c>
      <c r="L337" s="205">
        <f t="shared" si="304"/>
        <v>0</v>
      </c>
      <c r="M337" s="205">
        <f t="shared" si="304"/>
        <v>0</v>
      </c>
      <c r="N337" s="205">
        <f t="shared" si="304"/>
        <v>0.71</v>
      </c>
      <c r="O337" s="205">
        <f t="shared" si="304"/>
        <v>0.71</v>
      </c>
      <c r="P337" s="205">
        <f t="shared" si="304"/>
        <v>0.71</v>
      </c>
      <c r="Q337" s="205">
        <f t="shared" si="304"/>
        <v>0.71</v>
      </c>
      <c r="R337" s="205">
        <f t="shared" si="304"/>
        <v>0.71</v>
      </c>
      <c r="S337" s="205">
        <f t="shared" si="304"/>
        <v>0.71</v>
      </c>
      <c r="T337" s="205">
        <f t="shared" si="304"/>
        <v>0.71</v>
      </c>
      <c r="U337" s="205">
        <f t="shared" si="304"/>
        <v>0.71</v>
      </c>
      <c r="V337" s="205">
        <f t="shared" si="304"/>
        <v>0.71</v>
      </c>
      <c r="W337" s="205">
        <f t="shared" si="304"/>
        <v>0.71</v>
      </c>
      <c r="X337" s="205">
        <f t="shared" si="304"/>
        <v>0.93877777777777782</v>
      </c>
      <c r="Y337" s="205">
        <f t="shared" si="304"/>
        <v>1.1675555555555557</v>
      </c>
      <c r="Z337" s="205">
        <f t="shared" si="304"/>
        <v>1.3963333333333336</v>
      </c>
      <c r="AA337" s="205">
        <f t="shared" si="304"/>
        <v>1.6251111111111114</v>
      </c>
      <c r="AB337" s="205">
        <f t="shared" si="304"/>
        <v>1.8538888888888894</v>
      </c>
      <c r="AC337" s="205">
        <f t="shared" si="304"/>
        <v>2.0826666666666669</v>
      </c>
      <c r="AD337" s="205">
        <f t="shared" si="304"/>
        <v>2.3114444444444446</v>
      </c>
      <c r="AE337" s="205">
        <f t="shared" si="304"/>
        <v>2.5402222222222224</v>
      </c>
      <c r="AF337" s="136">
        <f t="shared" si="304"/>
        <v>2.7690000000000001</v>
      </c>
      <c r="AG337" s="205">
        <f t="shared" si="304"/>
        <v>2.9977777777777774</v>
      </c>
      <c r="AH337" s="205">
        <f t="shared" si="304"/>
        <v>3.2265555555555552</v>
      </c>
      <c r="AI337" s="205">
        <f t="shared" si="304"/>
        <v>3.4553333333333329</v>
      </c>
      <c r="AJ337" s="205">
        <f t="shared" ref="AJ337:BB337" si="305">+AJ334*$C336</f>
        <v>3.6841111111111107</v>
      </c>
      <c r="AK337" s="205">
        <f t="shared" si="305"/>
        <v>3.9128888888888889</v>
      </c>
      <c r="AL337" s="205">
        <f t="shared" si="305"/>
        <v>4.1416666666666666</v>
      </c>
      <c r="AM337" s="205">
        <f t="shared" si="305"/>
        <v>4.3704444444444448</v>
      </c>
      <c r="AN337" s="205">
        <f t="shared" si="305"/>
        <v>4.599222222222223</v>
      </c>
      <c r="AO337" s="205">
        <f t="shared" si="305"/>
        <v>4.8280000000000012</v>
      </c>
      <c r="AP337" s="205">
        <f t="shared" si="305"/>
        <v>14.2</v>
      </c>
      <c r="AQ337" s="205">
        <f t="shared" si="305"/>
        <v>14.2</v>
      </c>
      <c r="AR337" s="205">
        <f t="shared" si="305"/>
        <v>14.2</v>
      </c>
      <c r="AS337" s="205">
        <f t="shared" si="305"/>
        <v>14.2</v>
      </c>
      <c r="AT337" s="205">
        <f t="shared" si="305"/>
        <v>14.2</v>
      </c>
      <c r="AU337" s="205">
        <f t="shared" si="305"/>
        <v>14.2</v>
      </c>
      <c r="AV337" s="205">
        <f t="shared" si="305"/>
        <v>14.2</v>
      </c>
      <c r="AW337" s="205">
        <f t="shared" si="305"/>
        <v>14.2</v>
      </c>
      <c r="AX337" s="205">
        <f t="shared" si="305"/>
        <v>14.2</v>
      </c>
      <c r="AY337" s="205">
        <f t="shared" si="305"/>
        <v>14.2</v>
      </c>
      <c r="AZ337" s="205">
        <f t="shared" si="305"/>
        <v>14.2</v>
      </c>
      <c r="BA337" s="205">
        <f t="shared" si="305"/>
        <v>14.2</v>
      </c>
      <c r="BB337" s="205">
        <f t="shared" si="305"/>
        <v>14.2</v>
      </c>
      <c r="BC337" s="206"/>
      <c r="BD337" s="207"/>
      <c r="BE337" s="207"/>
      <c r="BF337" s="207"/>
      <c r="BG337" s="207"/>
      <c r="BH337" s="207"/>
      <c r="BI337" s="207"/>
      <c r="BJ337" s="207"/>
      <c r="BK337" s="207"/>
      <c r="BL337" s="207"/>
      <c r="BM337" s="207"/>
      <c r="BN337" s="207"/>
      <c r="BO337" s="207"/>
      <c r="BP337" s="207"/>
      <c r="BQ337" s="207"/>
      <c r="BR337" s="207"/>
      <c r="BS337" s="207"/>
      <c r="BT337" s="207"/>
      <c r="BU337" s="207"/>
      <c r="BV337" s="207"/>
      <c r="BW337" s="207"/>
      <c r="BX337" s="207"/>
      <c r="BY337" s="207"/>
      <c r="BZ337" s="207"/>
      <c r="CA337" s="207"/>
      <c r="CB337" s="207"/>
      <c r="CC337" s="207"/>
      <c r="CD337" s="207"/>
      <c r="CE337" s="207"/>
      <c r="CF337" s="207"/>
      <c r="CG337" s="207"/>
      <c r="CH337" s="207"/>
      <c r="CI337" s="207"/>
      <c r="CJ337" s="207"/>
      <c r="CK337" s="207"/>
    </row>
    <row r="338" spans="1:89" s="193" customFormat="1" ht="15" customHeight="1" thickTop="1" x14ac:dyDescent="0.25">
      <c r="A338" s="258">
        <f>+A330+1</f>
        <v>6</v>
      </c>
      <c r="B338" s="190" t="str">
        <f>+'NTP or Sold'!G34</f>
        <v>LM6000</v>
      </c>
      <c r="C338" s="265" t="str">
        <f>+'NTP or Sold'!S34</f>
        <v>Elektrobolt (ESA) - 85%</v>
      </c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191"/>
      <c r="Q338" s="191"/>
      <c r="R338" s="191"/>
      <c r="S338" s="191"/>
      <c r="T338" s="191"/>
      <c r="U338" s="191"/>
      <c r="V338" s="191"/>
      <c r="W338" s="191"/>
      <c r="X338" s="191"/>
      <c r="Y338" s="191"/>
      <c r="Z338" s="191"/>
      <c r="AA338" s="191"/>
      <c r="AB338" s="191"/>
      <c r="AC338" s="191"/>
      <c r="AD338" s="191"/>
      <c r="AE338" s="191"/>
      <c r="AF338" s="84"/>
      <c r="AG338" s="191"/>
      <c r="AH338" s="191"/>
      <c r="AI338" s="191"/>
      <c r="AJ338" s="191"/>
      <c r="AK338" s="191"/>
      <c r="AL338" s="191"/>
      <c r="AM338" s="191"/>
      <c r="AN338" s="191"/>
      <c r="AO338" s="191"/>
      <c r="AP338" s="191"/>
      <c r="AQ338" s="191"/>
      <c r="AR338" s="191"/>
      <c r="AS338" s="191"/>
      <c r="AT338" s="191"/>
      <c r="AU338" s="191"/>
      <c r="AV338" s="191"/>
      <c r="AW338" s="191"/>
      <c r="AX338" s="191"/>
      <c r="AY338" s="191"/>
      <c r="AZ338" s="191"/>
      <c r="BA338" s="191"/>
      <c r="BB338" s="191"/>
      <c r="BC338" s="192"/>
    </row>
    <row r="339" spans="1:89" s="197" customFormat="1" x14ac:dyDescent="0.25">
      <c r="A339" s="259"/>
      <c r="B339" s="194" t="s">
        <v>108</v>
      </c>
      <c r="C339" s="266"/>
      <c r="D339" s="195">
        <v>0</v>
      </c>
      <c r="E339" s="195">
        <v>0</v>
      </c>
      <c r="F339" s="195">
        <v>0</v>
      </c>
      <c r="G339" s="195">
        <v>0</v>
      </c>
      <c r="H339" s="195">
        <v>0</v>
      </c>
      <c r="I339" s="195">
        <v>0</v>
      </c>
      <c r="J339" s="195">
        <v>0</v>
      </c>
      <c r="K339" s="195">
        <v>0</v>
      </c>
      <c r="L339" s="195">
        <v>0</v>
      </c>
      <c r="M339" s="195">
        <v>0</v>
      </c>
      <c r="N339" s="195">
        <f>16.7/336</f>
        <v>4.9702380952380949E-2</v>
      </c>
      <c r="O339" s="195">
        <v>0</v>
      </c>
      <c r="P339" s="195">
        <v>0</v>
      </c>
      <c r="Q339" s="195">
        <v>0</v>
      </c>
      <c r="R339" s="195">
        <v>0</v>
      </c>
      <c r="S339" s="195">
        <v>0</v>
      </c>
      <c r="T339" s="195">
        <v>0</v>
      </c>
      <c r="U339" s="195">
        <v>0</v>
      </c>
      <c r="V339" s="195">
        <v>0</v>
      </c>
      <c r="W339" s="195">
        <v>0</v>
      </c>
      <c r="X339" s="195">
        <f t="shared" ref="X339:AO339" si="306">+(0.95-0.0497)/18</f>
        <v>5.0016666666666668E-2</v>
      </c>
      <c r="Y339" s="195">
        <f t="shared" si="306"/>
        <v>5.0016666666666668E-2</v>
      </c>
      <c r="Z339" s="195">
        <f t="shared" si="306"/>
        <v>5.0016666666666668E-2</v>
      </c>
      <c r="AA339" s="195">
        <f t="shared" si="306"/>
        <v>5.0016666666666668E-2</v>
      </c>
      <c r="AB339" s="195">
        <f t="shared" si="306"/>
        <v>5.0016666666666668E-2</v>
      </c>
      <c r="AC339" s="195">
        <f t="shared" si="306"/>
        <v>5.0016666666666668E-2</v>
      </c>
      <c r="AD339" s="195">
        <f t="shared" si="306"/>
        <v>5.0016666666666668E-2</v>
      </c>
      <c r="AE339" s="195">
        <f t="shared" si="306"/>
        <v>5.0016666666666668E-2</v>
      </c>
      <c r="AF339" s="82">
        <f t="shared" si="306"/>
        <v>5.0016666666666668E-2</v>
      </c>
      <c r="AG339" s="195">
        <f t="shared" si="306"/>
        <v>5.0016666666666668E-2</v>
      </c>
      <c r="AH339" s="195">
        <f t="shared" si="306"/>
        <v>5.0016666666666668E-2</v>
      </c>
      <c r="AI339" s="195">
        <f t="shared" si="306"/>
        <v>5.0016666666666668E-2</v>
      </c>
      <c r="AJ339" s="195">
        <f t="shared" si="306"/>
        <v>5.0016666666666668E-2</v>
      </c>
      <c r="AK339" s="195">
        <f t="shared" si="306"/>
        <v>5.0016666666666668E-2</v>
      </c>
      <c r="AL339" s="195">
        <f t="shared" si="306"/>
        <v>5.0016666666666668E-2</v>
      </c>
      <c r="AM339" s="195">
        <f t="shared" si="306"/>
        <v>5.0016666666666668E-2</v>
      </c>
      <c r="AN339" s="195">
        <f t="shared" si="306"/>
        <v>5.0016666666666668E-2</v>
      </c>
      <c r="AO339" s="195">
        <f t="shared" si="306"/>
        <v>5.0016666666666668E-2</v>
      </c>
      <c r="AP339" s="195">
        <v>0</v>
      </c>
      <c r="AQ339" s="195">
        <v>0</v>
      </c>
      <c r="AR339" s="195">
        <v>0</v>
      </c>
      <c r="AS339" s="195">
        <v>0</v>
      </c>
      <c r="AT339" s="195">
        <v>0.05</v>
      </c>
      <c r="AU339" s="195">
        <v>0</v>
      </c>
      <c r="AV339" s="195">
        <v>0</v>
      </c>
      <c r="AW339" s="195">
        <v>0</v>
      </c>
      <c r="AX339" s="195">
        <v>0</v>
      </c>
      <c r="AY339" s="195">
        <v>0</v>
      </c>
      <c r="AZ339" s="195">
        <v>0</v>
      </c>
      <c r="BA339" s="195">
        <v>0</v>
      </c>
      <c r="BB339" s="195">
        <v>0</v>
      </c>
      <c r="BC339" s="196">
        <f>SUM(N339:BB339)</f>
        <v>1.0000023809523813</v>
      </c>
      <c r="BD339" s="194"/>
    </row>
    <row r="340" spans="1:89" s="197" customFormat="1" x14ac:dyDescent="0.25">
      <c r="A340" s="259"/>
      <c r="B340" s="194" t="s">
        <v>109</v>
      </c>
      <c r="C340" s="266"/>
      <c r="D340" s="195">
        <f>+D339</f>
        <v>0</v>
      </c>
      <c r="E340" s="195">
        <f t="shared" ref="E340:AJ340" si="307">+D340+E339</f>
        <v>0</v>
      </c>
      <c r="F340" s="195">
        <f t="shared" si="307"/>
        <v>0</v>
      </c>
      <c r="G340" s="195">
        <f t="shared" si="307"/>
        <v>0</v>
      </c>
      <c r="H340" s="195">
        <f t="shared" si="307"/>
        <v>0</v>
      </c>
      <c r="I340" s="195">
        <f t="shared" si="307"/>
        <v>0</v>
      </c>
      <c r="J340" s="195">
        <f t="shared" si="307"/>
        <v>0</v>
      </c>
      <c r="K340" s="195">
        <f t="shared" si="307"/>
        <v>0</v>
      </c>
      <c r="L340" s="195">
        <f t="shared" si="307"/>
        <v>0</v>
      </c>
      <c r="M340" s="195">
        <f t="shared" si="307"/>
        <v>0</v>
      </c>
      <c r="N340" s="195">
        <f t="shared" si="307"/>
        <v>4.9702380952380949E-2</v>
      </c>
      <c r="O340" s="195">
        <f t="shared" si="307"/>
        <v>4.9702380952380949E-2</v>
      </c>
      <c r="P340" s="195">
        <f t="shared" si="307"/>
        <v>4.9702380952380949E-2</v>
      </c>
      <c r="Q340" s="195">
        <f t="shared" si="307"/>
        <v>4.9702380952380949E-2</v>
      </c>
      <c r="R340" s="195">
        <f t="shared" si="307"/>
        <v>4.9702380952380949E-2</v>
      </c>
      <c r="S340" s="195">
        <f t="shared" si="307"/>
        <v>4.9702380952380949E-2</v>
      </c>
      <c r="T340" s="195">
        <f t="shared" si="307"/>
        <v>4.9702380952380949E-2</v>
      </c>
      <c r="U340" s="195">
        <f t="shared" si="307"/>
        <v>4.9702380952380949E-2</v>
      </c>
      <c r="V340" s="195">
        <f t="shared" si="307"/>
        <v>4.9702380952380949E-2</v>
      </c>
      <c r="W340" s="195">
        <f t="shared" si="307"/>
        <v>4.9702380952380949E-2</v>
      </c>
      <c r="X340" s="195">
        <f t="shared" si="307"/>
        <v>9.9719047619047624E-2</v>
      </c>
      <c r="Y340" s="195">
        <f t="shared" si="307"/>
        <v>0.14973571428571431</v>
      </c>
      <c r="Z340" s="195">
        <f t="shared" si="307"/>
        <v>0.19975238095238096</v>
      </c>
      <c r="AA340" s="195">
        <f t="shared" si="307"/>
        <v>0.24976904761904761</v>
      </c>
      <c r="AB340" s="195">
        <f t="shared" si="307"/>
        <v>0.29978571428571427</v>
      </c>
      <c r="AC340" s="195">
        <f t="shared" si="307"/>
        <v>0.34980238095238092</v>
      </c>
      <c r="AD340" s="195">
        <f t="shared" si="307"/>
        <v>0.39981904761904757</v>
      </c>
      <c r="AE340" s="195">
        <f t="shared" si="307"/>
        <v>0.44983571428571423</v>
      </c>
      <c r="AF340" s="82">
        <f t="shared" si="307"/>
        <v>0.49985238095238088</v>
      </c>
      <c r="AG340" s="195">
        <f t="shared" si="307"/>
        <v>0.54986904761904754</v>
      </c>
      <c r="AH340" s="195">
        <f t="shared" si="307"/>
        <v>0.59988571428571424</v>
      </c>
      <c r="AI340" s="195">
        <f t="shared" si="307"/>
        <v>0.64990238095238095</v>
      </c>
      <c r="AJ340" s="195">
        <f t="shared" si="307"/>
        <v>0.69991904761904766</v>
      </c>
      <c r="AK340" s="195">
        <f t="shared" ref="AK340:BB340" si="308">+AJ340+AK339</f>
        <v>0.74993571428571437</v>
      </c>
      <c r="AL340" s="195">
        <f t="shared" si="308"/>
        <v>0.79995238095238108</v>
      </c>
      <c r="AM340" s="195">
        <f t="shared" si="308"/>
        <v>0.84996904761904779</v>
      </c>
      <c r="AN340" s="195">
        <f t="shared" si="308"/>
        <v>0.8999857142857145</v>
      </c>
      <c r="AO340" s="195">
        <f t="shared" si="308"/>
        <v>0.95000238095238121</v>
      </c>
      <c r="AP340" s="195">
        <f t="shared" si="308"/>
        <v>0.95000238095238121</v>
      </c>
      <c r="AQ340" s="195">
        <f t="shared" si="308"/>
        <v>0.95000238095238121</v>
      </c>
      <c r="AR340" s="195">
        <f t="shared" si="308"/>
        <v>0.95000238095238121</v>
      </c>
      <c r="AS340" s="195">
        <f t="shared" si="308"/>
        <v>0.95000238095238121</v>
      </c>
      <c r="AT340" s="195">
        <f t="shared" si="308"/>
        <v>1.0000023809523813</v>
      </c>
      <c r="AU340" s="195">
        <f t="shared" si="308"/>
        <v>1.0000023809523813</v>
      </c>
      <c r="AV340" s="195">
        <f t="shared" si="308"/>
        <v>1.0000023809523813</v>
      </c>
      <c r="AW340" s="195">
        <f t="shared" si="308"/>
        <v>1.0000023809523813</v>
      </c>
      <c r="AX340" s="195">
        <f t="shared" si="308"/>
        <v>1.0000023809523813</v>
      </c>
      <c r="AY340" s="195">
        <f t="shared" si="308"/>
        <v>1.0000023809523813</v>
      </c>
      <c r="AZ340" s="195">
        <f t="shared" si="308"/>
        <v>1.0000023809523813</v>
      </c>
      <c r="BA340" s="195">
        <f t="shared" si="308"/>
        <v>1.0000023809523813</v>
      </c>
      <c r="BB340" s="195">
        <f t="shared" si="308"/>
        <v>1.0000023809523813</v>
      </c>
      <c r="BC340" s="196"/>
      <c r="BD340" s="194"/>
    </row>
    <row r="341" spans="1:89" s="197" customFormat="1" x14ac:dyDescent="0.25">
      <c r="A341" s="259"/>
      <c r="B341" s="194" t="s">
        <v>110</v>
      </c>
      <c r="C341" s="266"/>
      <c r="D341" s="195">
        <v>0</v>
      </c>
      <c r="E341" s="195">
        <v>0</v>
      </c>
      <c r="F341" s="195">
        <v>0</v>
      </c>
      <c r="G341" s="195">
        <v>0</v>
      </c>
      <c r="H341" s="195">
        <v>0</v>
      </c>
      <c r="I341" s="195">
        <v>0</v>
      </c>
      <c r="J341" s="195">
        <v>0</v>
      </c>
      <c r="K341" s="195">
        <v>0</v>
      </c>
      <c r="L341" s="195">
        <v>0</v>
      </c>
      <c r="M341" s="195">
        <v>0</v>
      </c>
      <c r="N341" s="195">
        <v>0.05</v>
      </c>
      <c r="O341" s="195">
        <v>0</v>
      </c>
      <c r="P341" s="195">
        <v>0</v>
      </c>
      <c r="Q341" s="195">
        <v>0</v>
      </c>
      <c r="R341" s="195">
        <v>0</v>
      </c>
      <c r="S341" s="195">
        <v>0</v>
      </c>
      <c r="T341" s="195">
        <v>0</v>
      </c>
      <c r="U341" s="195">
        <v>0</v>
      </c>
      <c r="V341" s="195">
        <v>0</v>
      </c>
      <c r="W341" s="195">
        <v>0</v>
      </c>
      <c r="X341" s="195">
        <f t="shared" ref="X341:AO341" si="309">+(0.34-0.05)/18</f>
        <v>1.6111111111111114E-2</v>
      </c>
      <c r="Y341" s="195">
        <f t="shared" si="309"/>
        <v>1.6111111111111114E-2</v>
      </c>
      <c r="Z341" s="195">
        <f t="shared" si="309"/>
        <v>1.6111111111111114E-2</v>
      </c>
      <c r="AA341" s="195">
        <f t="shared" si="309"/>
        <v>1.6111111111111114E-2</v>
      </c>
      <c r="AB341" s="195">
        <f t="shared" si="309"/>
        <v>1.6111111111111114E-2</v>
      </c>
      <c r="AC341" s="195">
        <f t="shared" si="309"/>
        <v>1.6111111111111114E-2</v>
      </c>
      <c r="AD341" s="195">
        <f t="shared" si="309"/>
        <v>1.6111111111111114E-2</v>
      </c>
      <c r="AE341" s="195">
        <f t="shared" si="309"/>
        <v>1.6111111111111114E-2</v>
      </c>
      <c r="AF341" s="82">
        <f t="shared" si="309"/>
        <v>1.6111111111111114E-2</v>
      </c>
      <c r="AG341" s="195">
        <f t="shared" si="309"/>
        <v>1.6111111111111114E-2</v>
      </c>
      <c r="AH341" s="195">
        <f t="shared" si="309"/>
        <v>1.6111111111111114E-2</v>
      </c>
      <c r="AI341" s="195">
        <f t="shared" si="309"/>
        <v>1.6111111111111114E-2</v>
      </c>
      <c r="AJ341" s="195">
        <f t="shared" si="309"/>
        <v>1.6111111111111114E-2</v>
      </c>
      <c r="AK341" s="195">
        <f t="shared" si="309"/>
        <v>1.6111111111111114E-2</v>
      </c>
      <c r="AL341" s="195">
        <f t="shared" si="309"/>
        <v>1.6111111111111114E-2</v>
      </c>
      <c r="AM341" s="195">
        <f t="shared" si="309"/>
        <v>1.6111111111111114E-2</v>
      </c>
      <c r="AN341" s="195">
        <f t="shared" si="309"/>
        <v>1.6111111111111114E-2</v>
      </c>
      <c r="AO341" s="195">
        <f t="shared" si="309"/>
        <v>1.6111111111111114E-2</v>
      </c>
      <c r="AP341" s="195">
        <v>0.66</v>
      </c>
      <c r="AQ341" s="195">
        <v>0</v>
      </c>
      <c r="AR341" s="195">
        <v>0</v>
      </c>
      <c r="AS341" s="195">
        <v>0</v>
      </c>
      <c r="AT341" s="195">
        <v>0</v>
      </c>
      <c r="AU341" s="195">
        <v>0</v>
      </c>
      <c r="AV341" s="195">
        <v>0</v>
      </c>
      <c r="AW341" s="195">
        <v>0</v>
      </c>
      <c r="AX341" s="195">
        <v>0</v>
      </c>
      <c r="AY341" s="195">
        <v>0</v>
      </c>
      <c r="AZ341" s="195">
        <v>0</v>
      </c>
      <c r="BA341" s="195">
        <v>0</v>
      </c>
      <c r="BB341" s="195">
        <v>0</v>
      </c>
      <c r="BC341" s="196">
        <f>SUM(N341:BB341)</f>
        <v>1</v>
      </c>
      <c r="BD341" s="194"/>
    </row>
    <row r="342" spans="1:89" s="197" customFormat="1" x14ac:dyDescent="0.25">
      <c r="A342" s="259"/>
      <c r="B342" s="194" t="s">
        <v>111</v>
      </c>
      <c r="C342" s="266"/>
      <c r="D342" s="195">
        <f>+D341</f>
        <v>0</v>
      </c>
      <c r="E342" s="195">
        <f t="shared" ref="E342:AJ342" si="310">+D342+E341</f>
        <v>0</v>
      </c>
      <c r="F342" s="195">
        <f t="shared" si="310"/>
        <v>0</v>
      </c>
      <c r="G342" s="195">
        <f t="shared" si="310"/>
        <v>0</v>
      </c>
      <c r="H342" s="195">
        <f t="shared" si="310"/>
        <v>0</v>
      </c>
      <c r="I342" s="195">
        <f t="shared" si="310"/>
        <v>0</v>
      </c>
      <c r="J342" s="195">
        <f t="shared" si="310"/>
        <v>0</v>
      </c>
      <c r="K342" s="195">
        <f t="shared" si="310"/>
        <v>0</v>
      </c>
      <c r="L342" s="195">
        <f t="shared" si="310"/>
        <v>0</v>
      </c>
      <c r="M342" s="195">
        <f t="shared" si="310"/>
        <v>0</v>
      </c>
      <c r="N342" s="195">
        <f t="shared" si="310"/>
        <v>0.05</v>
      </c>
      <c r="O342" s="195">
        <f t="shared" si="310"/>
        <v>0.05</v>
      </c>
      <c r="P342" s="195">
        <f t="shared" si="310"/>
        <v>0.05</v>
      </c>
      <c r="Q342" s="195">
        <f t="shared" si="310"/>
        <v>0.05</v>
      </c>
      <c r="R342" s="195">
        <f t="shared" si="310"/>
        <v>0.05</v>
      </c>
      <c r="S342" s="195">
        <f t="shared" si="310"/>
        <v>0.05</v>
      </c>
      <c r="T342" s="195">
        <f t="shared" si="310"/>
        <v>0.05</v>
      </c>
      <c r="U342" s="195">
        <f t="shared" si="310"/>
        <v>0.05</v>
      </c>
      <c r="V342" s="195">
        <f t="shared" si="310"/>
        <v>0.05</v>
      </c>
      <c r="W342" s="195">
        <f t="shared" si="310"/>
        <v>0.05</v>
      </c>
      <c r="X342" s="195">
        <f t="shared" si="310"/>
        <v>6.611111111111112E-2</v>
      </c>
      <c r="Y342" s="195">
        <f t="shared" si="310"/>
        <v>8.2222222222222238E-2</v>
      </c>
      <c r="Z342" s="195">
        <f t="shared" si="310"/>
        <v>9.8333333333333356E-2</v>
      </c>
      <c r="AA342" s="195">
        <f t="shared" si="310"/>
        <v>0.11444444444444447</v>
      </c>
      <c r="AB342" s="195">
        <f t="shared" si="310"/>
        <v>0.13055555555555559</v>
      </c>
      <c r="AC342" s="195">
        <f t="shared" si="310"/>
        <v>0.1466666666666667</v>
      </c>
      <c r="AD342" s="195">
        <f t="shared" si="310"/>
        <v>0.1627777777777778</v>
      </c>
      <c r="AE342" s="195">
        <f t="shared" si="310"/>
        <v>0.1788888888888889</v>
      </c>
      <c r="AF342" s="82">
        <f t="shared" si="310"/>
        <v>0.19500000000000001</v>
      </c>
      <c r="AG342" s="195">
        <f t="shared" si="310"/>
        <v>0.21111111111111111</v>
      </c>
      <c r="AH342" s="195">
        <f t="shared" si="310"/>
        <v>0.22722222222222221</v>
      </c>
      <c r="AI342" s="195">
        <f t="shared" si="310"/>
        <v>0.24333333333333332</v>
      </c>
      <c r="AJ342" s="195">
        <f t="shared" si="310"/>
        <v>0.25944444444444442</v>
      </c>
      <c r="AK342" s="195">
        <f t="shared" ref="AK342:BB342" si="311">+AJ342+AK341</f>
        <v>0.27555555555555555</v>
      </c>
      <c r="AL342" s="195">
        <f t="shared" si="311"/>
        <v>0.29166666666666669</v>
      </c>
      <c r="AM342" s="195">
        <f t="shared" si="311"/>
        <v>0.30777777777777782</v>
      </c>
      <c r="AN342" s="195">
        <f t="shared" si="311"/>
        <v>0.32388888888888895</v>
      </c>
      <c r="AO342" s="195">
        <f t="shared" si="311"/>
        <v>0.34000000000000008</v>
      </c>
      <c r="AP342" s="195">
        <f t="shared" si="311"/>
        <v>1</v>
      </c>
      <c r="AQ342" s="195">
        <f t="shared" si="311"/>
        <v>1</v>
      </c>
      <c r="AR342" s="195">
        <f t="shared" si="311"/>
        <v>1</v>
      </c>
      <c r="AS342" s="195">
        <f t="shared" si="311"/>
        <v>1</v>
      </c>
      <c r="AT342" s="195">
        <f t="shared" si="311"/>
        <v>1</v>
      </c>
      <c r="AU342" s="195">
        <f t="shared" si="311"/>
        <v>1</v>
      </c>
      <c r="AV342" s="195">
        <f t="shared" si="311"/>
        <v>1</v>
      </c>
      <c r="AW342" s="195">
        <f t="shared" si="311"/>
        <v>1</v>
      </c>
      <c r="AX342" s="195">
        <f t="shared" si="311"/>
        <v>1</v>
      </c>
      <c r="AY342" s="195">
        <f t="shared" si="311"/>
        <v>1</v>
      </c>
      <c r="AZ342" s="195">
        <f t="shared" si="311"/>
        <v>1</v>
      </c>
      <c r="BA342" s="195">
        <f t="shared" si="311"/>
        <v>1</v>
      </c>
      <c r="BB342" s="195">
        <f t="shared" si="311"/>
        <v>1</v>
      </c>
      <c r="BC342" s="196"/>
      <c r="BD342" s="194"/>
    </row>
    <row r="343" spans="1:89" s="212" customFormat="1" x14ac:dyDescent="0.25">
      <c r="A343" s="259"/>
      <c r="B343" s="209"/>
      <c r="C343" s="266"/>
      <c r="D343" s="210"/>
      <c r="E343" s="210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  <c r="AA343" s="210"/>
      <c r="AB343" s="210"/>
      <c r="AC343" s="210"/>
      <c r="AD343" s="210"/>
      <c r="AE343" s="210"/>
      <c r="AF343" s="83"/>
      <c r="AG343" s="210"/>
      <c r="AH343" s="210"/>
      <c r="AI343" s="210"/>
      <c r="AJ343" s="210"/>
      <c r="AK343" s="210"/>
      <c r="AL343" s="210"/>
      <c r="AM343" s="210"/>
      <c r="AN343" s="210"/>
      <c r="AO343" s="210"/>
      <c r="AP343" s="210"/>
      <c r="AQ343" s="210"/>
      <c r="AR343" s="210"/>
      <c r="AS343" s="210"/>
      <c r="AT343" s="210"/>
      <c r="AU343" s="210"/>
      <c r="AV343" s="210"/>
      <c r="AW343" s="210"/>
      <c r="AX343" s="210"/>
      <c r="AY343" s="210"/>
      <c r="AZ343" s="210"/>
      <c r="BA343" s="210"/>
      <c r="BB343" s="210"/>
      <c r="BC343" s="211"/>
      <c r="BD343" s="209"/>
    </row>
    <row r="344" spans="1:89" s="198" customFormat="1" x14ac:dyDescent="0.25">
      <c r="A344" s="259"/>
      <c r="B344" s="198" t="s">
        <v>112</v>
      </c>
      <c r="C344" s="199">
        <v>14.2</v>
      </c>
      <c r="D344" s="200">
        <f t="shared" ref="D344:AI344" si="312">+D340*$C344</f>
        <v>0</v>
      </c>
      <c r="E344" s="200">
        <f t="shared" si="312"/>
        <v>0</v>
      </c>
      <c r="F344" s="200">
        <f t="shared" si="312"/>
        <v>0</v>
      </c>
      <c r="G344" s="200">
        <f t="shared" si="312"/>
        <v>0</v>
      </c>
      <c r="H344" s="200">
        <f t="shared" si="312"/>
        <v>0</v>
      </c>
      <c r="I344" s="200">
        <f t="shared" si="312"/>
        <v>0</v>
      </c>
      <c r="J344" s="200">
        <f t="shared" si="312"/>
        <v>0</v>
      </c>
      <c r="K344" s="200">
        <f t="shared" si="312"/>
        <v>0</v>
      </c>
      <c r="L344" s="200">
        <f t="shared" si="312"/>
        <v>0</v>
      </c>
      <c r="M344" s="200">
        <f t="shared" si="312"/>
        <v>0</v>
      </c>
      <c r="N344" s="200">
        <f t="shared" si="312"/>
        <v>0.70577380952380941</v>
      </c>
      <c r="O344" s="200">
        <f t="shared" si="312"/>
        <v>0.70577380952380941</v>
      </c>
      <c r="P344" s="200">
        <f t="shared" si="312"/>
        <v>0.70577380952380941</v>
      </c>
      <c r="Q344" s="200">
        <f t="shared" si="312"/>
        <v>0.70577380952380941</v>
      </c>
      <c r="R344" s="200">
        <f t="shared" si="312"/>
        <v>0.70577380952380941</v>
      </c>
      <c r="S344" s="200">
        <f t="shared" si="312"/>
        <v>0.70577380952380941</v>
      </c>
      <c r="T344" s="200">
        <f t="shared" si="312"/>
        <v>0.70577380952380941</v>
      </c>
      <c r="U344" s="200">
        <f t="shared" si="312"/>
        <v>0.70577380952380941</v>
      </c>
      <c r="V344" s="200">
        <f t="shared" si="312"/>
        <v>0.70577380952380941</v>
      </c>
      <c r="W344" s="200">
        <f t="shared" si="312"/>
        <v>0.70577380952380941</v>
      </c>
      <c r="X344" s="200">
        <f t="shared" si="312"/>
        <v>1.4160104761904762</v>
      </c>
      <c r="Y344" s="200">
        <f t="shared" si="312"/>
        <v>2.1262471428571432</v>
      </c>
      <c r="Z344" s="200">
        <f t="shared" si="312"/>
        <v>2.8364838095238096</v>
      </c>
      <c r="AA344" s="200">
        <f t="shared" si="312"/>
        <v>3.546720476190476</v>
      </c>
      <c r="AB344" s="200">
        <f t="shared" si="312"/>
        <v>4.256957142857142</v>
      </c>
      <c r="AC344" s="200">
        <f t="shared" si="312"/>
        <v>4.9671938095238088</v>
      </c>
      <c r="AD344" s="200">
        <f t="shared" si="312"/>
        <v>5.6774304761904757</v>
      </c>
      <c r="AE344" s="200">
        <f t="shared" si="312"/>
        <v>6.3876671428571417</v>
      </c>
      <c r="AF344" s="90">
        <f t="shared" si="312"/>
        <v>7.0979038095238085</v>
      </c>
      <c r="AG344" s="200">
        <f t="shared" si="312"/>
        <v>7.8081404761904745</v>
      </c>
      <c r="AH344" s="200">
        <f t="shared" si="312"/>
        <v>8.5183771428571422</v>
      </c>
      <c r="AI344" s="200">
        <f t="shared" si="312"/>
        <v>9.2286138095238091</v>
      </c>
      <c r="AJ344" s="200">
        <f t="shared" ref="AJ344:BB344" si="313">+AJ340*$C344</f>
        <v>9.9388504761904759</v>
      </c>
      <c r="AK344" s="200">
        <f t="shared" si="313"/>
        <v>10.649087142857143</v>
      </c>
      <c r="AL344" s="200">
        <f t="shared" si="313"/>
        <v>11.359323809523811</v>
      </c>
      <c r="AM344" s="200">
        <f t="shared" si="313"/>
        <v>12.069560476190478</v>
      </c>
      <c r="AN344" s="200">
        <f t="shared" si="313"/>
        <v>12.779797142857145</v>
      </c>
      <c r="AO344" s="200">
        <f t="shared" si="313"/>
        <v>13.490033809523812</v>
      </c>
      <c r="AP344" s="200">
        <f t="shared" si="313"/>
        <v>13.490033809523812</v>
      </c>
      <c r="AQ344" s="200">
        <f t="shared" si="313"/>
        <v>13.490033809523812</v>
      </c>
      <c r="AR344" s="200">
        <f t="shared" si="313"/>
        <v>13.490033809523812</v>
      </c>
      <c r="AS344" s="200">
        <f t="shared" si="313"/>
        <v>13.490033809523812</v>
      </c>
      <c r="AT344" s="200">
        <f t="shared" si="313"/>
        <v>14.200033809523813</v>
      </c>
      <c r="AU344" s="200">
        <f t="shared" si="313"/>
        <v>14.200033809523813</v>
      </c>
      <c r="AV344" s="200">
        <f t="shared" si="313"/>
        <v>14.200033809523813</v>
      </c>
      <c r="AW344" s="200">
        <f t="shared" si="313"/>
        <v>14.200033809523813</v>
      </c>
      <c r="AX344" s="200">
        <f t="shared" si="313"/>
        <v>14.200033809523813</v>
      </c>
      <c r="AY344" s="200">
        <f t="shared" si="313"/>
        <v>14.200033809523813</v>
      </c>
      <c r="AZ344" s="200">
        <f t="shared" si="313"/>
        <v>14.200033809523813</v>
      </c>
      <c r="BA344" s="200">
        <f t="shared" si="313"/>
        <v>14.200033809523813</v>
      </c>
      <c r="BB344" s="200">
        <f t="shared" si="313"/>
        <v>14.200033809523813</v>
      </c>
      <c r="BC344" s="201"/>
      <c r="BD344" s="202"/>
      <c r="BE344" s="202"/>
      <c r="BF344" s="202"/>
      <c r="BG344" s="202"/>
      <c r="BH344" s="202"/>
      <c r="BI344" s="202"/>
      <c r="BJ344" s="202"/>
      <c r="BK344" s="202"/>
      <c r="BL344" s="202"/>
      <c r="BM344" s="202"/>
      <c r="BN344" s="202"/>
      <c r="BO344" s="202"/>
      <c r="BP344" s="202"/>
      <c r="BQ344" s="202"/>
      <c r="BR344" s="202"/>
      <c r="BS344" s="202"/>
      <c r="BT344" s="202"/>
      <c r="BU344" s="202"/>
      <c r="BV344" s="202"/>
      <c r="BW344" s="202"/>
      <c r="BX344" s="202"/>
      <c r="BY344" s="202"/>
      <c r="BZ344" s="202"/>
      <c r="CA344" s="202"/>
      <c r="CB344" s="202"/>
      <c r="CC344" s="202"/>
      <c r="CD344" s="202"/>
      <c r="CE344" s="202"/>
      <c r="CF344" s="202"/>
      <c r="CG344" s="202"/>
      <c r="CH344" s="202"/>
      <c r="CI344" s="202"/>
      <c r="CJ344" s="202"/>
      <c r="CK344" s="202"/>
    </row>
    <row r="345" spans="1:89" s="203" customFormat="1" ht="13.8" thickBot="1" x14ac:dyDescent="0.3">
      <c r="A345" s="260"/>
      <c r="B345" s="203" t="s">
        <v>113</v>
      </c>
      <c r="C345" s="204" t="str">
        <f>+'NTP or Sold'!B34</f>
        <v>Committed</v>
      </c>
      <c r="D345" s="205">
        <f t="shared" ref="D345:AI345" si="314">+D342*$C344</f>
        <v>0</v>
      </c>
      <c r="E345" s="205">
        <f t="shared" si="314"/>
        <v>0</v>
      </c>
      <c r="F345" s="205">
        <f t="shared" si="314"/>
        <v>0</v>
      </c>
      <c r="G345" s="205">
        <f t="shared" si="314"/>
        <v>0</v>
      </c>
      <c r="H345" s="205">
        <f t="shared" si="314"/>
        <v>0</v>
      </c>
      <c r="I345" s="205">
        <f t="shared" si="314"/>
        <v>0</v>
      </c>
      <c r="J345" s="205">
        <f t="shared" si="314"/>
        <v>0</v>
      </c>
      <c r="K345" s="205">
        <f t="shared" si="314"/>
        <v>0</v>
      </c>
      <c r="L345" s="205">
        <f t="shared" si="314"/>
        <v>0</v>
      </c>
      <c r="M345" s="205">
        <f t="shared" si="314"/>
        <v>0</v>
      </c>
      <c r="N345" s="205">
        <f t="shared" si="314"/>
        <v>0.71</v>
      </c>
      <c r="O345" s="205">
        <f t="shared" si="314"/>
        <v>0.71</v>
      </c>
      <c r="P345" s="205">
        <f t="shared" si="314"/>
        <v>0.71</v>
      </c>
      <c r="Q345" s="205">
        <f t="shared" si="314"/>
        <v>0.71</v>
      </c>
      <c r="R345" s="205">
        <f t="shared" si="314"/>
        <v>0.71</v>
      </c>
      <c r="S345" s="205">
        <f t="shared" si="314"/>
        <v>0.71</v>
      </c>
      <c r="T345" s="205">
        <f t="shared" si="314"/>
        <v>0.71</v>
      </c>
      <c r="U345" s="205">
        <f t="shared" si="314"/>
        <v>0.71</v>
      </c>
      <c r="V345" s="205">
        <f t="shared" si="314"/>
        <v>0.71</v>
      </c>
      <c r="W345" s="205">
        <f t="shared" si="314"/>
        <v>0.71</v>
      </c>
      <c r="X345" s="205">
        <f t="shared" si="314"/>
        <v>0.93877777777777782</v>
      </c>
      <c r="Y345" s="205">
        <f t="shared" si="314"/>
        <v>1.1675555555555557</v>
      </c>
      <c r="Z345" s="205">
        <f t="shared" si="314"/>
        <v>1.3963333333333336</v>
      </c>
      <c r="AA345" s="205">
        <f t="shared" si="314"/>
        <v>1.6251111111111114</v>
      </c>
      <c r="AB345" s="205">
        <f t="shared" si="314"/>
        <v>1.8538888888888894</v>
      </c>
      <c r="AC345" s="205">
        <f t="shared" si="314"/>
        <v>2.0826666666666669</v>
      </c>
      <c r="AD345" s="205">
        <f t="shared" si="314"/>
        <v>2.3114444444444446</v>
      </c>
      <c r="AE345" s="205">
        <f t="shared" si="314"/>
        <v>2.5402222222222224</v>
      </c>
      <c r="AF345" s="136">
        <f t="shared" si="314"/>
        <v>2.7690000000000001</v>
      </c>
      <c r="AG345" s="205">
        <f t="shared" si="314"/>
        <v>2.9977777777777774</v>
      </c>
      <c r="AH345" s="205">
        <f t="shared" si="314"/>
        <v>3.2265555555555552</v>
      </c>
      <c r="AI345" s="205">
        <f t="shared" si="314"/>
        <v>3.4553333333333329</v>
      </c>
      <c r="AJ345" s="205">
        <f t="shared" ref="AJ345:BB345" si="315">+AJ342*$C344</f>
        <v>3.6841111111111107</v>
      </c>
      <c r="AK345" s="205">
        <f t="shared" si="315"/>
        <v>3.9128888888888889</v>
      </c>
      <c r="AL345" s="205">
        <f t="shared" si="315"/>
        <v>4.1416666666666666</v>
      </c>
      <c r="AM345" s="205">
        <f t="shared" si="315"/>
        <v>4.3704444444444448</v>
      </c>
      <c r="AN345" s="205">
        <f t="shared" si="315"/>
        <v>4.599222222222223</v>
      </c>
      <c r="AO345" s="205">
        <f t="shared" si="315"/>
        <v>4.8280000000000012</v>
      </c>
      <c r="AP345" s="205">
        <f t="shared" si="315"/>
        <v>14.2</v>
      </c>
      <c r="AQ345" s="205">
        <f t="shared" si="315"/>
        <v>14.2</v>
      </c>
      <c r="AR345" s="205">
        <f t="shared" si="315"/>
        <v>14.2</v>
      </c>
      <c r="AS345" s="205">
        <f t="shared" si="315"/>
        <v>14.2</v>
      </c>
      <c r="AT345" s="205">
        <f t="shared" si="315"/>
        <v>14.2</v>
      </c>
      <c r="AU345" s="205">
        <f t="shared" si="315"/>
        <v>14.2</v>
      </c>
      <c r="AV345" s="205">
        <f t="shared" si="315"/>
        <v>14.2</v>
      </c>
      <c r="AW345" s="205">
        <f t="shared" si="315"/>
        <v>14.2</v>
      </c>
      <c r="AX345" s="205">
        <f t="shared" si="315"/>
        <v>14.2</v>
      </c>
      <c r="AY345" s="205">
        <f t="shared" si="315"/>
        <v>14.2</v>
      </c>
      <c r="AZ345" s="205">
        <f t="shared" si="315"/>
        <v>14.2</v>
      </c>
      <c r="BA345" s="205">
        <f t="shared" si="315"/>
        <v>14.2</v>
      </c>
      <c r="BB345" s="205">
        <f t="shared" si="315"/>
        <v>14.2</v>
      </c>
      <c r="BC345" s="206"/>
      <c r="BD345" s="207"/>
      <c r="BE345" s="207"/>
      <c r="BF345" s="207"/>
      <c r="BG345" s="207"/>
      <c r="BH345" s="207"/>
      <c r="BI345" s="207"/>
      <c r="BJ345" s="207"/>
      <c r="BK345" s="207"/>
      <c r="BL345" s="207"/>
      <c r="BM345" s="207"/>
      <c r="BN345" s="207"/>
      <c r="BO345" s="207"/>
      <c r="BP345" s="207"/>
      <c r="BQ345" s="207"/>
      <c r="BR345" s="207"/>
      <c r="BS345" s="207"/>
      <c r="BT345" s="207"/>
      <c r="BU345" s="207"/>
      <c r="BV345" s="207"/>
      <c r="BW345" s="207"/>
      <c r="BX345" s="207"/>
      <c r="BY345" s="207"/>
      <c r="BZ345" s="207"/>
      <c r="CA345" s="207"/>
      <c r="CB345" s="207"/>
      <c r="CC345" s="207"/>
      <c r="CD345" s="207"/>
      <c r="CE345" s="207"/>
      <c r="CF345" s="207"/>
      <c r="CG345" s="207"/>
      <c r="CH345" s="207"/>
      <c r="CI345" s="207"/>
      <c r="CJ345" s="207"/>
      <c r="CK345" s="207"/>
    </row>
    <row r="346" spans="1:89" s="193" customFormat="1" ht="15" customHeight="1" thickTop="1" x14ac:dyDescent="0.25">
      <c r="A346" s="258">
        <f>+A338+1</f>
        <v>7</v>
      </c>
      <c r="B346" s="190" t="str">
        <f>+'NTP or Sold'!G35</f>
        <v>LM6000</v>
      </c>
      <c r="C346" s="265" t="str">
        <f>+'NTP or Sold'!S35</f>
        <v>Elektrobolt (ESA) - 85%</v>
      </c>
      <c r="D346" s="191"/>
      <c r="E346" s="191"/>
      <c r="F346" s="191"/>
      <c r="G346" s="191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  <c r="X346" s="191"/>
      <c r="Y346" s="191"/>
      <c r="Z346" s="191"/>
      <c r="AA346" s="191"/>
      <c r="AB346" s="191"/>
      <c r="AC346" s="191"/>
      <c r="AD346" s="191"/>
      <c r="AE346" s="191"/>
      <c r="AF346" s="84"/>
      <c r="AG346" s="191"/>
      <c r="AH346" s="191"/>
      <c r="AI346" s="191"/>
      <c r="AJ346" s="191"/>
      <c r="AK346" s="191"/>
      <c r="AL346" s="191"/>
      <c r="AM346" s="191"/>
      <c r="AN346" s="191"/>
      <c r="AO346" s="191"/>
      <c r="AP346" s="191"/>
      <c r="AQ346" s="191"/>
      <c r="AR346" s="191"/>
      <c r="AS346" s="191"/>
      <c r="AT346" s="191"/>
      <c r="AU346" s="191"/>
      <c r="AV346" s="191"/>
      <c r="AW346" s="191"/>
      <c r="AX346" s="191"/>
      <c r="AY346" s="191"/>
      <c r="AZ346" s="191"/>
      <c r="BA346" s="191"/>
      <c r="BB346" s="191"/>
      <c r="BC346" s="192"/>
    </row>
    <row r="347" spans="1:89" s="197" customFormat="1" x14ac:dyDescent="0.25">
      <c r="A347" s="259"/>
      <c r="B347" s="194" t="s">
        <v>108</v>
      </c>
      <c r="C347" s="266"/>
      <c r="D347" s="195">
        <v>0</v>
      </c>
      <c r="E347" s="195">
        <v>0</v>
      </c>
      <c r="F347" s="195">
        <v>0</v>
      </c>
      <c r="G347" s="195">
        <v>0</v>
      </c>
      <c r="H347" s="195">
        <v>0</v>
      </c>
      <c r="I347" s="195">
        <v>0</v>
      </c>
      <c r="J347" s="195">
        <v>0</v>
      </c>
      <c r="K347" s="195">
        <v>0</v>
      </c>
      <c r="L347" s="195">
        <v>0</v>
      </c>
      <c r="M347" s="195">
        <v>0</v>
      </c>
      <c r="N347" s="195">
        <f>16.7/336</f>
        <v>4.9702380952380949E-2</v>
      </c>
      <c r="O347" s="195">
        <v>0</v>
      </c>
      <c r="P347" s="195">
        <v>0</v>
      </c>
      <c r="Q347" s="195">
        <v>0</v>
      </c>
      <c r="R347" s="195">
        <v>0</v>
      </c>
      <c r="S347" s="195">
        <v>0</v>
      </c>
      <c r="T347" s="195">
        <v>0</v>
      </c>
      <c r="U347" s="195">
        <v>0</v>
      </c>
      <c r="V347" s="195">
        <v>0</v>
      </c>
      <c r="W347" s="195">
        <v>0</v>
      </c>
      <c r="X347" s="195">
        <f t="shared" ref="X347:AO347" si="316">+(0.95-0.0497)/18</f>
        <v>5.0016666666666668E-2</v>
      </c>
      <c r="Y347" s="195">
        <f t="shared" si="316"/>
        <v>5.0016666666666668E-2</v>
      </c>
      <c r="Z347" s="195">
        <f t="shared" si="316"/>
        <v>5.0016666666666668E-2</v>
      </c>
      <c r="AA347" s="195">
        <f t="shared" si="316"/>
        <v>5.0016666666666668E-2</v>
      </c>
      <c r="AB347" s="195">
        <f t="shared" si="316"/>
        <v>5.0016666666666668E-2</v>
      </c>
      <c r="AC347" s="195">
        <f t="shared" si="316"/>
        <v>5.0016666666666668E-2</v>
      </c>
      <c r="AD347" s="195">
        <f t="shared" si="316"/>
        <v>5.0016666666666668E-2</v>
      </c>
      <c r="AE347" s="195">
        <f t="shared" si="316"/>
        <v>5.0016666666666668E-2</v>
      </c>
      <c r="AF347" s="82">
        <f t="shared" si="316"/>
        <v>5.0016666666666668E-2</v>
      </c>
      <c r="AG347" s="195">
        <f t="shared" si="316"/>
        <v>5.0016666666666668E-2</v>
      </c>
      <c r="AH347" s="195">
        <f t="shared" si="316"/>
        <v>5.0016666666666668E-2</v>
      </c>
      <c r="AI347" s="195">
        <f t="shared" si="316"/>
        <v>5.0016666666666668E-2</v>
      </c>
      <c r="AJ347" s="195">
        <f t="shared" si="316"/>
        <v>5.0016666666666668E-2</v>
      </c>
      <c r="AK347" s="195">
        <f t="shared" si="316"/>
        <v>5.0016666666666668E-2</v>
      </c>
      <c r="AL347" s="195">
        <f t="shared" si="316"/>
        <v>5.0016666666666668E-2</v>
      </c>
      <c r="AM347" s="195">
        <f t="shared" si="316"/>
        <v>5.0016666666666668E-2</v>
      </c>
      <c r="AN347" s="195">
        <f t="shared" si="316"/>
        <v>5.0016666666666668E-2</v>
      </c>
      <c r="AO347" s="195">
        <f t="shared" si="316"/>
        <v>5.0016666666666668E-2</v>
      </c>
      <c r="AP347" s="195">
        <v>0</v>
      </c>
      <c r="AQ347" s="195">
        <v>0</v>
      </c>
      <c r="AR347" s="195">
        <v>0</v>
      </c>
      <c r="AS347" s="195">
        <v>0</v>
      </c>
      <c r="AT347" s="195">
        <v>0.05</v>
      </c>
      <c r="AU347" s="195">
        <v>0</v>
      </c>
      <c r="AV347" s="195">
        <v>0</v>
      </c>
      <c r="AW347" s="195">
        <v>0</v>
      </c>
      <c r="AX347" s="195">
        <v>0</v>
      </c>
      <c r="AY347" s="195">
        <v>0</v>
      </c>
      <c r="AZ347" s="195">
        <v>0</v>
      </c>
      <c r="BA347" s="195">
        <v>0</v>
      </c>
      <c r="BB347" s="195">
        <v>0</v>
      </c>
      <c r="BC347" s="196">
        <f>SUM(N347:BB347)</f>
        <v>1.0000023809523813</v>
      </c>
      <c r="BD347" s="194"/>
    </row>
    <row r="348" spans="1:89" s="197" customFormat="1" x14ac:dyDescent="0.25">
      <c r="A348" s="259"/>
      <c r="B348" s="194" t="s">
        <v>109</v>
      </c>
      <c r="C348" s="266"/>
      <c r="D348" s="195">
        <f>+D347</f>
        <v>0</v>
      </c>
      <c r="E348" s="195">
        <f t="shared" ref="E348:AJ348" si="317">+D348+E347</f>
        <v>0</v>
      </c>
      <c r="F348" s="195">
        <f t="shared" si="317"/>
        <v>0</v>
      </c>
      <c r="G348" s="195">
        <f t="shared" si="317"/>
        <v>0</v>
      </c>
      <c r="H348" s="195">
        <f t="shared" si="317"/>
        <v>0</v>
      </c>
      <c r="I348" s="195">
        <f t="shared" si="317"/>
        <v>0</v>
      </c>
      <c r="J348" s="195">
        <f t="shared" si="317"/>
        <v>0</v>
      </c>
      <c r="K348" s="195">
        <f t="shared" si="317"/>
        <v>0</v>
      </c>
      <c r="L348" s="195">
        <f t="shared" si="317"/>
        <v>0</v>
      </c>
      <c r="M348" s="195">
        <f t="shared" si="317"/>
        <v>0</v>
      </c>
      <c r="N348" s="195">
        <f t="shared" si="317"/>
        <v>4.9702380952380949E-2</v>
      </c>
      <c r="O348" s="195">
        <f t="shared" si="317"/>
        <v>4.9702380952380949E-2</v>
      </c>
      <c r="P348" s="195">
        <f t="shared" si="317"/>
        <v>4.9702380952380949E-2</v>
      </c>
      <c r="Q348" s="195">
        <f t="shared" si="317"/>
        <v>4.9702380952380949E-2</v>
      </c>
      <c r="R348" s="195">
        <f t="shared" si="317"/>
        <v>4.9702380952380949E-2</v>
      </c>
      <c r="S348" s="195">
        <f t="shared" si="317"/>
        <v>4.9702380952380949E-2</v>
      </c>
      <c r="T348" s="195">
        <f t="shared" si="317"/>
        <v>4.9702380952380949E-2</v>
      </c>
      <c r="U348" s="195">
        <f t="shared" si="317"/>
        <v>4.9702380952380949E-2</v>
      </c>
      <c r="V348" s="195">
        <f t="shared" si="317"/>
        <v>4.9702380952380949E-2</v>
      </c>
      <c r="W348" s="195">
        <f t="shared" si="317"/>
        <v>4.9702380952380949E-2</v>
      </c>
      <c r="X348" s="195">
        <f t="shared" si="317"/>
        <v>9.9719047619047624E-2</v>
      </c>
      <c r="Y348" s="195">
        <f t="shared" si="317"/>
        <v>0.14973571428571431</v>
      </c>
      <c r="Z348" s="195">
        <f t="shared" si="317"/>
        <v>0.19975238095238096</v>
      </c>
      <c r="AA348" s="195">
        <f t="shared" si="317"/>
        <v>0.24976904761904761</v>
      </c>
      <c r="AB348" s="195">
        <f t="shared" si="317"/>
        <v>0.29978571428571427</v>
      </c>
      <c r="AC348" s="195">
        <f t="shared" si="317"/>
        <v>0.34980238095238092</v>
      </c>
      <c r="AD348" s="195">
        <f t="shared" si="317"/>
        <v>0.39981904761904757</v>
      </c>
      <c r="AE348" s="195">
        <f t="shared" si="317"/>
        <v>0.44983571428571423</v>
      </c>
      <c r="AF348" s="82">
        <f t="shared" si="317"/>
        <v>0.49985238095238088</v>
      </c>
      <c r="AG348" s="195">
        <f t="shared" si="317"/>
        <v>0.54986904761904754</v>
      </c>
      <c r="AH348" s="195">
        <f t="shared" si="317"/>
        <v>0.59988571428571424</v>
      </c>
      <c r="AI348" s="195">
        <f t="shared" si="317"/>
        <v>0.64990238095238095</v>
      </c>
      <c r="AJ348" s="195">
        <f t="shared" si="317"/>
        <v>0.69991904761904766</v>
      </c>
      <c r="AK348" s="195">
        <f t="shared" ref="AK348:BB348" si="318">+AJ348+AK347</f>
        <v>0.74993571428571437</v>
      </c>
      <c r="AL348" s="195">
        <f t="shared" si="318"/>
        <v>0.79995238095238108</v>
      </c>
      <c r="AM348" s="195">
        <f t="shared" si="318"/>
        <v>0.84996904761904779</v>
      </c>
      <c r="AN348" s="195">
        <f t="shared" si="318"/>
        <v>0.8999857142857145</v>
      </c>
      <c r="AO348" s="195">
        <f t="shared" si="318"/>
        <v>0.95000238095238121</v>
      </c>
      <c r="AP348" s="195">
        <f t="shared" si="318"/>
        <v>0.95000238095238121</v>
      </c>
      <c r="AQ348" s="195">
        <f t="shared" si="318"/>
        <v>0.95000238095238121</v>
      </c>
      <c r="AR348" s="195">
        <f t="shared" si="318"/>
        <v>0.95000238095238121</v>
      </c>
      <c r="AS348" s="195">
        <f t="shared" si="318"/>
        <v>0.95000238095238121</v>
      </c>
      <c r="AT348" s="195">
        <f t="shared" si="318"/>
        <v>1.0000023809523813</v>
      </c>
      <c r="AU348" s="195">
        <f t="shared" si="318"/>
        <v>1.0000023809523813</v>
      </c>
      <c r="AV348" s="195">
        <f t="shared" si="318"/>
        <v>1.0000023809523813</v>
      </c>
      <c r="AW348" s="195">
        <f t="shared" si="318"/>
        <v>1.0000023809523813</v>
      </c>
      <c r="AX348" s="195">
        <f t="shared" si="318"/>
        <v>1.0000023809523813</v>
      </c>
      <c r="AY348" s="195">
        <f t="shared" si="318"/>
        <v>1.0000023809523813</v>
      </c>
      <c r="AZ348" s="195">
        <f t="shared" si="318"/>
        <v>1.0000023809523813</v>
      </c>
      <c r="BA348" s="195">
        <f t="shared" si="318"/>
        <v>1.0000023809523813</v>
      </c>
      <c r="BB348" s="195">
        <f t="shared" si="318"/>
        <v>1.0000023809523813</v>
      </c>
      <c r="BC348" s="196"/>
      <c r="BD348" s="194"/>
    </row>
    <row r="349" spans="1:89" s="197" customFormat="1" x14ac:dyDescent="0.25">
      <c r="A349" s="259"/>
      <c r="B349" s="194" t="s">
        <v>110</v>
      </c>
      <c r="C349" s="266"/>
      <c r="D349" s="195">
        <v>0</v>
      </c>
      <c r="E349" s="195">
        <v>0</v>
      </c>
      <c r="F349" s="195">
        <v>0</v>
      </c>
      <c r="G349" s="195">
        <v>0</v>
      </c>
      <c r="H349" s="195">
        <v>0</v>
      </c>
      <c r="I349" s="195">
        <v>0</v>
      </c>
      <c r="J349" s="195">
        <v>0</v>
      </c>
      <c r="K349" s="195">
        <v>0</v>
      </c>
      <c r="L349" s="195">
        <v>0</v>
      </c>
      <c r="M349" s="195">
        <v>0</v>
      </c>
      <c r="N349" s="195">
        <v>0.05</v>
      </c>
      <c r="O349" s="195">
        <v>0</v>
      </c>
      <c r="P349" s="195">
        <v>0</v>
      </c>
      <c r="Q349" s="195">
        <v>0</v>
      </c>
      <c r="R349" s="195">
        <v>0</v>
      </c>
      <c r="S349" s="195">
        <v>0</v>
      </c>
      <c r="T349" s="195">
        <v>0</v>
      </c>
      <c r="U349" s="195">
        <v>0</v>
      </c>
      <c r="V349" s="195">
        <v>0</v>
      </c>
      <c r="W349" s="195">
        <v>0</v>
      </c>
      <c r="X349" s="195">
        <f t="shared" ref="X349:AO349" si="319">+(0.34-0.05)/18</f>
        <v>1.6111111111111114E-2</v>
      </c>
      <c r="Y349" s="195">
        <f t="shared" si="319"/>
        <v>1.6111111111111114E-2</v>
      </c>
      <c r="Z349" s="195">
        <f t="shared" si="319"/>
        <v>1.6111111111111114E-2</v>
      </c>
      <c r="AA349" s="195">
        <f t="shared" si="319"/>
        <v>1.6111111111111114E-2</v>
      </c>
      <c r="AB349" s="195">
        <f t="shared" si="319"/>
        <v>1.6111111111111114E-2</v>
      </c>
      <c r="AC349" s="195">
        <f t="shared" si="319"/>
        <v>1.6111111111111114E-2</v>
      </c>
      <c r="AD349" s="195">
        <f t="shared" si="319"/>
        <v>1.6111111111111114E-2</v>
      </c>
      <c r="AE349" s="195">
        <f t="shared" si="319"/>
        <v>1.6111111111111114E-2</v>
      </c>
      <c r="AF349" s="82">
        <f t="shared" si="319"/>
        <v>1.6111111111111114E-2</v>
      </c>
      <c r="AG349" s="195">
        <f t="shared" si="319"/>
        <v>1.6111111111111114E-2</v>
      </c>
      <c r="AH349" s="195">
        <f t="shared" si="319"/>
        <v>1.6111111111111114E-2</v>
      </c>
      <c r="AI349" s="195">
        <f t="shared" si="319"/>
        <v>1.6111111111111114E-2</v>
      </c>
      <c r="AJ349" s="195">
        <f t="shared" si="319"/>
        <v>1.6111111111111114E-2</v>
      </c>
      <c r="AK349" s="195">
        <f t="shared" si="319"/>
        <v>1.6111111111111114E-2</v>
      </c>
      <c r="AL349" s="195">
        <f t="shared" si="319"/>
        <v>1.6111111111111114E-2</v>
      </c>
      <c r="AM349" s="195">
        <f t="shared" si="319"/>
        <v>1.6111111111111114E-2</v>
      </c>
      <c r="AN349" s="195">
        <f t="shared" si="319"/>
        <v>1.6111111111111114E-2</v>
      </c>
      <c r="AO349" s="195">
        <f t="shared" si="319"/>
        <v>1.6111111111111114E-2</v>
      </c>
      <c r="AP349" s="195">
        <v>0.66</v>
      </c>
      <c r="AQ349" s="195">
        <v>0</v>
      </c>
      <c r="AR349" s="195">
        <v>0</v>
      </c>
      <c r="AS349" s="195">
        <v>0</v>
      </c>
      <c r="AT349" s="195">
        <v>0</v>
      </c>
      <c r="AU349" s="195">
        <v>0</v>
      </c>
      <c r="AV349" s="195">
        <v>0</v>
      </c>
      <c r="AW349" s="195">
        <v>0</v>
      </c>
      <c r="AX349" s="195">
        <v>0</v>
      </c>
      <c r="AY349" s="195">
        <v>0</v>
      </c>
      <c r="AZ349" s="195">
        <v>0</v>
      </c>
      <c r="BA349" s="195">
        <v>0</v>
      </c>
      <c r="BB349" s="195">
        <v>0</v>
      </c>
      <c r="BC349" s="196">
        <f>SUM(N349:BB349)</f>
        <v>1</v>
      </c>
      <c r="BD349" s="194"/>
    </row>
    <row r="350" spans="1:89" s="197" customFormat="1" x14ac:dyDescent="0.25">
      <c r="A350" s="259"/>
      <c r="B350" s="194" t="s">
        <v>111</v>
      </c>
      <c r="C350" s="266"/>
      <c r="D350" s="195">
        <f>+D349</f>
        <v>0</v>
      </c>
      <c r="E350" s="195">
        <f t="shared" ref="E350:AJ350" si="320">+D350+E349</f>
        <v>0</v>
      </c>
      <c r="F350" s="195">
        <f t="shared" si="320"/>
        <v>0</v>
      </c>
      <c r="G350" s="195">
        <f t="shared" si="320"/>
        <v>0</v>
      </c>
      <c r="H350" s="195">
        <f t="shared" si="320"/>
        <v>0</v>
      </c>
      <c r="I350" s="195">
        <f t="shared" si="320"/>
        <v>0</v>
      </c>
      <c r="J350" s="195">
        <f t="shared" si="320"/>
        <v>0</v>
      </c>
      <c r="K350" s="195">
        <f t="shared" si="320"/>
        <v>0</v>
      </c>
      <c r="L350" s="195">
        <f t="shared" si="320"/>
        <v>0</v>
      </c>
      <c r="M350" s="195">
        <f t="shared" si="320"/>
        <v>0</v>
      </c>
      <c r="N350" s="195">
        <f t="shared" si="320"/>
        <v>0.05</v>
      </c>
      <c r="O350" s="195">
        <f t="shared" si="320"/>
        <v>0.05</v>
      </c>
      <c r="P350" s="195">
        <f t="shared" si="320"/>
        <v>0.05</v>
      </c>
      <c r="Q350" s="195">
        <f t="shared" si="320"/>
        <v>0.05</v>
      </c>
      <c r="R350" s="195">
        <f t="shared" si="320"/>
        <v>0.05</v>
      </c>
      <c r="S350" s="195">
        <f t="shared" si="320"/>
        <v>0.05</v>
      </c>
      <c r="T350" s="195">
        <f t="shared" si="320"/>
        <v>0.05</v>
      </c>
      <c r="U350" s="195">
        <f t="shared" si="320"/>
        <v>0.05</v>
      </c>
      <c r="V350" s="195">
        <f t="shared" si="320"/>
        <v>0.05</v>
      </c>
      <c r="W350" s="195">
        <f t="shared" si="320"/>
        <v>0.05</v>
      </c>
      <c r="X350" s="195">
        <f t="shared" si="320"/>
        <v>6.611111111111112E-2</v>
      </c>
      <c r="Y350" s="195">
        <f t="shared" si="320"/>
        <v>8.2222222222222238E-2</v>
      </c>
      <c r="Z350" s="195">
        <f t="shared" si="320"/>
        <v>9.8333333333333356E-2</v>
      </c>
      <c r="AA350" s="195">
        <f t="shared" si="320"/>
        <v>0.11444444444444447</v>
      </c>
      <c r="AB350" s="195">
        <f t="shared" si="320"/>
        <v>0.13055555555555559</v>
      </c>
      <c r="AC350" s="195">
        <f t="shared" si="320"/>
        <v>0.1466666666666667</v>
      </c>
      <c r="AD350" s="195">
        <f t="shared" si="320"/>
        <v>0.1627777777777778</v>
      </c>
      <c r="AE350" s="195">
        <f t="shared" si="320"/>
        <v>0.1788888888888889</v>
      </c>
      <c r="AF350" s="82">
        <f t="shared" si="320"/>
        <v>0.19500000000000001</v>
      </c>
      <c r="AG350" s="195">
        <f t="shared" si="320"/>
        <v>0.21111111111111111</v>
      </c>
      <c r="AH350" s="195">
        <f t="shared" si="320"/>
        <v>0.22722222222222221</v>
      </c>
      <c r="AI350" s="195">
        <f t="shared" si="320"/>
        <v>0.24333333333333332</v>
      </c>
      <c r="AJ350" s="195">
        <f t="shared" si="320"/>
        <v>0.25944444444444442</v>
      </c>
      <c r="AK350" s="195">
        <f t="shared" ref="AK350:BB350" si="321">+AJ350+AK349</f>
        <v>0.27555555555555555</v>
      </c>
      <c r="AL350" s="195">
        <f t="shared" si="321"/>
        <v>0.29166666666666669</v>
      </c>
      <c r="AM350" s="195">
        <f t="shared" si="321"/>
        <v>0.30777777777777782</v>
      </c>
      <c r="AN350" s="195">
        <f t="shared" si="321"/>
        <v>0.32388888888888895</v>
      </c>
      <c r="AO350" s="195">
        <f t="shared" si="321"/>
        <v>0.34000000000000008</v>
      </c>
      <c r="AP350" s="195">
        <f t="shared" si="321"/>
        <v>1</v>
      </c>
      <c r="AQ350" s="195">
        <f t="shared" si="321"/>
        <v>1</v>
      </c>
      <c r="AR350" s="195">
        <f t="shared" si="321"/>
        <v>1</v>
      </c>
      <c r="AS350" s="195">
        <f t="shared" si="321"/>
        <v>1</v>
      </c>
      <c r="AT350" s="195">
        <f t="shared" si="321"/>
        <v>1</v>
      </c>
      <c r="AU350" s="195">
        <f t="shared" si="321"/>
        <v>1</v>
      </c>
      <c r="AV350" s="195">
        <f t="shared" si="321"/>
        <v>1</v>
      </c>
      <c r="AW350" s="195">
        <f t="shared" si="321"/>
        <v>1</v>
      </c>
      <c r="AX350" s="195">
        <f t="shared" si="321"/>
        <v>1</v>
      </c>
      <c r="AY350" s="195">
        <f t="shared" si="321"/>
        <v>1</v>
      </c>
      <c r="AZ350" s="195">
        <f t="shared" si="321"/>
        <v>1</v>
      </c>
      <c r="BA350" s="195">
        <f t="shared" si="321"/>
        <v>1</v>
      </c>
      <c r="BB350" s="195">
        <f t="shared" si="321"/>
        <v>1</v>
      </c>
      <c r="BC350" s="196"/>
      <c r="BD350" s="194"/>
    </row>
    <row r="351" spans="1:89" s="212" customFormat="1" x14ac:dyDescent="0.25">
      <c r="A351" s="259"/>
      <c r="B351" s="209"/>
      <c r="C351" s="266"/>
      <c r="D351" s="210"/>
      <c r="E351" s="210"/>
      <c r="F351" s="210"/>
      <c r="G351" s="210"/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  <c r="AA351" s="210"/>
      <c r="AB351" s="210"/>
      <c r="AC351" s="210"/>
      <c r="AD351" s="210"/>
      <c r="AE351" s="210"/>
      <c r="AF351" s="83"/>
      <c r="AG351" s="210"/>
      <c r="AH351" s="210"/>
      <c r="AI351" s="210"/>
      <c r="AJ351" s="210"/>
      <c r="AK351" s="210"/>
      <c r="AL351" s="210"/>
      <c r="AM351" s="210"/>
      <c r="AN351" s="210"/>
      <c r="AO351" s="210"/>
      <c r="AP351" s="210"/>
      <c r="AQ351" s="210"/>
      <c r="AR351" s="210"/>
      <c r="AS351" s="210"/>
      <c r="AT351" s="210"/>
      <c r="AU351" s="210"/>
      <c r="AV351" s="210"/>
      <c r="AW351" s="210"/>
      <c r="AX351" s="210"/>
      <c r="AY351" s="210"/>
      <c r="AZ351" s="210"/>
      <c r="BA351" s="210"/>
      <c r="BB351" s="210"/>
      <c r="BC351" s="211"/>
      <c r="BD351" s="209"/>
    </row>
    <row r="352" spans="1:89" s="198" customFormat="1" x14ac:dyDescent="0.25">
      <c r="A352" s="259"/>
      <c r="B352" s="198" t="s">
        <v>112</v>
      </c>
      <c r="C352" s="199">
        <v>14.2</v>
      </c>
      <c r="D352" s="200">
        <f t="shared" ref="D352:AI352" si="322">+D348*$C352</f>
        <v>0</v>
      </c>
      <c r="E352" s="200">
        <f t="shared" si="322"/>
        <v>0</v>
      </c>
      <c r="F352" s="200">
        <f t="shared" si="322"/>
        <v>0</v>
      </c>
      <c r="G352" s="200">
        <f t="shared" si="322"/>
        <v>0</v>
      </c>
      <c r="H352" s="200">
        <f t="shared" si="322"/>
        <v>0</v>
      </c>
      <c r="I352" s="200">
        <f t="shared" si="322"/>
        <v>0</v>
      </c>
      <c r="J352" s="200">
        <f t="shared" si="322"/>
        <v>0</v>
      </c>
      <c r="K352" s="200">
        <f t="shared" si="322"/>
        <v>0</v>
      </c>
      <c r="L352" s="200">
        <f t="shared" si="322"/>
        <v>0</v>
      </c>
      <c r="M352" s="200">
        <f t="shared" si="322"/>
        <v>0</v>
      </c>
      <c r="N352" s="200">
        <f t="shared" si="322"/>
        <v>0.70577380952380941</v>
      </c>
      <c r="O352" s="200">
        <f t="shared" si="322"/>
        <v>0.70577380952380941</v>
      </c>
      <c r="P352" s="200">
        <f t="shared" si="322"/>
        <v>0.70577380952380941</v>
      </c>
      <c r="Q352" s="200">
        <f t="shared" si="322"/>
        <v>0.70577380952380941</v>
      </c>
      <c r="R352" s="200">
        <f t="shared" si="322"/>
        <v>0.70577380952380941</v>
      </c>
      <c r="S352" s="200">
        <f t="shared" si="322"/>
        <v>0.70577380952380941</v>
      </c>
      <c r="T352" s="200">
        <f t="shared" si="322"/>
        <v>0.70577380952380941</v>
      </c>
      <c r="U352" s="200">
        <f t="shared" si="322"/>
        <v>0.70577380952380941</v>
      </c>
      <c r="V352" s="200">
        <f t="shared" si="322"/>
        <v>0.70577380952380941</v>
      </c>
      <c r="W352" s="200">
        <f t="shared" si="322"/>
        <v>0.70577380952380941</v>
      </c>
      <c r="X352" s="200">
        <f t="shared" si="322"/>
        <v>1.4160104761904762</v>
      </c>
      <c r="Y352" s="200">
        <f t="shared" si="322"/>
        <v>2.1262471428571432</v>
      </c>
      <c r="Z352" s="200">
        <f t="shared" si="322"/>
        <v>2.8364838095238096</v>
      </c>
      <c r="AA352" s="200">
        <f t="shared" si="322"/>
        <v>3.546720476190476</v>
      </c>
      <c r="AB352" s="200">
        <f t="shared" si="322"/>
        <v>4.256957142857142</v>
      </c>
      <c r="AC352" s="200">
        <f t="shared" si="322"/>
        <v>4.9671938095238088</v>
      </c>
      <c r="AD352" s="200">
        <f t="shared" si="322"/>
        <v>5.6774304761904757</v>
      </c>
      <c r="AE352" s="200">
        <f t="shared" si="322"/>
        <v>6.3876671428571417</v>
      </c>
      <c r="AF352" s="90">
        <f t="shared" si="322"/>
        <v>7.0979038095238085</v>
      </c>
      <c r="AG352" s="200">
        <f t="shared" si="322"/>
        <v>7.8081404761904745</v>
      </c>
      <c r="AH352" s="200">
        <f t="shared" si="322"/>
        <v>8.5183771428571422</v>
      </c>
      <c r="AI352" s="200">
        <f t="shared" si="322"/>
        <v>9.2286138095238091</v>
      </c>
      <c r="AJ352" s="200">
        <f t="shared" ref="AJ352:BB352" si="323">+AJ348*$C352</f>
        <v>9.9388504761904759</v>
      </c>
      <c r="AK352" s="200">
        <f t="shared" si="323"/>
        <v>10.649087142857143</v>
      </c>
      <c r="AL352" s="200">
        <f t="shared" si="323"/>
        <v>11.359323809523811</v>
      </c>
      <c r="AM352" s="200">
        <f t="shared" si="323"/>
        <v>12.069560476190478</v>
      </c>
      <c r="AN352" s="200">
        <f t="shared" si="323"/>
        <v>12.779797142857145</v>
      </c>
      <c r="AO352" s="200">
        <f t="shared" si="323"/>
        <v>13.490033809523812</v>
      </c>
      <c r="AP352" s="200">
        <f t="shared" si="323"/>
        <v>13.490033809523812</v>
      </c>
      <c r="AQ352" s="200">
        <f t="shared" si="323"/>
        <v>13.490033809523812</v>
      </c>
      <c r="AR352" s="200">
        <f t="shared" si="323"/>
        <v>13.490033809523812</v>
      </c>
      <c r="AS352" s="200">
        <f t="shared" si="323"/>
        <v>13.490033809523812</v>
      </c>
      <c r="AT352" s="200">
        <f t="shared" si="323"/>
        <v>14.200033809523813</v>
      </c>
      <c r="AU352" s="200">
        <f t="shared" si="323"/>
        <v>14.200033809523813</v>
      </c>
      <c r="AV352" s="200">
        <f t="shared" si="323"/>
        <v>14.200033809523813</v>
      </c>
      <c r="AW352" s="200">
        <f t="shared" si="323"/>
        <v>14.200033809523813</v>
      </c>
      <c r="AX352" s="200">
        <f t="shared" si="323"/>
        <v>14.200033809523813</v>
      </c>
      <c r="AY352" s="200">
        <f t="shared" si="323"/>
        <v>14.200033809523813</v>
      </c>
      <c r="AZ352" s="200">
        <f t="shared" si="323"/>
        <v>14.200033809523813</v>
      </c>
      <c r="BA352" s="200">
        <f t="shared" si="323"/>
        <v>14.200033809523813</v>
      </c>
      <c r="BB352" s="200">
        <f t="shared" si="323"/>
        <v>14.200033809523813</v>
      </c>
      <c r="BC352" s="201"/>
      <c r="BD352" s="202"/>
      <c r="BE352" s="202"/>
      <c r="BF352" s="202"/>
      <c r="BG352" s="202"/>
      <c r="BH352" s="202"/>
      <c r="BI352" s="202"/>
      <c r="BJ352" s="202"/>
      <c r="BK352" s="202"/>
      <c r="BL352" s="202"/>
      <c r="BM352" s="202"/>
      <c r="BN352" s="202"/>
      <c r="BO352" s="202"/>
      <c r="BP352" s="202"/>
      <c r="BQ352" s="202"/>
      <c r="BR352" s="202"/>
      <c r="BS352" s="202"/>
      <c r="BT352" s="202"/>
      <c r="BU352" s="202"/>
      <c r="BV352" s="202"/>
      <c r="BW352" s="202"/>
      <c r="BX352" s="202"/>
      <c r="BY352" s="202"/>
      <c r="BZ352" s="202"/>
      <c r="CA352" s="202"/>
      <c r="CB352" s="202"/>
      <c r="CC352" s="202"/>
      <c r="CD352" s="202"/>
      <c r="CE352" s="202"/>
      <c r="CF352" s="202"/>
      <c r="CG352" s="202"/>
      <c r="CH352" s="202"/>
      <c r="CI352" s="202"/>
      <c r="CJ352" s="202"/>
      <c r="CK352" s="202"/>
    </row>
    <row r="353" spans="1:89" s="203" customFormat="1" ht="13.8" thickBot="1" x14ac:dyDescent="0.3">
      <c r="A353" s="260"/>
      <c r="B353" s="203" t="s">
        <v>113</v>
      </c>
      <c r="C353" s="204" t="str">
        <f>+'NTP or Sold'!B35</f>
        <v>Committed</v>
      </c>
      <c r="D353" s="205">
        <f t="shared" ref="D353:AI353" si="324">+D350*$C352</f>
        <v>0</v>
      </c>
      <c r="E353" s="205">
        <f t="shared" si="324"/>
        <v>0</v>
      </c>
      <c r="F353" s="205">
        <f t="shared" si="324"/>
        <v>0</v>
      </c>
      <c r="G353" s="205">
        <f t="shared" si="324"/>
        <v>0</v>
      </c>
      <c r="H353" s="205">
        <f t="shared" si="324"/>
        <v>0</v>
      </c>
      <c r="I353" s="205">
        <f t="shared" si="324"/>
        <v>0</v>
      </c>
      <c r="J353" s="205">
        <f t="shared" si="324"/>
        <v>0</v>
      </c>
      <c r="K353" s="205">
        <f t="shared" si="324"/>
        <v>0</v>
      </c>
      <c r="L353" s="205">
        <f t="shared" si="324"/>
        <v>0</v>
      </c>
      <c r="M353" s="205">
        <f t="shared" si="324"/>
        <v>0</v>
      </c>
      <c r="N353" s="205">
        <f t="shared" si="324"/>
        <v>0.71</v>
      </c>
      <c r="O353" s="205">
        <f t="shared" si="324"/>
        <v>0.71</v>
      </c>
      <c r="P353" s="205">
        <f t="shared" si="324"/>
        <v>0.71</v>
      </c>
      <c r="Q353" s="205">
        <f t="shared" si="324"/>
        <v>0.71</v>
      </c>
      <c r="R353" s="205">
        <f t="shared" si="324"/>
        <v>0.71</v>
      </c>
      <c r="S353" s="205">
        <f t="shared" si="324"/>
        <v>0.71</v>
      </c>
      <c r="T353" s="205">
        <f t="shared" si="324"/>
        <v>0.71</v>
      </c>
      <c r="U353" s="205">
        <f t="shared" si="324"/>
        <v>0.71</v>
      </c>
      <c r="V353" s="205">
        <f t="shared" si="324"/>
        <v>0.71</v>
      </c>
      <c r="W353" s="205">
        <f t="shared" si="324"/>
        <v>0.71</v>
      </c>
      <c r="X353" s="205">
        <f t="shared" si="324"/>
        <v>0.93877777777777782</v>
      </c>
      <c r="Y353" s="205">
        <f t="shared" si="324"/>
        <v>1.1675555555555557</v>
      </c>
      <c r="Z353" s="205">
        <f t="shared" si="324"/>
        <v>1.3963333333333336</v>
      </c>
      <c r="AA353" s="205">
        <f t="shared" si="324"/>
        <v>1.6251111111111114</v>
      </c>
      <c r="AB353" s="205">
        <f t="shared" si="324"/>
        <v>1.8538888888888894</v>
      </c>
      <c r="AC353" s="205">
        <f t="shared" si="324"/>
        <v>2.0826666666666669</v>
      </c>
      <c r="AD353" s="205">
        <f t="shared" si="324"/>
        <v>2.3114444444444446</v>
      </c>
      <c r="AE353" s="205">
        <f t="shared" si="324"/>
        <v>2.5402222222222224</v>
      </c>
      <c r="AF353" s="136">
        <f t="shared" si="324"/>
        <v>2.7690000000000001</v>
      </c>
      <c r="AG353" s="205">
        <f t="shared" si="324"/>
        <v>2.9977777777777774</v>
      </c>
      <c r="AH353" s="205">
        <f t="shared" si="324"/>
        <v>3.2265555555555552</v>
      </c>
      <c r="AI353" s="205">
        <f t="shared" si="324"/>
        <v>3.4553333333333329</v>
      </c>
      <c r="AJ353" s="205">
        <f t="shared" ref="AJ353:BB353" si="325">+AJ350*$C352</f>
        <v>3.6841111111111107</v>
      </c>
      <c r="AK353" s="205">
        <f t="shared" si="325"/>
        <v>3.9128888888888889</v>
      </c>
      <c r="AL353" s="205">
        <f t="shared" si="325"/>
        <v>4.1416666666666666</v>
      </c>
      <c r="AM353" s="205">
        <f t="shared" si="325"/>
        <v>4.3704444444444448</v>
      </c>
      <c r="AN353" s="205">
        <f t="shared" si="325"/>
        <v>4.599222222222223</v>
      </c>
      <c r="AO353" s="205">
        <f t="shared" si="325"/>
        <v>4.8280000000000012</v>
      </c>
      <c r="AP353" s="205">
        <f t="shared" si="325"/>
        <v>14.2</v>
      </c>
      <c r="AQ353" s="205">
        <f t="shared" si="325"/>
        <v>14.2</v>
      </c>
      <c r="AR353" s="205">
        <f t="shared" si="325"/>
        <v>14.2</v>
      </c>
      <c r="AS353" s="205">
        <f t="shared" si="325"/>
        <v>14.2</v>
      </c>
      <c r="AT353" s="205">
        <f t="shared" si="325"/>
        <v>14.2</v>
      </c>
      <c r="AU353" s="205">
        <f t="shared" si="325"/>
        <v>14.2</v>
      </c>
      <c r="AV353" s="205">
        <f t="shared" si="325"/>
        <v>14.2</v>
      </c>
      <c r="AW353" s="205">
        <f t="shared" si="325"/>
        <v>14.2</v>
      </c>
      <c r="AX353" s="205">
        <f t="shared" si="325"/>
        <v>14.2</v>
      </c>
      <c r="AY353" s="205">
        <f t="shared" si="325"/>
        <v>14.2</v>
      </c>
      <c r="AZ353" s="205">
        <f t="shared" si="325"/>
        <v>14.2</v>
      </c>
      <c r="BA353" s="205">
        <f t="shared" si="325"/>
        <v>14.2</v>
      </c>
      <c r="BB353" s="205">
        <f t="shared" si="325"/>
        <v>14.2</v>
      </c>
      <c r="BC353" s="206"/>
      <c r="BD353" s="207"/>
      <c r="BE353" s="207"/>
      <c r="BF353" s="207"/>
      <c r="BG353" s="207"/>
      <c r="BH353" s="207"/>
      <c r="BI353" s="207"/>
      <c r="BJ353" s="207"/>
      <c r="BK353" s="207"/>
      <c r="BL353" s="207"/>
      <c r="BM353" s="207"/>
      <c r="BN353" s="207"/>
      <c r="BO353" s="207"/>
      <c r="BP353" s="207"/>
      <c r="BQ353" s="207"/>
      <c r="BR353" s="207"/>
      <c r="BS353" s="207"/>
      <c r="BT353" s="207"/>
      <c r="BU353" s="207"/>
      <c r="BV353" s="207"/>
      <c r="BW353" s="207"/>
      <c r="BX353" s="207"/>
      <c r="BY353" s="207"/>
      <c r="BZ353" s="207"/>
      <c r="CA353" s="207"/>
      <c r="CB353" s="207"/>
      <c r="CC353" s="207"/>
      <c r="CD353" s="207"/>
      <c r="CE353" s="207"/>
      <c r="CF353" s="207"/>
      <c r="CG353" s="207"/>
      <c r="CH353" s="207"/>
      <c r="CI353" s="207"/>
      <c r="CJ353" s="207"/>
      <c r="CK353" s="207"/>
    </row>
    <row r="354" spans="1:89" s="193" customFormat="1" ht="15" customHeight="1" thickTop="1" x14ac:dyDescent="0.25">
      <c r="A354" s="258">
        <f>+A346+1</f>
        <v>8</v>
      </c>
      <c r="B354" s="190" t="str">
        <f>+'NTP or Sold'!G36</f>
        <v>LM6000</v>
      </c>
      <c r="C354" s="265" t="str">
        <f>+'NTP or Sold'!S36</f>
        <v>Elektrobolt (ESA) - 85%</v>
      </c>
      <c r="D354" s="191"/>
      <c r="E354" s="191"/>
      <c r="F354" s="191"/>
      <c r="G354" s="191"/>
      <c r="H354" s="191"/>
      <c r="I354" s="191"/>
      <c r="J354" s="191"/>
      <c r="K354" s="191"/>
      <c r="L354" s="191"/>
      <c r="M354" s="191"/>
      <c r="N354" s="191"/>
      <c r="O354" s="191"/>
      <c r="P354" s="191"/>
      <c r="Q354" s="191"/>
      <c r="R354" s="191"/>
      <c r="S354" s="191"/>
      <c r="T354" s="191"/>
      <c r="U354" s="191"/>
      <c r="V354" s="191"/>
      <c r="W354" s="191"/>
      <c r="X354" s="191"/>
      <c r="Y354" s="191"/>
      <c r="Z354" s="191"/>
      <c r="AA354" s="191"/>
      <c r="AB354" s="191"/>
      <c r="AC354" s="191"/>
      <c r="AD354" s="191"/>
      <c r="AE354" s="191"/>
      <c r="AF354" s="84"/>
      <c r="AG354" s="191"/>
      <c r="AH354" s="191"/>
      <c r="AI354" s="191"/>
      <c r="AJ354" s="191"/>
      <c r="AK354" s="191"/>
      <c r="AL354" s="191"/>
      <c r="AM354" s="191"/>
      <c r="AN354" s="191"/>
      <c r="AO354" s="191"/>
      <c r="AP354" s="191"/>
      <c r="AQ354" s="191"/>
      <c r="AR354" s="191"/>
      <c r="AS354" s="191"/>
      <c r="AT354" s="191"/>
      <c r="AU354" s="191"/>
      <c r="AV354" s="191"/>
      <c r="AW354" s="191"/>
      <c r="AX354" s="191"/>
      <c r="AY354" s="191"/>
      <c r="AZ354" s="191"/>
      <c r="BA354" s="191"/>
      <c r="BB354" s="191"/>
      <c r="BC354" s="192"/>
    </row>
    <row r="355" spans="1:89" s="197" customFormat="1" x14ac:dyDescent="0.25">
      <c r="A355" s="259"/>
      <c r="B355" s="194" t="s">
        <v>108</v>
      </c>
      <c r="C355" s="266"/>
      <c r="D355" s="195">
        <v>0</v>
      </c>
      <c r="E355" s="195">
        <v>0</v>
      </c>
      <c r="F355" s="195">
        <v>0</v>
      </c>
      <c r="G355" s="195">
        <v>0</v>
      </c>
      <c r="H355" s="195">
        <v>0</v>
      </c>
      <c r="I355" s="195">
        <v>0</v>
      </c>
      <c r="J355" s="195">
        <v>0</v>
      </c>
      <c r="K355" s="195">
        <v>0</v>
      </c>
      <c r="L355" s="195">
        <v>0</v>
      </c>
      <c r="M355" s="195">
        <v>0</v>
      </c>
      <c r="N355" s="195">
        <f>16.7/336</f>
        <v>4.9702380952380949E-2</v>
      </c>
      <c r="O355" s="195">
        <v>0</v>
      </c>
      <c r="P355" s="195">
        <v>0</v>
      </c>
      <c r="Q355" s="195">
        <v>0</v>
      </c>
      <c r="R355" s="195">
        <v>0</v>
      </c>
      <c r="S355" s="195">
        <v>0</v>
      </c>
      <c r="T355" s="195">
        <v>0</v>
      </c>
      <c r="U355" s="195">
        <v>0</v>
      </c>
      <c r="V355" s="195">
        <v>0</v>
      </c>
      <c r="W355" s="195">
        <v>0</v>
      </c>
      <c r="X355" s="195">
        <f t="shared" ref="X355:AO355" si="326">+(0.95-0.0497)/18</f>
        <v>5.0016666666666668E-2</v>
      </c>
      <c r="Y355" s="195">
        <f t="shared" si="326"/>
        <v>5.0016666666666668E-2</v>
      </c>
      <c r="Z355" s="195">
        <f t="shared" si="326"/>
        <v>5.0016666666666668E-2</v>
      </c>
      <c r="AA355" s="195">
        <f t="shared" si="326"/>
        <v>5.0016666666666668E-2</v>
      </c>
      <c r="AB355" s="195">
        <f t="shared" si="326"/>
        <v>5.0016666666666668E-2</v>
      </c>
      <c r="AC355" s="195">
        <f t="shared" si="326"/>
        <v>5.0016666666666668E-2</v>
      </c>
      <c r="AD355" s="195">
        <f t="shared" si="326"/>
        <v>5.0016666666666668E-2</v>
      </c>
      <c r="AE355" s="195">
        <f t="shared" si="326"/>
        <v>5.0016666666666668E-2</v>
      </c>
      <c r="AF355" s="82">
        <f t="shared" si="326"/>
        <v>5.0016666666666668E-2</v>
      </c>
      <c r="AG355" s="195">
        <f t="shared" si="326"/>
        <v>5.0016666666666668E-2</v>
      </c>
      <c r="AH355" s="195">
        <f t="shared" si="326"/>
        <v>5.0016666666666668E-2</v>
      </c>
      <c r="AI355" s="195">
        <f t="shared" si="326"/>
        <v>5.0016666666666668E-2</v>
      </c>
      <c r="AJ355" s="195">
        <f t="shared" si="326"/>
        <v>5.0016666666666668E-2</v>
      </c>
      <c r="AK355" s="195">
        <f t="shared" si="326"/>
        <v>5.0016666666666668E-2</v>
      </c>
      <c r="AL355" s="195">
        <f t="shared" si="326"/>
        <v>5.0016666666666668E-2</v>
      </c>
      <c r="AM355" s="195">
        <f t="shared" si="326"/>
        <v>5.0016666666666668E-2</v>
      </c>
      <c r="AN355" s="195">
        <f t="shared" si="326"/>
        <v>5.0016666666666668E-2</v>
      </c>
      <c r="AO355" s="195">
        <f t="shared" si="326"/>
        <v>5.0016666666666668E-2</v>
      </c>
      <c r="AP355" s="195">
        <v>0</v>
      </c>
      <c r="AQ355" s="195">
        <v>0</v>
      </c>
      <c r="AR355" s="195">
        <v>0</v>
      </c>
      <c r="AS355" s="195">
        <v>0</v>
      </c>
      <c r="AT355" s="195">
        <v>0.05</v>
      </c>
      <c r="AU355" s="195">
        <v>0</v>
      </c>
      <c r="AV355" s="195">
        <v>0</v>
      </c>
      <c r="AW355" s="195">
        <v>0</v>
      </c>
      <c r="AX355" s="195">
        <v>0</v>
      </c>
      <c r="AY355" s="195">
        <v>0</v>
      </c>
      <c r="AZ355" s="195">
        <v>0</v>
      </c>
      <c r="BA355" s="195">
        <v>0</v>
      </c>
      <c r="BB355" s="195">
        <v>0</v>
      </c>
      <c r="BC355" s="196">
        <f>SUM(N355:BB355)</f>
        <v>1.0000023809523813</v>
      </c>
      <c r="BD355" s="194"/>
    </row>
    <row r="356" spans="1:89" s="197" customFormat="1" x14ac:dyDescent="0.25">
      <c r="A356" s="259"/>
      <c r="B356" s="194" t="s">
        <v>109</v>
      </c>
      <c r="C356" s="266"/>
      <c r="D356" s="195">
        <f>+D355</f>
        <v>0</v>
      </c>
      <c r="E356" s="195">
        <f t="shared" ref="E356:AJ356" si="327">+D356+E355</f>
        <v>0</v>
      </c>
      <c r="F356" s="195">
        <f t="shared" si="327"/>
        <v>0</v>
      </c>
      <c r="G356" s="195">
        <f t="shared" si="327"/>
        <v>0</v>
      </c>
      <c r="H356" s="195">
        <f t="shared" si="327"/>
        <v>0</v>
      </c>
      <c r="I356" s="195">
        <f t="shared" si="327"/>
        <v>0</v>
      </c>
      <c r="J356" s="195">
        <f t="shared" si="327"/>
        <v>0</v>
      </c>
      <c r="K356" s="195">
        <f t="shared" si="327"/>
        <v>0</v>
      </c>
      <c r="L356" s="195">
        <f t="shared" si="327"/>
        <v>0</v>
      </c>
      <c r="M356" s="195">
        <f t="shared" si="327"/>
        <v>0</v>
      </c>
      <c r="N356" s="195">
        <f t="shared" si="327"/>
        <v>4.9702380952380949E-2</v>
      </c>
      <c r="O356" s="195">
        <f t="shared" si="327"/>
        <v>4.9702380952380949E-2</v>
      </c>
      <c r="P356" s="195">
        <f t="shared" si="327"/>
        <v>4.9702380952380949E-2</v>
      </c>
      <c r="Q356" s="195">
        <f t="shared" si="327"/>
        <v>4.9702380952380949E-2</v>
      </c>
      <c r="R356" s="195">
        <f t="shared" si="327"/>
        <v>4.9702380952380949E-2</v>
      </c>
      <c r="S356" s="195">
        <f t="shared" si="327"/>
        <v>4.9702380952380949E-2</v>
      </c>
      <c r="T356" s="195">
        <f t="shared" si="327"/>
        <v>4.9702380952380949E-2</v>
      </c>
      <c r="U356" s="195">
        <f t="shared" si="327"/>
        <v>4.9702380952380949E-2</v>
      </c>
      <c r="V356" s="195">
        <f t="shared" si="327"/>
        <v>4.9702380952380949E-2</v>
      </c>
      <c r="W356" s="195">
        <f t="shared" si="327"/>
        <v>4.9702380952380949E-2</v>
      </c>
      <c r="X356" s="195">
        <f t="shared" si="327"/>
        <v>9.9719047619047624E-2</v>
      </c>
      <c r="Y356" s="195">
        <f t="shared" si="327"/>
        <v>0.14973571428571431</v>
      </c>
      <c r="Z356" s="195">
        <f t="shared" si="327"/>
        <v>0.19975238095238096</v>
      </c>
      <c r="AA356" s="195">
        <f t="shared" si="327"/>
        <v>0.24976904761904761</v>
      </c>
      <c r="AB356" s="195">
        <f t="shared" si="327"/>
        <v>0.29978571428571427</v>
      </c>
      <c r="AC356" s="195">
        <f t="shared" si="327"/>
        <v>0.34980238095238092</v>
      </c>
      <c r="AD356" s="195">
        <f t="shared" si="327"/>
        <v>0.39981904761904757</v>
      </c>
      <c r="AE356" s="195">
        <f t="shared" si="327"/>
        <v>0.44983571428571423</v>
      </c>
      <c r="AF356" s="82">
        <f t="shared" si="327"/>
        <v>0.49985238095238088</v>
      </c>
      <c r="AG356" s="195">
        <f t="shared" si="327"/>
        <v>0.54986904761904754</v>
      </c>
      <c r="AH356" s="195">
        <f t="shared" si="327"/>
        <v>0.59988571428571424</v>
      </c>
      <c r="AI356" s="195">
        <f t="shared" si="327"/>
        <v>0.64990238095238095</v>
      </c>
      <c r="AJ356" s="195">
        <f t="shared" si="327"/>
        <v>0.69991904761904766</v>
      </c>
      <c r="AK356" s="195">
        <f t="shared" ref="AK356:BB356" si="328">+AJ356+AK355</f>
        <v>0.74993571428571437</v>
      </c>
      <c r="AL356" s="195">
        <f t="shared" si="328"/>
        <v>0.79995238095238108</v>
      </c>
      <c r="AM356" s="195">
        <f t="shared" si="328"/>
        <v>0.84996904761904779</v>
      </c>
      <c r="AN356" s="195">
        <f t="shared" si="328"/>
        <v>0.8999857142857145</v>
      </c>
      <c r="AO356" s="195">
        <f t="shared" si="328"/>
        <v>0.95000238095238121</v>
      </c>
      <c r="AP356" s="195">
        <f t="shared" si="328"/>
        <v>0.95000238095238121</v>
      </c>
      <c r="AQ356" s="195">
        <f t="shared" si="328"/>
        <v>0.95000238095238121</v>
      </c>
      <c r="AR356" s="195">
        <f t="shared" si="328"/>
        <v>0.95000238095238121</v>
      </c>
      <c r="AS356" s="195">
        <f t="shared" si="328"/>
        <v>0.95000238095238121</v>
      </c>
      <c r="AT356" s="195">
        <f t="shared" si="328"/>
        <v>1.0000023809523813</v>
      </c>
      <c r="AU356" s="195">
        <f t="shared" si="328"/>
        <v>1.0000023809523813</v>
      </c>
      <c r="AV356" s="195">
        <f t="shared" si="328"/>
        <v>1.0000023809523813</v>
      </c>
      <c r="AW356" s="195">
        <f t="shared" si="328"/>
        <v>1.0000023809523813</v>
      </c>
      <c r="AX356" s="195">
        <f t="shared" si="328"/>
        <v>1.0000023809523813</v>
      </c>
      <c r="AY356" s="195">
        <f t="shared" si="328"/>
        <v>1.0000023809523813</v>
      </c>
      <c r="AZ356" s="195">
        <f t="shared" si="328"/>
        <v>1.0000023809523813</v>
      </c>
      <c r="BA356" s="195">
        <f t="shared" si="328"/>
        <v>1.0000023809523813</v>
      </c>
      <c r="BB356" s="195">
        <f t="shared" si="328"/>
        <v>1.0000023809523813</v>
      </c>
      <c r="BC356" s="196"/>
      <c r="BD356" s="194"/>
    </row>
    <row r="357" spans="1:89" s="197" customFormat="1" x14ac:dyDescent="0.25">
      <c r="A357" s="259"/>
      <c r="B357" s="194" t="s">
        <v>110</v>
      </c>
      <c r="C357" s="266"/>
      <c r="D357" s="195">
        <v>0</v>
      </c>
      <c r="E357" s="195">
        <v>0</v>
      </c>
      <c r="F357" s="195">
        <v>0</v>
      </c>
      <c r="G357" s="195">
        <v>0</v>
      </c>
      <c r="H357" s="195">
        <v>0</v>
      </c>
      <c r="I357" s="195">
        <v>0</v>
      </c>
      <c r="J357" s="195">
        <v>0</v>
      </c>
      <c r="K357" s="195">
        <v>0</v>
      </c>
      <c r="L357" s="195">
        <v>0</v>
      </c>
      <c r="M357" s="195">
        <v>0</v>
      </c>
      <c r="N357" s="195">
        <v>0.05</v>
      </c>
      <c r="O357" s="195">
        <v>0</v>
      </c>
      <c r="P357" s="195">
        <v>0</v>
      </c>
      <c r="Q357" s="195">
        <v>0</v>
      </c>
      <c r="R357" s="195">
        <v>0</v>
      </c>
      <c r="S357" s="195">
        <v>0</v>
      </c>
      <c r="T357" s="195">
        <v>0</v>
      </c>
      <c r="U357" s="195">
        <v>0</v>
      </c>
      <c r="V357" s="195">
        <v>0</v>
      </c>
      <c r="W357" s="195">
        <v>0</v>
      </c>
      <c r="X357" s="195">
        <f t="shared" ref="X357:AO357" si="329">+(0.34-0.05)/18</f>
        <v>1.6111111111111114E-2</v>
      </c>
      <c r="Y357" s="195">
        <f t="shared" si="329"/>
        <v>1.6111111111111114E-2</v>
      </c>
      <c r="Z357" s="195">
        <f t="shared" si="329"/>
        <v>1.6111111111111114E-2</v>
      </c>
      <c r="AA357" s="195">
        <f t="shared" si="329"/>
        <v>1.6111111111111114E-2</v>
      </c>
      <c r="AB357" s="195">
        <f t="shared" si="329"/>
        <v>1.6111111111111114E-2</v>
      </c>
      <c r="AC357" s="195">
        <f t="shared" si="329"/>
        <v>1.6111111111111114E-2</v>
      </c>
      <c r="AD357" s="195">
        <f t="shared" si="329"/>
        <v>1.6111111111111114E-2</v>
      </c>
      <c r="AE357" s="195">
        <f t="shared" si="329"/>
        <v>1.6111111111111114E-2</v>
      </c>
      <c r="AF357" s="82">
        <f t="shared" si="329"/>
        <v>1.6111111111111114E-2</v>
      </c>
      <c r="AG357" s="195">
        <f t="shared" si="329"/>
        <v>1.6111111111111114E-2</v>
      </c>
      <c r="AH357" s="195">
        <f t="shared" si="329"/>
        <v>1.6111111111111114E-2</v>
      </c>
      <c r="AI357" s="195">
        <f t="shared" si="329"/>
        <v>1.6111111111111114E-2</v>
      </c>
      <c r="AJ357" s="195">
        <f t="shared" si="329"/>
        <v>1.6111111111111114E-2</v>
      </c>
      <c r="AK357" s="195">
        <f t="shared" si="329"/>
        <v>1.6111111111111114E-2</v>
      </c>
      <c r="AL357" s="195">
        <f t="shared" si="329"/>
        <v>1.6111111111111114E-2</v>
      </c>
      <c r="AM357" s="195">
        <f t="shared" si="329"/>
        <v>1.6111111111111114E-2</v>
      </c>
      <c r="AN357" s="195">
        <f t="shared" si="329"/>
        <v>1.6111111111111114E-2</v>
      </c>
      <c r="AO357" s="195">
        <f t="shared" si="329"/>
        <v>1.6111111111111114E-2</v>
      </c>
      <c r="AP357" s="195">
        <v>0.66</v>
      </c>
      <c r="AQ357" s="195">
        <v>0</v>
      </c>
      <c r="AR357" s="195">
        <v>0</v>
      </c>
      <c r="AS357" s="195">
        <v>0</v>
      </c>
      <c r="AT357" s="195">
        <v>0</v>
      </c>
      <c r="AU357" s="195">
        <v>0</v>
      </c>
      <c r="AV357" s="195">
        <v>0</v>
      </c>
      <c r="AW357" s="195">
        <v>0</v>
      </c>
      <c r="AX357" s="195">
        <v>0</v>
      </c>
      <c r="AY357" s="195">
        <v>0</v>
      </c>
      <c r="AZ357" s="195">
        <v>0</v>
      </c>
      <c r="BA357" s="195">
        <v>0</v>
      </c>
      <c r="BB357" s="195">
        <v>0</v>
      </c>
      <c r="BC357" s="196">
        <f>SUM(N357:BB357)</f>
        <v>1</v>
      </c>
      <c r="BD357" s="194"/>
    </row>
    <row r="358" spans="1:89" s="197" customFormat="1" x14ac:dyDescent="0.25">
      <c r="A358" s="259"/>
      <c r="B358" s="194" t="s">
        <v>111</v>
      </c>
      <c r="C358" s="266"/>
      <c r="D358" s="195">
        <f>+D357</f>
        <v>0</v>
      </c>
      <c r="E358" s="195">
        <f t="shared" ref="E358:AJ358" si="330">+D358+E357</f>
        <v>0</v>
      </c>
      <c r="F358" s="195">
        <f t="shared" si="330"/>
        <v>0</v>
      </c>
      <c r="G358" s="195">
        <f t="shared" si="330"/>
        <v>0</v>
      </c>
      <c r="H358" s="195">
        <f t="shared" si="330"/>
        <v>0</v>
      </c>
      <c r="I358" s="195">
        <f t="shared" si="330"/>
        <v>0</v>
      </c>
      <c r="J358" s="195">
        <f t="shared" si="330"/>
        <v>0</v>
      </c>
      <c r="K358" s="195">
        <f t="shared" si="330"/>
        <v>0</v>
      </c>
      <c r="L358" s="195">
        <f t="shared" si="330"/>
        <v>0</v>
      </c>
      <c r="M358" s="195">
        <f t="shared" si="330"/>
        <v>0</v>
      </c>
      <c r="N358" s="195">
        <f t="shared" si="330"/>
        <v>0.05</v>
      </c>
      <c r="O358" s="195">
        <f t="shared" si="330"/>
        <v>0.05</v>
      </c>
      <c r="P358" s="195">
        <f t="shared" si="330"/>
        <v>0.05</v>
      </c>
      <c r="Q358" s="195">
        <f t="shared" si="330"/>
        <v>0.05</v>
      </c>
      <c r="R358" s="195">
        <f t="shared" si="330"/>
        <v>0.05</v>
      </c>
      <c r="S358" s="195">
        <f t="shared" si="330"/>
        <v>0.05</v>
      </c>
      <c r="T358" s="195">
        <f t="shared" si="330"/>
        <v>0.05</v>
      </c>
      <c r="U358" s="195">
        <f t="shared" si="330"/>
        <v>0.05</v>
      </c>
      <c r="V358" s="195">
        <f t="shared" si="330"/>
        <v>0.05</v>
      </c>
      <c r="W358" s="195">
        <f t="shared" si="330"/>
        <v>0.05</v>
      </c>
      <c r="X358" s="195">
        <f t="shared" si="330"/>
        <v>6.611111111111112E-2</v>
      </c>
      <c r="Y358" s="195">
        <f t="shared" si="330"/>
        <v>8.2222222222222238E-2</v>
      </c>
      <c r="Z358" s="195">
        <f t="shared" si="330"/>
        <v>9.8333333333333356E-2</v>
      </c>
      <c r="AA358" s="195">
        <f t="shared" si="330"/>
        <v>0.11444444444444447</v>
      </c>
      <c r="AB358" s="195">
        <f t="shared" si="330"/>
        <v>0.13055555555555559</v>
      </c>
      <c r="AC358" s="195">
        <f t="shared" si="330"/>
        <v>0.1466666666666667</v>
      </c>
      <c r="AD358" s="195">
        <f t="shared" si="330"/>
        <v>0.1627777777777778</v>
      </c>
      <c r="AE358" s="195">
        <f t="shared" si="330"/>
        <v>0.1788888888888889</v>
      </c>
      <c r="AF358" s="82">
        <f t="shared" si="330"/>
        <v>0.19500000000000001</v>
      </c>
      <c r="AG358" s="195">
        <f t="shared" si="330"/>
        <v>0.21111111111111111</v>
      </c>
      <c r="AH358" s="195">
        <f t="shared" si="330"/>
        <v>0.22722222222222221</v>
      </c>
      <c r="AI358" s="195">
        <f t="shared" si="330"/>
        <v>0.24333333333333332</v>
      </c>
      <c r="AJ358" s="195">
        <f t="shared" si="330"/>
        <v>0.25944444444444442</v>
      </c>
      <c r="AK358" s="195">
        <f t="shared" ref="AK358:BB358" si="331">+AJ358+AK357</f>
        <v>0.27555555555555555</v>
      </c>
      <c r="AL358" s="195">
        <f t="shared" si="331"/>
        <v>0.29166666666666669</v>
      </c>
      <c r="AM358" s="195">
        <f t="shared" si="331"/>
        <v>0.30777777777777782</v>
      </c>
      <c r="AN358" s="195">
        <f t="shared" si="331"/>
        <v>0.32388888888888895</v>
      </c>
      <c r="AO358" s="195">
        <f t="shared" si="331"/>
        <v>0.34000000000000008</v>
      </c>
      <c r="AP358" s="195">
        <f t="shared" si="331"/>
        <v>1</v>
      </c>
      <c r="AQ358" s="195">
        <f t="shared" si="331"/>
        <v>1</v>
      </c>
      <c r="AR358" s="195">
        <f t="shared" si="331"/>
        <v>1</v>
      </c>
      <c r="AS358" s="195">
        <f t="shared" si="331"/>
        <v>1</v>
      </c>
      <c r="AT358" s="195">
        <f t="shared" si="331"/>
        <v>1</v>
      </c>
      <c r="AU358" s="195">
        <f t="shared" si="331"/>
        <v>1</v>
      </c>
      <c r="AV358" s="195">
        <f t="shared" si="331"/>
        <v>1</v>
      </c>
      <c r="AW358" s="195">
        <f t="shared" si="331"/>
        <v>1</v>
      </c>
      <c r="AX358" s="195">
        <f t="shared" si="331"/>
        <v>1</v>
      </c>
      <c r="AY358" s="195">
        <f t="shared" si="331"/>
        <v>1</v>
      </c>
      <c r="AZ358" s="195">
        <f t="shared" si="331"/>
        <v>1</v>
      </c>
      <c r="BA358" s="195">
        <f t="shared" si="331"/>
        <v>1</v>
      </c>
      <c r="BB358" s="195">
        <f t="shared" si="331"/>
        <v>1</v>
      </c>
      <c r="BC358" s="196"/>
      <c r="BD358" s="194"/>
    </row>
    <row r="359" spans="1:89" s="212" customFormat="1" x14ac:dyDescent="0.25">
      <c r="A359" s="259"/>
      <c r="B359" s="209"/>
      <c r="C359" s="266"/>
      <c r="D359" s="210"/>
      <c r="E359" s="210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210"/>
      <c r="AC359" s="210"/>
      <c r="AD359" s="210"/>
      <c r="AE359" s="210"/>
      <c r="AF359" s="83"/>
      <c r="AG359" s="210"/>
      <c r="AH359" s="210"/>
      <c r="AI359" s="210"/>
      <c r="AJ359" s="210"/>
      <c r="AK359" s="210"/>
      <c r="AL359" s="210"/>
      <c r="AM359" s="210"/>
      <c r="AN359" s="210"/>
      <c r="AO359" s="210"/>
      <c r="AP359" s="210"/>
      <c r="AQ359" s="210"/>
      <c r="AR359" s="210"/>
      <c r="AS359" s="210"/>
      <c r="AT359" s="210"/>
      <c r="AU359" s="210"/>
      <c r="AV359" s="210"/>
      <c r="AW359" s="210"/>
      <c r="AX359" s="210"/>
      <c r="AY359" s="210"/>
      <c r="AZ359" s="210"/>
      <c r="BA359" s="210"/>
      <c r="BB359" s="210"/>
      <c r="BC359" s="211"/>
      <c r="BD359" s="209"/>
    </row>
    <row r="360" spans="1:89" s="198" customFormat="1" x14ac:dyDescent="0.25">
      <c r="A360" s="259"/>
      <c r="B360" s="198" t="s">
        <v>112</v>
      </c>
      <c r="C360" s="199">
        <v>14.2</v>
      </c>
      <c r="D360" s="200">
        <f t="shared" ref="D360:AI360" si="332">+D356*$C360</f>
        <v>0</v>
      </c>
      <c r="E360" s="200">
        <f t="shared" si="332"/>
        <v>0</v>
      </c>
      <c r="F360" s="200">
        <f t="shared" si="332"/>
        <v>0</v>
      </c>
      <c r="G360" s="200">
        <f t="shared" si="332"/>
        <v>0</v>
      </c>
      <c r="H360" s="200">
        <f t="shared" si="332"/>
        <v>0</v>
      </c>
      <c r="I360" s="200">
        <f t="shared" si="332"/>
        <v>0</v>
      </c>
      <c r="J360" s="200">
        <f t="shared" si="332"/>
        <v>0</v>
      </c>
      <c r="K360" s="200">
        <f t="shared" si="332"/>
        <v>0</v>
      </c>
      <c r="L360" s="200">
        <f t="shared" si="332"/>
        <v>0</v>
      </c>
      <c r="M360" s="200">
        <f t="shared" si="332"/>
        <v>0</v>
      </c>
      <c r="N360" s="200">
        <f t="shared" si="332"/>
        <v>0.70577380952380941</v>
      </c>
      <c r="O360" s="200">
        <f t="shared" si="332"/>
        <v>0.70577380952380941</v>
      </c>
      <c r="P360" s="200">
        <f t="shared" si="332"/>
        <v>0.70577380952380941</v>
      </c>
      <c r="Q360" s="200">
        <f t="shared" si="332"/>
        <v>0.70577380952380941</v>
      </c>
      <c r="R360" s="200">
        <f t="shared" si="332"/>
        <v>0.70577380952380941</v>
      </c>
      <c r="S360" s="200">
        <f t="shared" si="332"/>
        <v>0.70577380952380941</v>
      </c>
      <c r="T360" s="200">
        <f t="shared" si="332"/>
        <v>0.70577380952380941</v>
      </c>
      <c r="U360" s="200">
        <f t="shared" si="332"/>
        <v>0.70577380952380941</v>
      </c>
      <c r="V360" s="200">
        <f t="shared" si="332"/>
        <v>0.70577380952380941</v>
      </c>
      <c r="W360" s="200">
        <f t="shared" si="332"/>
        <v>0.70577380952380941</v>
      </c>
      <c r="X360" s="200">
        <f t="shared" si="332"/>
        <v>1.4160104761904762</v>
      </c>
      <c r="Y360" s="200">
        <f t="shared" si="332"/>
        <v>2.1262471428571432</v>
      </c>
      <c r="Z360" s="200">
        <f t="shared" si="332"/>
        <v>2.8364838095238096</v>
      </c>
      <c r="AA360" s="200">
        <f t="shared" si="332"/>
        <v>3.546720476190476</v>
      </c>
      <c r="AB360" s="200">
        <f t="shared" si="332"/>
        <v>4.256957142857142</v>
      </c>
      <c r="AC360" s="200">
        <f t="shared" si="332"/>
        <v>4.9671938095238088</v>
      </c>
      <c r="AD360" s="200">
        <f t="shared" si="332"/>
        <v>5.6774304761904757</v>
      </c>
      <c r="AE360" s="200">
        <f t="shared" si="332"/>
        <v>6.3876671428571417</v>
      </c>
      <c r="AF360" s="90">
        <f t="shared" si="332"/>
        <v>7.0979038095238085</v>
      </c>
      <c r="AG360" s="200">
        <f t="shared" si="332"/>
        <v>7.8081404761904745</v>
      </c>
      <c r="AH360" s="200">
        <f t="shared" si="332"/>
        <v>8.5183771428571422</v>
      </c>
      <c r="AI360" s="200">
        <f t="shared" si="332"/>
        <v>9.2286138095238091</v>
      </c>
      <c r="AJ360" s="200">
        <f t="shared" ref="AJ360:BB360" si="333">+AJ356*$C360</f>
        <v>9.9388504761904759</v>
      </c>
      <c r="AK360" s="200">
        <f t="shared" si="333"/>
        <v>10.649087142857143</v>
      </c>
      <c r="AL360" s="200">
        <f t="shared" si="333"/>
        <v>11.359323809523811</v>
      </c>
      <c r="AM360" s="200">
        <f t="shared" si="333"/>
        <v>12.069560476190478</v>
      </c>
      <c r="AN360" s="200">
        <f t="shared" si="333"/>
        <v>12.779797142857145</v>
      </c>
      <c r="AO360" s="200">
        <f t="shared" si="333"/>
        <v>13.490033809523812</v>
      </c>
      <c r="AP360" s="200">
        <f t="shared" si="333"/>
        <v>13.490033809523812</v>
      </c>
      <c r="AQ360" s="200">
        <f t="shared" si="333"/>
        <v>13.490033809523812</v>
      </c>
      <c r="AR360" s="200">
        <f t="shared" si="333"/>
        <v>13.490033809523812</v>
      </c>
      <c r="AS360" s="200">
        <f t="shared" si="333"/>
        <v>13.490033809523812</v>
      </c>
      <c r="AT360" s="200">
        <f t="shared" si="333"/>
        <v>14.200033809523813</v>
      </c>
      <c r="AU360" s="200">
        <f t="shared" si="333"/>
        <v>14.200033809523813</v>
      </c>
      <c r="AV360" s="200">
        <f t="shared" si="333"/>
        <v>14.200033809523813</v>
      </c>
      <c r="AW360" s="200">
        <f t="shared" si="333"/>
        <v>14.200033809523813</v>
      </c>
      <c r="AX360" s="200">
        <f t="shared" si="333"/>
        <v>14.200033809523813</v>
      </c>
      <c r="AY360" s="200">
        <f t="shared" si="333"/>
        <v>14.200033809523813</v>
      </c>
      <c r="AZ360" s="200">
        <f t="shared" si="333"/>
        <v>14.200033809523813</v>
      </c>
      <c r="BA360" s="200">
        <f t="shared" si="333"/>
        <v>14.200033809523813</v>
      </c>
      <c r="BB360" s="200">
        <f t="shared" si="333"/>
        <v>14.200033809523813</v>
      </c>
      <c r="BC360" s="201"/>
      <c r="BD360" s="202"/>
      <c r="BE360" s="202"/>
      <c r="BF360" s="202"/>
      <c r="BG360" s="202"/>
      <c r="BH360" s="202"/>
      <c r="BI360" s="202"/>
      <c r="BJ360" s="202"/>
      <c r="BK360" s="202"/>
      <c r="BL360" s="202"/>
      <c r="BM360" s="202"/>
      <c r="BN360" s="202"/>
      <c r="BO360" s="202"/>
      <c r="BP360" s="202"/>
      <c r="BQ360" s="202"/>
      <c r="BR360" s="202"/>
      <c r="BS360" s="202"/>
      <c r="BT360" s="202"/>
      <c r="BU360" s="202"/>
      <c r="BV360" s="202"/>
      <c r="BW360" s="202"/>
      <c r="BX360" s="202"/>
      <c r="BY360" s="202"/>
      <c r="BZ360" s="202"/>
      <c r="CA360" s="202"/>
      <c r="CB360" s="202"/>
      <c r="CC360" s="202"/>
      <c r="CD360" s="202"/>
      <c r="CE360" s="202"/>
      <c r="CF360" s="202"/>
      <c r="CG360" s="202"/>
      <c r="CH360" s="202"/>
      <c r="CI360" s="202"/>
      <c r="CJ360" s="202"/>
      <c r="CK360" s="202"/>
    </row>
    <row r="361" spans="1:89" s="203" customFormat="1" ht="13.8" thickBot="1" x14ac:dyDescent="0.3">
      <c r="A361" s="260"/>
      <c r="B361" s="203" t="s">
        <v>113</v>
      </c>
      <c r="C361" s="204" t="str">
        <f>+'NTP or Sold'!B36</f>
        <v>Committed</v>
      </c>
      <c r="D361" s="205">
        <f t="shared" ref="D361:AI361" si="334">+D358*$C360</f>
        <v>0</v>
      </c>
      <c r="E361" s="205">
        <f t="shared" si="334"/>
        <v>0</v>
      </c>
      <c r="F361" s="205">
        <f t="shared" si="334"/>
        <v>0</v>
      </c>
      <c r="G361" s="205">
        <f t="shared" si="334"/>
        <v>0</v>
      </c>
      <c r="H361" s="205">
        <f t="shared" si="334"/>
        <v>0</v>
      </c>
      <c r="I361" s="205">
        <f t="shared" si="334"/>
        <v>0</v>
      </c>
      <c r="J361" s="205">
        <f t="shared" si="334"/>
        <v>0</v>
      </c>
      <c r="K361" s="205">
        <f t="shared" si="334"/>
        <v>0</v>
      </c>
      <c r="L361" s="205">
        <f t="shared" si="334"/>
        <v>0</v>
      </c>
      <c r="M361" s="205">
        <f t="shared" si="334"/>
        <v>0</v>
      </c>
      <c r="N361" s="205">
        <f t="shared" si="334"/>
        <v>0.71</v>
      </c>
      <c r="O361" s="205">
        <f t="shared" si="334"/>
        <v>0.71</v>
      </c>
      <c r="P361" s="205">
        <f t="shared" si="334"/>
        <v>0.71</v>
      </c>
      <c r="Q361" s="205">
        <f t="shared" si="334"/>
        <v>0.71</v>
      </c>
      <c r="R361" s="205">
        <f t="shared" si="334"/>
        <v>0.71</v>
      </c>
      <c r="S361" s="205">
        <f t="shared" si="334"/>
        <v>0.71</v>
      </c>
      <c r="T361" s="205">
        <f t="shared" si="334"/>
        <v>0.71</v>
      </c>
      <c r="U361" s="205">
        <f t="shared" si="334"/>
        <v>0.71</v>
      </c>
      <c r="V361" s="205">
        <f t="shared" si="334"/>
        <v>0.71</v>
      </c>
      <c r="W361" s="205">
        <f t="shared" si="334"/>
        <v>0.71</v>
      </c>
      <c r="X361" s="205">
        <f t="shared" si="334"/>
        <v>0.93877777777777782</v>
      </c>
      <c r="Y361" s="205">
        <f t="shared" si="334"/>
        <v>1.1675555555555557</v>
      </c>
      <c r="Z361" s="205">
        <f t="shared" si="334"/>
        <v>1.3963333333333336</v>
      </c>
      <c r="AA361" s="205">
        <f t="shared" si="334"/>
        <v>1.6251111111111114</v>
      </c>
      <c r="AB361" s="205">
        <f t="shared" si="334"/>
        <v>1.8538888888888894</v>
      </c>
      <c r="AC361" s="205">
        <f t="shared" si="334"/>
        <v>2.0826666666666669</v>
      </c>
      <c r="AD361" s="205">
        <f t="shared" si="334"/>
        <v>2.3114444444444446</v>
      </c>
      <c r="AE361" s="205">
        <f t="shared" si="334"/>
        <v>2.5402222222222224</v>
      </c>
      <c r="AF361" s="136">
        <f t="shared" si="334"/>
        <v>2.7690000000000001</v>
      </c>
      <c r="AG361" s="205">
        <f t="shared" si="334"/>
        <v>2.9977777777777774</v>
      </c>
      <c r="AH361" s="205">
        <f t="shared" si="334"/>
        <v>3.2265555555555552</v>
      </c>
      <c r="AI361" s="205">
        <f t="shared" si="334"/>
        <v>3.4553333333333329</v>
      </c>
      <c r="AJ361" s="205">
        <f t="shared" ref="AJ361:BB361" si="335">+AJ358*$C360</f>
        <v>3.6841111111111107</v>
      </c>
      <c r="AK361" s="205">
        <f t="shared" si="335"/>
        <v>3.9128888888888889</v>
      </c>
      <c r="AL361" s="205">
        <f t="shared" si="335"/>
        <v>4.1416666666666666</v>
      </c>
      <c r="AM361" s="205">
        <f t="shared" si="335"/>
        <v>4.3704444444444448</v>
      </c>
      <c r="AN361" s="205">
        <f t="shared" si="335"/>
        <v>4.599222222222223</v>
      </c>
      <c r="AO361" s="205">
        <f t="shared" si="335"/>
        <v>4.8280000000000012</v>
      </c>
      <c r="AP361" s="205">
        <f t="shared" si="335"/>
        <v>14.2</v>
      </c>
      <c r="AQ361" s="205">
        <f t="shared" si="335"/>
        <v>14.2</v>
      </c>
      <c r="AR361" s="205">
        <f t="shared" si="335"/>
        <v>14.2</v>
      </c>
      <c r="AS361" s="205">
        <f t="shared" si="335"/>
        <v>14.2</v>
      </c>
      <c r="AT361" s="205">
        <f t="shared" si="335"/>
        <v>14.2</v>
      </c>
      <c r="AU361" s="205">
        <f t="shared" si="335"/>
        <v>14.2</v>
      </c>
      <c r="AV361" s="205">
        <f t="shared" si="335"/>
        <v>14.2</v>
      </c>
      <c r="AW361" s="205">
        <f t="shared" si="335"/>
        <v>14.2</v>
      </c>
      <c r="AX361" s="205">
        <f t="shared" si="335"/>
        <v>14.2</v>
      </c>
      <c r="AY361" s="205">
        <f t="shared" si="335"/>
        <v>14.2</v>
      </c>
      <c r="AZ361" s="205">
        <f t="shared" si="335"/>
        <v>14.2</v>
      </c>
      <c r="BA361" s="205">
        <f t="shared" si="335"/>
        <v>14.2</v>
      </c>
      <c r="BB361" s="205">
        <f t="shared" si="335"/>
        <v>14.2</v>
      </c>
      <c r="BC361" s="206"/>
      <c r="BD361" s="207"/>
      <c r="BE361" s="207"/>
      <c r="BF361" s="207"/>
      <c r="BG361" s="207"/>
      <c r="BH361" s="207"/>
      <c r="BI361" s="207"/>
      <c r="BJ361" s="207"/>
      <c r="BK361" s="207"/>
      <c r="BL361" s="207"/>
      <c r="BM361" s="207"/>
      <c r="BN361" s="207"/>
      <c r="BO361" s="207"/>
      <c r="BP361" s="207"/>
      <c r="BQ361" s="207"/>
      <c r="BR361" s="207"/>
      <c r="BS361" s="207"/>
      <c r="BT361" s="207"/>
      <c r="BU361" s="207"/>
      <c r="BV361" s="207"/>
      <c r="BW361" s="207"/>
      <c r="BX361" s="207"/>
      <c r="BY361" s="207"/>
      <c r="BZ361" s="207"/>
      <c r="CA361" s="207"/>
      <c r="CB361" s="207"/>
      <c r="CC361" s="207"/>
      <c r="CD361" s="207"/>
      <c r="CE361" s="207"/>
      <c r="CF361" s="207"/>
      <c r="CG361" s="207"/>
      <c r="CH361" s="207"/>
      <c r="CI361" s="207"/>
      <c r="CJ361" s="207"/>
      <c r="CK361" s="207"/>
    </row>
    <row r="362" spans="1:89" s="193" customFormat="1" ht="15" customHeight="1" thickTop="1" x14ac:dyDescent="0.25">
      <c r="A362" s="258">
        <f>+A354+1</f>
        <v>9</v>
      </c>
      <c r="B362" s="190" t="str">
        <f>+'NTP or Sold'!G37</f>
        <v>LM6000</v>
      </c>
      <c r="C362" s="265" t="str">
        <f>+'NTP or Sold'!S37</f>
        <v>Elektrobolt (ESA) - 85%</v>
      </c>
      <c r="D362" s="191"/>
      <c r="E362" s="191"/>
      <c r="F362" s="191"/>
      <c r="G362" s="191"/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T362" s="191"/>
      <c r="U362" s="191"/>
      <c r="V362" s="191"/>
      <c r="W362" s="191"/>
      <c r="X362" s="191"/>
      <c r="Y362" s="191"/>
      <c r="Z362" s="191"/>
      <c r="AA362" s="191"/>
      <c r="AB362" s="191"/>
      <c r="AC362" s="191"/>
      <c r="AD362" s="191"/>
      <c r="AE362" s="191"/>
      <c r="AF362" s="84"/>
      <c r="AG362" s="191"/>
      <c r="AH362" s="191"/>
      <c r="AI362" s="191"/>
      <c r="AJ362" s="191"/>
      <c r="AK362" s="191"/>
      <c r="AL362" s="191"/>
      <c r="AM362" s="191"/>
      <c r="AN362" s="191"/>
      <c r="AO362" s="191"/>
      <c r="AP362" s="191"/>
      <c r="AQ362" s="191"/>
      <c r="AR362" s="191"/>
      <c r="AS362" s="191"/>
      <c r="AT362" s="191"/>
      <c r="AU362" s="191"/>
      <c r="AV362" s="191"/>
      <c r="AW362" s="191"/>
      <c r="AX362" s="191"/>
      <c r="AY362" s="191"/>
      <c r="AZ362" s="191"/>
      <c r="BA362" s="191"/>
      <c r="BB362" s="191"/>
      <c r="BC362" s="192"/>
    </row>
    <row r="363" spans="1:89" s="197" customFormat="1" x14ac:dyDescent="0.25">
      <c r="A363" s="259"/>
      <c r="B363" s="194" t="s">
        <v>108</v>
      </c>
      <c r="C363" s="266"/>
      <c r="D363" s="195">
        <v>0</v>
      </c>
      <c r="E363" s="195">
        <v>0</v>
      </c>
      <c r="F363" s="195">
        <v>0</v>
      </c>
      <c r="G363" s="195">
        <v>0</v>
      </c>
      <c r="H363" s="195">
        <v>0</v>
      </c>
      <c r="I363" s="195">
        <v>0</v>
      </c>
      <c r="J363" s="195">
        <v>0</v>
      </c>
      <c r="K363" s="195">
        <v>0</v>
      </c>
      <c r="L363" s="195">
        <v>0</v>
      </c>
      <c r="M363" s="195">
        <v>0</v>
      </c>
      <c r="N363" s="195">
        <f>16.7/336</f>
        <v>4.9702380952380949E-2</v>
      </c>
      <c r="O363" s="195">
        <v>0</v>
      </c>
      <c r="P363" s="195">
        <v>0</v>
      </c>
      <c r="Q363" s="195">
        <v>0</v>
      </c>
      <c r="R363" s="195">
        <v>0</v>
      </c>
      <c r="S363" s="195">
        <v>0</v>
      </c>
      <c r="T363" s="195">
        <v>0</v>
      </c>
      <c r="U363" s="195">
        <v>0</v>
      </c>
      <c r="V363" s="195">
        <v>0</v>
      </c>
      <c r="W363" s="195">
        <v>0</v>
      </c>
      <c r="X363" s="195">
        <f t="shared" ref="X363:AO363" si="336">+(0.95-0.0497)/18</f>
        <v>5.0016666666666668E-2</v>
      </c>
      <c r="Y363" s="195">
        <f t="shared" si="336"/>
        <v>5.0016666666666668E-2</v>
      </c>
      <c r="Z363" s="195">
        <f t="shared" si="336"/>
        <v>5.0016666666666668E-2</v>
      </c>
      <c r="AA363" s="195">
        <f t="shared" si="336"/>
        <v>5.0016666666666668E-2</v>
      </c>
      <c r="AB363" s="195">
        <f t="shared" si="336"/>
        <v>5.0016666666666668E-2</v>
      </c>
      <c r="AC363" s="195">
        <f t="shared" si="336"/>
        <v>5.0016666666666668E-2</v>
      </c>
      <c r="AD363" s="195">
        <f t="shared" si="336"/>
        <v>5.0016666666666668E-2</v>
      </c>
      <c r="AE363" s="195">
        <f t="shared" si="336"/>
        <v>5.0016666666666668E-2</v>
      </c>
      <c r="AF363" s="82">
        <f t="shared" si="336"/>
        <v>5.0016666666666668E-2</v>
      </c>
      <c r="AG363" s="195">
        <f t="shared" si="336"/>
        <v>5.0016666666666668E-2</v>
      </c>
      <c r="AH363" s="195">
        <f t="shared" si="336"/>
        <v>5.0016666666666668E-2</v>
      </c>
      <c r="AI363" s="195">
        <f t="shared" si="336"/>
        <v>5.0016666666666668E-2</v>
      </c>
      <c r="AJ363" s="195">
        <f t="shared" si="336"/>
        <v>5.0016666666666668E-2</v>
      </c>
      <c r="AK363" s="195">
        <f t="shared" si="336"/>
        <v>5.0016666666666668E-2</v>
      </c>
      <c r="AL363" s="195">
        <f t="shared" si="336"/>
        <v>5.0016666666666668E-2</v>
      </c>
      <c r="AM363" s="195">
        <f t="shared" si="336"/>
        <v>5.0016666666666668E-2</v>
      </c>
      <c r="AN363" s="195">
        <f t="shared" si="336"/>
        <v>5.0016666666666668E-2</v>
      </c>
      <c r="AO363" s="195">
        <f t="shared" si="336"/>
        <v>5.0016666666666668E-2</v>
      </c>
      <c r="AP363" s="195">
        <v>0</v>
      </c>
      <c r="AQ363" s="195">
        <v>0</v>
      </c>
      <c r="AR363" s="195">
        <v>0</v>
      </c>
      <c r="AS363" s="195">
        <v>0</v>
      </c>
      <c r="AT363" s="195">
        <v>0.05</v>
      </c>
      <c r="AU363" s="195">
        <v>0</v>
      </c>
      <c r="AV363" s="195">
        <v>0</v>
      </c>
      <c r="AW363" s="195">
        <v>0</v>
      </c>
      <c r="AX363" s="195">
        <v>0</v>
      </c>
      <c r="AY363" s="195">
        <v>0</v>
      </c>
      <c r="AZ363" s="195">
        <v>0</v>
      </c>
      <c r="BA363" s="195">
        <v>0</v>
      </c>
      <c r="BB363" s="195">
        <v>0</v>
      </c>
      <c r="BC363" s="196">
        <f>SUM(N363:BB363)</f>
        <v>1.0000023809523813</v>
      </c>
      <c r="BD363" s="194"/>
    </row>
    <row r="364" spans="1:89" s="197" customFormat="1" x14ac:dyDescent="0.25">
      <c r="A364" s="259"/>
      <c r="B364" s="194" t="s">
        <v>109</v>
      </c>
      <c r="C364" s="266"/>
      <c r="D364" s="195">
        <f>+D363</f>
        <v>0</v>
      </c>
      <c r="E364" s="195">
        <f t="shared" ref="E364:AJ364" si="337">+D364+E363</f>
        <v>0</v>
      </c>
      <c r="F364" s="195">
        <f t="shared" si="337"/>
        <v>0</v>
      </c>
      <c r="G364" s="195">
        <f t="shared" si="337"/>
        <v>0</v>
      </c>
      <c r="H364" s="195">
        <f t="shared" si="337"/>
        <v>0</v>
      </c>
      <c r="I364" s="195">
        <f t="shared" si="337"/>
        <v>0</v>
      </c>
      <c r="J364" s="195">
        <f t="shared" si="337"/>
        <v>0</v>
      </c>
      <c r="K364" s="195">
        <f t="shared" si="337"/>
        <v>0</v>
      </c>
      <c r="L364" s="195">
        <f t="shared" si="337"/>
        <v>0</v>
      </c>
      <c r="M364" s="195">
        <f t="shared" si="337"/>
        <v>0</v>
      </c>
      <c r="N364" s="195">
        <f t="shared" si="337"/>
        <v>4.9702380952380949E-2</v>
      </c>
      <c r="O364" s="195">
        <f t="shared" si="337"/>
        <v>4.9702380952380949E-2</v>
      </c>
      <c r="P364" s="195">
        <f t="shared" si="337"/>
        <v>4.9702380952380949E-2</v>
      </c>
      <c r="Q364" s="195">
        <f t="shared" si="337"/>
        <v>4.9702380952380949E-2</v>
      </c>
      <c r="R364" s="195">
        <f t="shared" si="337"/>
        <v>4.9702380952380949E-2</v>
      </c>
      <c r="S364" s="195">
        <f t="shared" si="337"/>
        <v>4.9702380952380949E-2</v>
      </c>
      <c r="T364" s="195">
        <f t="shared" si="337"/>
        <v>4.9702380952380949E-2</v>
      </c>
      <c r="U364" s="195">
        <f t="shared" si="337"/>
        <v>4.9702380952380949E-2</v>
      </c>
      <c r="V364" s="195">
        <f t="shared" si="337"/>
        <v>4.9702380952380949E-2</v>
      </c>
      <c r="W364" s="195">
        <f t="shared" si="337"/>
        <v>4.9702380952380949E-2</v>
      </c>
      <c r="X364" s="195">
        <f t="shared" si="337"/>
        <v>9.9719047619047624E-2</v>
      </c>
      <c r="Y364" s="195">
        <f t="shared" si="337"/>
        <v>0.14973571428571431</v>
      </c>
      <c r="Z364" s="195">
        <f t="shared" si="337"/>
        <v>0.19975238095238096</v>
      </c>
      <c r="AA364" s="195">
        <f t="shared" si="337"/>
        <v>0.24976904761904761</v>
      </c>
      <c r="AB364" s="195">
        <f t="shared" si="337"/>
        <v>0.29978571428571427</v>
      </c>
      <c r="AC364" s="195">
        <f t="shared" si="337"/>
        <v>0.34980238095238092</v>
      </c>
      <c r="AD364" s="195">
        <f t="shared" si="337"/>
        <v>0.39981904761904757</v>
      </c>
      <c r="AE364" s="195">
        <f t="shared" si="337"/>
        <v>0.44983571428571423</v>
      </c>
      <c r="AF364" s="82">
        <f t="shared" si="337"/>
        <v>0.49985238095238088</v>
      </c>
      <c r="AG364" s="195">
        <f t="shared" si="337"/>
        <v>0.54986904761904754</v>
      </c>
      <c r="AH364" s="195">
        <f t="shared" si="337"/>
        <v>0.59988571428571424</v>
      </c>
      <c r="AI364" s="195">
        <f t="shared" si="337"/>
        <v>0.64990238095238095</v>
      </c>
      <c r="AJ364" s="195">
        <f t="shared" si="337"/>
        <v>0.69991904761904766</v>
      </c>
      <c r="AK364" s="195">
        <f t="shared" ref="AK364:BB364" si="338">+AJ364+AK363</f>
        <v>0.74993571428571437</v>
      </c>
      <c r="AL364" s="195">
        <f t="shared" si="338"/>
        <v>0.79995238095238108</v>
      </c>
      <c r="AM364" s="195">
        <f t="shared" si="338"/>
        <v>0.84996904761904779</v>
      </c>
      <c r="AN364" s="195">
        <f t="shared" si="338"/>
        <v>0.8999857142857145</v>
      </c>
      <c r="AO364" s="195">
        <f t="shared" si="338"/>
        <v>0.95000238095238121</v>
      </c>
      <c r="AP364" s="195">
        <f t="shared" si="338"/>
        <v>0.95000238095238121</v>
      </c>
      <c r="AQ364" s="195">
        <f t="shared" si="338"/>
        <v>0.95000238095238121</v>
      </c>
      <c r="AR364" s="195">
        <f t="shared" si="338"/>
        <v>0.95000238095238121</v>
      </c>
      <c r="AS364" s="195">
        <f t="shared" si="338"/>
        <v>0.95000238095238121</v>
      </c>
      <c r="AT364" s="195">
        <f t="shared" si="338"/>
        <v>1.0000023809523813</v>
      </c>
      <c r="AU364" s="195">
        <f t="shared" si="338"/>
        <v>1.0000023809523813</v>
      </c>
      <c r="AV364" s="195">
        <f t="shared" si="338"/>
        <v>1.0000023809523813</v>
      </c>
      <c r="AW364" s="195">
        <f t="shared" si="338"/>
        <v>1.0000023809523813</v>
      </c>
      <c r="AX364" s="195">
        <f t="shared" si="338"/>
        <v>1.0000023809523813</v>
      </c>
      <c r="AY364" s="195">
        <f t="shared" si="338"/>
        <v>1.0000023809523813</v>
      </c>
      <c r="AZ364" s="195">
        <f t="shared" si="338"/>
        <v>1.0000023809523813</v>
      </c>
      <c r="BA364" s="195">
        <f t="shared" si="338"/>
        <v>1.0000023809523813</v>
      </c>
      <c r="BB364" s="195">
        <f t="shared" si="338"/>
        <v>1.0000023809523813</v>
      </c>
      <c r="BC364" s="196"/>
      <c r="BD364" s="194"/>
    </row>
    <row r="365" spans="1:89" s="197" customFormat="1" x14ac:dyDescent="0.25">
      <c r="A365" s="259"/>
      <c r="B365" s="194" t="s">
        <v>110</v>
      </c>
      <c r="C365" s="266"/>
      <c r="D365" s="195">
        <v>0</v>
      </c>
      <c r="E365" s="195">
        <v>0</v>
      </c>
      <c r="F365" s="195">
        <v>0</v>
      </c>
      <c r="G365" s="195">
        <v>0</v>
      </c>
      <c r="H365" s="195">
        <v>0</v>
      </c>
      <c r="I365" s="195">
        <v>0</v>
      </c>
      <c r="J365" s="195">
        <v>0</v>
      </c>
      <c r="K365" s="195">
        <v>0</v>
      </c>
      <c r="L365" s="195">
        <v>0</v>
      </c>
      <c r="M365" s="195">
        <v>0</v>
      </c>
      <c r="N365" s="195">
        <v>0.05</v>
      </c>
      <c r="O365" s="195">
        <v>0</v>
      </c>
      <c r="P365" s="195">
        <v>0</v>
      </c>
      <c r="Q365" s="195">
        <v>0</v>
      </c>
      <c r="R365" s="195">
        <v>0</v>
      </c>
      <c r="S365" s="195">
        <v>0</v>
      </c>
      <c r="T365" s="195">
        <v>0</v>
      </c>
      <c r="U365" s="195">
        <v>0</v>
      </c>
      <c r="V365" s="195">
        <v>0</v>
      </c>
      <c r="W365" s="195">
        <v>0</v>
      </c>
      <c r="X365" s="195">
        <f t="shared" ref="X365:AO365" si="339">+(0.34-0.05)/18</f>
        <v>1.6111111111111114E-2</v>
      </c>
      <c r="Y365" s="195">
        <f t="shared" si="339"/>
        <v>1.6111111111111114E-2</v>
      </c>
      <c r="Z365" s="195">
        <f t="shared" si="339"/>
        <v>1.6111111111111114E-2</v>
      </c>
      <c r="AA365" s="195">
        <f t="shared" si="339"/>
        <v>1.6111111111111114E-2</v>
      </c>
      <c r="AB365" s="195">
        <f t="shared" si="339"/>
        <v>1.6111111111111114E-2</v>
      </c>
      <c r="AC365" s="195">
        <f t="shared" si="339"/>
        <v>1.6111111111111114E-2</v>
      </c>
      <c r="AD365" s="195">
        <f t="shared" si="339"/>
        <v>1.6111111111111114E-2</v>
      </c>
      <c r="AE365" s="195">
        <f t="shared" si="339"/>
        <v>1.6111111111111114E-2</v>
      </c>
      <c r="AF365" s="82">
        <f t="shared" si="339"/>
        <v>1.6111111111111114E-2</v>
      </c>
      <c r="AG365" s="195">
        <f t="shared" si="339"/>
        <v>1.6111111111111114E-2</v>
      </c>
      <c r="AH365" s="195">
        <f t="shared" si="339"/>
        <v>1.6111111111111114E-2</v>
      </c>
      <c r="AI365" s="195">
        <f t="shared" si="339"/>
        <v>1.6111111111111114E-2</v>
      </c>
      <c r="AJ365" s="195">
        <f t="shared" si="339"/>
        <v>1.6111111111111114E-2</v>
      </c>
      <c r="AK365" s="195">
        <f t="shared" si="339"/>
        <v>1.6111111111111114E-2</v>
      </c>
      <c r="AL365" s="195">
        <f t="shared" si="339"/>
        <v>1.6111111111111114E-2</v>
      </c>
      <c r="AM365" s="195">
        <f t="shared" si="339"/>
        <v>1.6111111111111114E-2</v>
      </c>
      <c r="AN365" s="195">
        <f t="shared" si="339"/>
        <v>1.6111111111111114E-2</v>
      </c>
      <c r="AO365" s="195">
        <f t="shared" si="339"/>
        <v>1.6111111111111114E-2</v>
      </c>
      <c r="AP365" s="195">
        <v>0.66</v>
      </c>
      <c r="AQ365" s="195">
        <v>0</v>
      </c>
      <c r="AR365" s="195">
        <v>0</v>
      </c>
      <c r="AS365" s="195">
        <v>0</v>
      </c>
      <c r="AT365" s="195">
        <v>0</v>
      </c>
      <c r="AU365" s="195">
        <v>0</v>
      </c>
      <c r="AV365" s="195">
        <v>0</v>
      </c>
      <c r="AW365" s="195">
        <v>0</v>
      </c>
      <c r="AX365" s="195">
        <v>0</v>
      </c>
      <c r="AY365" s="195">
        <v>0</v>
      </c>
      <c r="AZ365" s="195">
        <v>0</v>
      </c>
      <c r="BA365" s="195">
        <v>0</v>
      </c>
      <c r="BB365" s="195">
        <v>0</v>
      </c>
      <c r="BC365" s="196">
        <f>SUM(N365:BB365)</f>
        <v>1</v>
      </c>
      <c r="BD365" s="194"/>
    </row>
    <row r="366" spans="1:89" s="197" customFormat="1" x14ac:dyDescent="0.25">
      <c r="A366" s="259"/>
      <c r="B366" s="194" t="s">
        <v>111</v>
      </c>
      <c r="C366" s="266"/>
      <c r="D366" s="195">
        <f>+D365</f>
        <v>0</v>
      </c>
      <c r="E366" s="195">
        <f t="shared" ref="E366:AJ366" si="340">+D366+E365</f>
        <v>0</v>
      </c>
      <c r="F366" s="195">
        <f t="shared" si="340"/>
        <v>0</v>
      </c>
      <c r="G366" s="195">
        <f t="shared" si="340"/>
        <v>0</v>
      </c>
      <c r="H366" s="195">
        <f t="shared" si="340"/>
        <v>0</v>
      </c>
      <c r="I366" s="195">
        <f t="shared" si="340"/>
        <v>0</v>
      </c>
      <c r="J366" s="195">
        <f t="shared" si="340"/>
        <v>0</v>
      </c>
      <c r="K366" s="195">
        <f t="shared" si="340"/>
        <v>0</v>
      </c>
      <c r="L366" s="195">
        <f t="shared" si="340"/>
        <v>0</v>
      </c>
      <c r="M366" s="195">
        <f t="shared" si="340"/>
        <v>0</v>
      </c>
      <c r="N366" s="195">
        <f t="shared" si="340"/>
        <v>0.05</v>
      </c>
      <c r="O366" s="195">
        <f t="shared" si="340"/>
        <v>0.05</v>
      </c>
      <c r="P366" s="195">
        <f t="shared" si="340"/>
        <v>0.05</v>
      </c>
      <c r="Q366" s="195">
        <f t="shared" si="340"/>
        <v>0.05</v>
      </c>
      <c r="R366" s="195">
        <f t="shared" si="340"/>
        <v>0.05</v>
      </c>
      <c r="S366" s="195">
        <f t="shared" si="340"/>
        <v>0.05</v>
      </c>
      <c r="T366" s="195">
        <f t="shared" si="340"/>
        <v>0.05</v>
      </c>
      <c r="U366" s="195">
        <f t="shared" si="340"/>
        <v>0.05</v>
      </c>
      <c r="V366" s="195">
        <f t="shared" si="340"/>
        <v>0.05</v>
      </c>
      <c r="W366" s="195">
        <f t="shared" si="340"/>
        <v>0.05</v>
      </c>
      <c r="X366" s="195">
        <f t="shared" si="340"/>
        <v>6.611111111111112E-2</v>
      </c>
      <c r="Y366" s="195">
        <f t="shared" si="340"/>
        <v>8.2222222222222238E-2</v>
      </c>
      <c r="Z366" s="195">
        <f t="shared" si="340"/>
        <v>9.8333333333333356E-2</v>
      </c>
      <c r="AA366" s="195">
        <f t="shared" si="340"/>
        <v>0.11444444444444447</v>
      </c>
      <c r="AB366" s="195">
        <f t="shared" si="340"/>
        <v>0.13055555555555559</v>
      </c>
      <c r="AC366" s="195">
        <f t="shared" si="340"/>
        <v>0.1466666666666667</v>
      </c>
      <c r="AD366" s="195">
        <f t="shared" si="340"/>
        <v>0.1627777777777778</v>
      </c>
      <c r="AE366" s="195">
        <f t="shared" si="340"/>
        <v>0.1788888888888889</v>
      </c>
      <c r="AF366" s="82">
        <f t="shared" si="340"/>
        <v>0.19500000000000001</v>
      </c>
      <c r="AG366" s="195">
        <f t="shared" si="340"/>
        <v>0.21111111111111111</v>
      </c>
      <c r="AH366" s="195">
        <f t="shared" si="340"/>
        <v>0.22722222222222221</v>
      </c>
      <c r="AI366" s="195">
        <f t="shared" si="340"/>
        <v>0.24333333333333332</v>
      </c>
      <c r="AJ366" s="195">
        <f t="shared" si="340"/>
        <v>0.25944444444444442</v>
      </c>
      <c r="AK366" s="195">
        <f t="shared" ref="AK366:BB366" si="341">+AJ366+AK365</f>
        <v>0.27555555555555555</v>
      </c>
      <c r="AL366" s="195">
        <f t="shared" si="341"/>
        <v>0.29166666666666669</v>
      </c>
      <c r="AM366" s="195">
        <f t="shared" si="341"/>
        <v>0.30777777777777782</v>
      </c>
      <c r="AN366" s="195">
        <f t="shared" si="341"/>
        <v>0.32388888888888895</v>
      </c>
      <c r="AO366" s="195">
        <f t="shared" si="341"/>
        <v>0.34000000000000008</v>
      </c>
      <c r="AP366" s="195">
        <f t="shared" si="341"/>
        <v>1</v>
      </c>
      <c r="AQ366" s="195">
        <f t="shared" si="341"/>
        <v>1</v>
      </c>
      <c r="AR366" s="195">
        <f t="shared" si="341"/>
        <v>1</v>
      </c>
      <c r="AS366" s="195">
        <f t="shared" si="341"/>
        <v>1</v>
      </c>
      <c r="AT366" s="195">
        <f t="shared" si="341"/>
        <v>1</v>
      </c>
      <c r="AU366" s="195">
        <f t="shared" si="341"/>
        <v>1</v>
      </c>
      <c r="AV366" s="195">
        <f t="shared" si="341"/>
        <v>1</v>
      </c>
      <c r="AW366" s="195">
        <f t="shared" si="341"/>
        <v>1</v>
      </c>
      <c r="AX366" s="195">
        <f t="shared" si="341"/>
        <v>1</v>
      </c>
      <c r="AY366" s="195">
        <f t="shared" si="341"/>
        <v>1</v>
      </c>
      <c r="AZ366" s="195">
        <f t="shared" si="341"/>
        <v>1</v>
      </c>
      <c r="BA366" s="195">
        <f t="shared" si="341"/>
        <v>1</v>
      </c>
      <c r="BB366" s="195">
        <f t="shared" si="341"/>
        <v>1</v>
      </c>
      <c r="BC366" s="196"/>
      <c r="BD366" s="194"/>
    </row>
    <row r="367" spans="1:89" s="212" customFormat="1" x14ac:dyDescent="0.25">
      <c r="A367" s="259"/>
      <c r="B367" s="209"/>
      <c r="C367" s="266"/>
      <c r="D367" s="210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210"/>
      <c r="AE367" s="210"/>
      <c r="AF367" s="83"/>
      <c r="AG367" s="210"/>
      <c r="AH367" s="210"/>
      <c r="AI367" s="210"/>
      <c r="AJ367" s="210"/>
      <c r="AK367" s="210"/>
      <c r="AL367" s="210"/>
      <c r="AM367" s="210"/>
      <c r="AN367" s="210"/>
      <c r="AO367" s="210"/>
      <c r="AP367" s="210"/>
      <c r="AQ367" s="210"/>
      <c r="AR367" s="210"/>
      <c r="AS367" s="210"/>
      <c r="AT367" s="210"/>
      <c r="AU367" s="210"/>
      <c r="AV367" s="210"/>
      <c r="AW367" s="210"/>
      <c r="AX367" s="210"/>
      <c r="AY367" s="210"/>
      <c r="AZ367" s="210"/>
      <c r="BA367" s="210"/>
      <c r="BB367" s="210"/>
      <c r="BC367" s="211"/>
      <c r="BD367" s="209"/>
    </row>
    <row r="368" spans="1:89" s="198" customFormat="1" x14ac:dyDescent="0.25">
      <c r="A368" s="259"/>
      <c r="B368" s="198" t="s">
        <v>112</v>
      </c>
      <c r="C368" s="199">
        <v>14.2</v>
      </c>
      <c r="D368" s="200">
        <f t="shared" ref="D368:AI368" si="342">+D364*$C368</f>
        <v>0</v>
      </c>
      <c r="E368" s="200">
        <f t="shared" si="342"/>
        <v>0</v>
      </c>
      <c r="F368" s="200">
        <f t="shared" si="342"/>
        <v>0</v>
      </c>
      <c r="G368" s="200">
        <f t="shared" si="342"/>
        <v>0</v>
      </c>
      <c r="H368" s="200">
        <f t="shared" si="342"/>
        <v>0</v>
      </c>
      <c r="I368" s="200">
        <f t="shared" si="342"/>
        <v>0</v>
      </c>
      <c r="J368" s="200">
        <f t="shared" si="342"/>
        <v>0</v>
      </c>
      <c r="K368" s="200">
        <f t="shared" si="342"/>
        <v>0</v>
      </c>
      <c r="L368" s="200">
        <f t="shared" si="342"/>
        <v>0</v>
      </c>
      <c r="M368" s="200">
        <f t="shared" si="342"/>
        <v>0</v>
      </c>
      <c r="N368" s="200">
        <f t="shared" si="342"/>
        <v>0.70577380952380941</v>
      </c>
      <c r="O368" s="200">
        <f t="shared" si="342"/>
        <v>0.70577380952380941</v>
      </c>
      <c r="P368" s="200">
        <f t="shared" si="342"/>
        <v>0.70577380952380941</v>
      </c>
      <c r="Q368" s="200">
        <f t="shared" si="342"/>
        <v>0.70577380952380941</v>
      </c>
      <c r="R368" s="200">
        <f t="shared" si="342"/>
        <v>0.70577380952380941</v>
      </c>
      <c r="S368" s="200">
        <f t="shared" si="342"/>
        <v>0.70577380952380941</v>
      </c>
      <c r="T368" s="200">
        <f t="shared" si="342"/>
        <v>0.70577380952380941</v>
      </c>
      <c r="U368" s="200">
        <f t="shared" si="342"/>
        <v>0.70577380952380941</v>
      </c>
      <c r="V368" s="200">
        <f t="shared" si="342"/>
        <v>0.70577380952380941</v>
      </c>
      <c r="W368" s="200">
        <f t="shared" si="342"/>
        <v>0.70577380952380941</v>
      </c>
      <c r="X368" s="200">
        <f t="shared" si="342"/>
        <v>1.4160104761904762</v>
      </c>
      <c r="Y368" s="200">
        <f t="shared" si="342"/>
        <v>2.1262471428571432</v>
      </c>
      <c r="Z368" s="200">
        <f t="shared" si="342"/>
        <v>2.8364838095238096</v>
      </c>
      <c r="AA368" s="200">
        <f t="shared" si="342"/>
        <v>3.546720476190476</v>
      </c>
      <c r="AB368" s="200">
        <f t="shared" si="342"/>
        <v>4.256957142857142</v>
      </c>
      <c r="AC368" s="200">
        <f t="shared" si="342"/>
        <v>4.9671938095238088</v>
      </c>
      <c r="AD368" s="200">
        <f t="shared" si="342"/>
        <v>5.6774304761904757</v>
      </c>
      <c r="AE368" s="200">
        <f t="shared" si="342"/>
        <v>6.3876671428571417</v>
      </c>
      <c r="AF368" s="90">
        <f t="shared" si="342"/>
        <v>7.0979038095238085</v>
      </c>
      <c r="AG368" s="200">
        <f t="shared" si="342"/>
        <v>7.8081404761904745</v>
      </c>
      <c r="AH368" s="200">
        <f t="shared" si="342"/>
        <v>8.5183771428571422</v>
      </c>
      <c r="AI368" s="200">
        <f t="shared" si="342"/>
        <v>9.2286138095238091</v>
      </c>
      <c r="AJ368" s="200">
        <f t="shared" ref="AJ368:BB368" si="343">+AJ364*$C368</f>
        <v>9.9388504761904759</v>
      </c>
      <c r="AK368" s="200">
        <f t="shared" si="343"/>
        <v>10.649087142857143</v>
      </c>
      <c r="AL368" s="200">
        <f t="shared" si="343"/>
        <v>11.359323809523811</v>
      </c>
      <c r="AM368" s="200">
        <f t="shared" si="343"/>
        <v>12.069560476190478</v>
      </c>
      <c r="AN368" s="200">
        <f t="shared" si="343"/>
        <v>12.779797142857145</v>
      </c>
      <c r="AO368" s="200">
        <f t="shared" si="343"/>
        <v>13.490033809523812</v>
      </c>
      <c r="AP368" s="200">
        <f t="shared" si="343"/>
        <v>13.490033809523812</v>
      </c>
      <c r="AQ368" s="200">
        <f t="shared" si="343"/>
        <v>13.490033809523812</v>
      </c>
      <c r="AR368" s="200">
        <f t="shared" si="343"/>
        <v>13.490033809523812</v>
      </c>
      <c r="AS368" s="200">
        <f t="shared" si="343"/>
        <v>13.490033809523812</v>
      </c>
      <c r="AT368" s="200">
        <f t="shared" si="343"/>
        <v>14.200033809523813</v>
      </c>
      <c r="AU368" s="200">
        <f t="shared" si="343"/>
        <v>14.200033809523813</v>
      </c>
      <c r="AV368" s="200">
        <f t="shared" si="343"/>
        <v>14.200033809523813</v>
      </c>
      <c r="AW368" s="200">
        <f t="shared" si="343"/>
        <v>14.200033809523813</v>
      </c>
      <c r="AX368" s="200">
        <f t="shared" si="343"/>
        <v>14.200033809523813</v>
      </c>
      <c r="AY368" s="200">
        <f t="shared" si="343"/>
        <v>14.200033809523813</v>
      </c>
      <c r="AZ368" s="200">
        <f t="shared" si="343"/>
        <v>14.200033809523813</v>
      </c>
      <c r="BA368" s="200">
        <f t="shared" si="343"/>
        <v>14.200033809523813</v>
      </c>
      <c r="BB368" s="200">
        <f t="shared" si="343"/>
        <v>14.200033809523813</v>
      </c>
      <c r="BC368" s="201"/>
      <c r="BD368" s="202"/>
      <c r="BE368" s="202"/>
      <c r="BF368" s="202"/>
      <c r="BG368" s="202"/>
      <c r="BH368" s="202"/>
      <c r="BI368" s="202"/>
      <c r="BJ368" s="202"/>
      <c r="BK368" s="202"/>
      <c r="BL368" s="202"/>
      <c r="BM368" s="202"/>
      <c r="BN368" s="202"/>
      <c r="BO368" s="202"/>
      <c r="BP368" s="202"/>
      <c r="BQ368" s="202"/>
      <c r="BR368" s="202"/>
      <c r="BS368" s="202"/>
      <c r="BT368" s="202"/>
      <c r="BU368" s="202"/>
      <c r="BV368" s="202"/>
      <c r="BW368" s="202"/>
      <c r="BX368" s="202"/>
      <c r="BY368" s="202"/>
      <c r="BZ368" s="202"/>
      <c r="CA368" s="202"/>
      <c r="CB368" s="202"/>
      <c r="CC368" s="202"/>
      <c r="CD368" s="202"/>
      <c r="CE368" s="202"/>
      <c r="CF368" s="202"/>
      <c r="CG368" s="202"/>
      <c r="CH368" s="202"/>
      <c r="CI368" s="202"/>
      <c r="CJ368" s="202"/>
      <c r="CK368" s="202"/>
    </row>
    <row r="369" spans="1:89" s="203" customFormat="1" ht="13.8" thickBot="1" x14ac:dyDescent="0.3">
      <c r="A369" s="260"/>
      <c r="B369" s="203" t="s">
        <v>113</v>
      </c>
      <c r="C369" s="204" t="str">
        <f>+'NTP or Sold'!B37</f>
        <v>Committed</v>
      </c>
      <c r="D369" s="205">
        <f t="shared" ref="D369:AI369" si="344">+D366*$C368</f>
        <v>0</v>
      </c>
      <c r="E369" s="205">
        <f t="shared" si="344"/>
        <v>0</v>
      </c>
      <c r="F369" s="205">
        <f t="shared" si="344"/>
        <v>0</v>
      </c>
      <c r="G369" s="205">
        <f t="shared" si="344"/>
        <v>0</v>
      </c>
      <c r="H369" s="205">
        <f t="shared" si="344"/>
        <v>0</v>
      </c>
      <c r="I369" s="205">
        <f t="shared" si="344"/>
        <v>0</v>
      </c>
      <c r="J369" s="205">
        <f t="shared" si="344"/>
        <v>0</v>
      </c>
      <c r="K369" s="205">
        <f t="shared" si="344"/>
        <v>0</v>
      </c>
      <c r="L369" s="205">
        <f t="shared" si="344"/>
        <v>0</v>
      </c>
      <c r="M369" s="205">
        <f t="shared" si="344"/>
        <v>0</v>
      </c>
      <c r="N369" s="205">
        <f t="shared" si="344"/>
        <v>0.71</v>
      </c>
      <c r="O369" s="205">
        <f t="shared" si="344"/>
        <v>0.71</v>
      </c>
      <c r="P369" s="205">
        <f t="shared" si="344"/>
        <v>0.71</v>
      </c>
      <c r="Q369" s="205">
        <f t="shared" si="344"/>
        <v>0.71</v>
      </c>
      <c r="R369" s="205">
        <f t="shared" si="344"/>
        <v>0.71</v>
      </c>
      <c r="S369" s="205">
        <f t="shared" si="344"/>
        <v>0.71</v>
      </c>
      <c r="T369" s="205">
        <f t="shared" si="344"/>
        <v>0.71</v>
      </c>
      <c r="U369" s="205">
        <f t="shared" si="344"/>
        <v>0.71</v>
      </c>
      <c r="V369" s="205">
        <f t="shared" si="344"/>
        <v>0.71</v>
      </c>
      <c r="W369" s="205">
        <f t="shared" si="344"/>
        <v>0.71</v>
      </c>
      <c r="X369" s="205">
        <f t="shared" si="344"/>
        <v>0.93877777777777782</v>
      </c>
      <c r="Y369" s="205">
        <f t="shared" si="344"/>
        <v>1.1675555555555557</v>
      </c>
      <c r="Z369" s="205">
        <f t="shared" si="344"/>
        <v>1.3963333333333336</v>
      </c>
      <c r="AA369" s="205">
        <f t="shared" si="344"/>
        <v>1.6251111111111114</v>
      </c>
      <c r="AB369" s="205">
        <f t="shared" si="344"/>
        <v>1.8538888888888894</v>
      </c>
      <c r="AC369" s="205">
        <f t="shared" si="344"/>
        <v>2.0826666666666669</v>
      </c>
      <c r="AD369" s="205">
        <f t="shared" si="344"/>
        <v>2.3114444444444446</v>
      </c>
      <c r="AE369" s="205">
        <f t="shared" si="344"/>
        <v>2.5402222222222224</v>
      </c>
      <c r="AF369" s="136">
        <f t="shared" si="344"/>
        <v>2.7690000000000001</v>
      </c>
      <c r="AG369" s="205">
        <f t="shared" si="344"/>
        <v>2.9977777777777774</v>
      </c>
      <c r="AH369" s="205">
        <f t="shared" si="344"/>
        <v>3.2265555555555552</v>
      </c>
      <c r="AI369" s="205">
        <f t="shared" si="344"/>
        <v>3.4553333333333329</v>
      </c>
      <c r="AJ369" s="205">
        <f t="shared" ref="AJ369:BB369" si="345">+AJ366*$C368</f>
        <v>3.6841111111111107</v>
      </c>
      <c r="AK369" s="205">
        <f t="shared" si="345"/>
        <v>3.9128888888888889</v>
      </c>
      <c r="AL369" s="205">
        <f t="shared" si="345"/>
        <v>4.1416666666666666</v>
      </c>
      <c r="AM369" s="205">
        <f t="shared" si="345"/>
        <v>4.3704444444444448</v>
      </c>
      <c r="AN369" s="205">
        <f t="shared" si="345"/>
        <v>4.599222222222223</v>
      </c>
      <c r="AO369" s="205">
        <f t="shared" si="345"/>
        <v>4.8280000000000012</v>
      </c>
      <c r="AP369" s="205">
        <f t="shared" si="345"/>
        <v>14.2</v>
      </c>
      <c r="AQ369" s="205">
        <f t="shared" si="345"/>
        <v>14.2</v>
      </c>
      <c r="AR369" s="205">
        <f t="shared" si="345"/>
        <v>14.2</v>
      </c>
      <c r="AS369" s="205">
        <f t="shared" si="345"/>
        <v>14.2</v>
      </c>
      <c r="AT369" s="205">
        <f t="shared" si="345"/>
        <v>14.2</v>
      </c>
      <c r="AU369" s="205">
        <f t="shared" si="345"/>
        <v>14.2</v>
      </c>
      <c r="AV369" s="205">
        <f t="shared" si="345"/>
        <v>14.2</v>
      </c>
      <c r="AW369" s="205">
        <f t="shared" si="345"/>
        <v>14.2</v>
      </c>
      <c r="AX369" s="205">
        <f t="shared" si="345"/>
        <v>14.2</v>
      </c>
      <c r="AY369" s="205">
        <f t="shared" si="345"/>
        <v>14.2</v>
      </c>
      <c r="AZ369" s="205">
        <f t="shared" si="345"/>
        <v>14.2</v>
      </c>
      <c r="BA369" s="205">
        <f t="shared" si="345"/>
        <v>14.2</v>
      </c>
      <c r="BB369" s="205">
        <f t="shared" si="345"/>
        <v>14.2</v>
      </c>
      <c r="BC369" s="206"/>
      <c r="BD369" s="207"/>
      <c r="BE369" s="207"/>
      <c r="BF369" s="207"/>
      <c r="BG369" s="207"/>
      <c r="BH369" s="207"/>
      <c r="BI369" s="207"/>
      <c r="BJ369" s="207"/>
      <c r="BK369" s="207"/>
      <c r="BL369" s="207"/>
      <c r="BM369" s="207"/>
      <c r="BN369" s="207"/>
      <c r="BO369" s="207"/>
      <c r="BP369" s="207"/>
      <c r="BQ369" s="207"/>
      <c r="BR369" s="207"/>
      <c r="BS369" s="207"/>
      <c r="BT369" s="207"/>
      <c r="BU369" s="207"/>
      <c r="BV369" s="207"/>
      <c r="BW369" s="207"/>
      <c r="BX369" s="207"/>
      <c r="BY369" s="207"/>
      <c r="BZ369" s="207"/>
      <c r="CA369" s="207"/>
      <c r="CB369" s="207"/>
      <c r="CC369" s="207"/>
      <c r="CD369" s="207"/>
      <c r="CE369" s="207"/>
      <c r="CF369" s="207"/>
      <c r="CG369" s="207"/>
      <c r="CH369" s="207"/>
      <c r="CI369" s="207"/>
      <c r="CJ369" s="207"/>
      <c r="CK369" s="207"/>
    </row>
    <row r="370" spans="1:89" s="193" customFormat="1" ht="15" customHeight="1" thickTop="1" x14ac:dyDescent="0.25">
      <c r="A370" s="258">
        <f>+A362+1</f>
        <v>10</v>
      </c>
      <c r="B370" s="190" t="str">
        <f>+'NTP or Sold'!G38</f>
        <v>LM6000</v>
      </c>
      <c r="C370" s="265" t="str">
        <f>+'NTP or Sold'!S38</f>
        <v>Elektrobolt (ESA) - 85%</v>
      </c>
      <c r="D370" s="191"/>
      <c r="E370" s="191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  <c r="AA370" s="191"/>
      <c r="AB370" s="191"/>
      <c r="AC370" s="191"/>
      <c r="AD370" s="191"/>
      <c r="AE370" s="191"/>
      <c r="AF370" s="84"/>
      <c r="AG370" s="191"/>
      <c r="AH370" s="191"/>
      <c r="AI370" s="191"/>
      <c r="AJ370" s="191"/>
      <c r="AK370" s="191"/>
      <c r="AL370" s="191"/>
      <c r="AM370" s="191"/>
      <c r="AN370" s="191"/>
      <c r="AO370" s="191"/>
      <c r="AP370" s="191"/>
      <c r="AQ370" s="191"/>
      <c r="AR370" s="191"/>
      <c r="AS370" s="191"/>
      <c r="AT370" s="191"/>
      <c r="AU370" s="191"/>
      <c r="AV370" s="191"/>
      <c r="AW370" s="191"/>
      <c r="AX370" s="191"/>
      <c r="AY370" s="191"/>
      <c r="AZ370" s="191"/>
      <c r="BA370" s="191"/>
      <c r="BB370" s="191"/>
      <c r="BC370" s="192"/>
    </row>
    <row r="371" spans="1:89" s="197" customFormat="1" x14ac:dyDescent="0.25">
      <c r="A371" s="259"/>
      <c r="B371" s="194" t="s">
        <v>108</v>
      </c>
      <c r="C371" s="266"/>
      <c r="D371" s="195">
        <v>0</v>
      </c>
      <c r="E371" s="195">
        <v>0</v>
      </c>
      <c r="F371" s="195">
        <v>0</v>
      </c>
      <c r="G371" s="195">
        <v>0</v>
      </c>
      <c r="H371" s="195">
        <v>0</v>
      </c>
      <c r="I371" s="195">
        <v>0</v>
      </c>
      <c r="J371" s="195">
        <v>0</v>
      </c>
      <c r="K371" s="195">
        <v>0</v>
      </c>
      <c r="L371" s="195">
        <v>0</v>
      </c>
      <c r="M371" s="195">
        <v>0</v>
      </c>
      <c r="N371" s="195">
        <f>16.7/336</f>
        <v>4.9702380952380949E-2</v>
      </c>
      <c r="O371" s="195">
        <v>0</v>
      </c>
      <c r="P371" s="195">
        <v>0</v>
      </c>
      <c r="Q371" s="195">
        <v>0</v>
      </c>
      <c r="R371" s="195">
        <v>0</v>
      </c>
      <c r="S371" s="195">
        <v>0</v>
      </c>
      <c r="T371" s="195">
        <v>0</v>
      </c>
      <c r="U371" s="195">
        <v>0</v>
      </c>
      <c r="V371" s="195">
        <v>0</v>
      </c>
      <c r="W371" s="195">
        <v>0</v>
      </c>
      <c r="X371" s="195">
        <f t="shared" ref="X371:AO371" si="346">+(0.95-0.0497)/18</f>
        <v>5.0016666666666668E-2</v>
      </c>
      <c r="Y371" s="195">
        <f t="shared" si="346"/>
        <v>5.0016666666666668E-2</v>
      </c>
      <c r="Z371" s="195">
        <f t="shared" si="346"/>
        <v>5.0016666666666668E-2</v>
      </c>
      <c r="AA371" s="195">
        <f t="shared" si="346"/>
        <v>5.0016666666666668E-2</v>
      </c>
      <c r="AB371" s="195">
        <f t="shared" si="346"/>
        <v>5.0016666666666668E-2</v>
      </c>
      <c r="AC371" s="195">
        <f t="shared" si="346"/>
        <v>5.0016666666666668E-2</v>
      </c>
      <c r="AD371" s="195">
        <f t="shared" si="346"/>
        <v>5.0016666666666668E-2</v>
      </c>
      <c r="AE371" s="195">
        <f t="shared" si="346"/>
        <v>5.0016666666666668E-2</v>
      </c>
      <c r="AF371" s="82">
        <f t="shared" si="346"/>
        <v>5.0016666666666668E-2</v>
      </c>
      <c r="AG371" s="195">
        <f t="shared" si="346"/>
        <v>5.0016666666666668E-2</v>
      </c>
      <c r="AH371" s="195">
        <f t="shared" si="346"/>
        <v>5.0016666666666668E-2</v>
      </c>
      <c r="AI371" s="195">
        <f t="shared" si="346"/>
        <v>5.0016666666666668E-2</v>
      </c>
      <c r="AJ371" s="195">
        <f t="shared" si="346"/>
        <v>5.0016666666666668E-2</v>
      </c>
      <c r="AK371" s="195">
        <f t="shared" si="346"/>
        <v>5.0016666666666668E-2</v>
      </c>
      <c r="AL371" s="195">
        <f t="shared" si="346"/>
        <v>5.0016666666666668E-2</v>
      </c>
      <c r="AM371" s="195">
        <f t="shared" si="346"/>
        <v>5.0016666666666668E-2</v>
      </c>
      <c r="AN371" s="195">
        <f t="shared" si="346"/>
        <v>5.0016666666666668E-2</v>
      </c>
      <c r="AO371" s="195">
        <f t="shared" si="346"/>
        <v>5.0016666666666668E-2</v>
      </c>
      <c r="AP371" s="195">
        <v>0</v>
      </c>
      <c r="AQ371" s="195">
        <v>0</v>
      </c>
      <c r="AR371" s="195">
        <v>0</v>
      </c>
      <c r="AS371" s="195">
        <v>0</v>
      </c>
      <c r="AT371" s="195">
        <v>0.05</v>
      </c>
      <c r="AU371" s="195">
        <v>0</v>
      </c>
      <c r="AV371" s="195">
        <v>0</v>
      </c>
      <c r="AW371" s="195">
        <v>0</v>
      </c>
      <c r="AX371" s="195">
        <v>0</v>
      </c>
      <c r="AY371" s="195">
        <v>0</v>
      </c>
      <c r="AZ371" s="195">
        <v>0</v>
      </c>
      <c r="BA371" s="195">
        <v>0</v>
      </c>
      <c r="BB371" s="195">
        <v>0</v>
      </c>
      <c r="BC371" s="196">
        <f>SUM(N371:BB371)</f>
        <v>1.0000023809523813</v>
      </c>
      <c r="BD371" s="194"/>
    </row>
    <row r="372" spans="1:89" s="197" customFormat="1" x14ac:dyDescent="0.25">
      <c r="A372" s="259"/>
      <c r="B372" s="194" t="s">
        <v>109</v>
      </c>
      <c r="C372" s="266"/>
      <c r="D372" s="195">
        <f>+D371</f>
        <v>0</v>
      </c>
      <c r="E372" s="195">
        <f t="shared" ref="E372:AJ372" si="347">+D372+E371</f>
        <v>0</v>
      </c>
      <c r="F372" s="195">
        <f t="shared" si="347"/>
        <v>0</v>
      </c>
      <c r="G372" s="195">
        <f t="shared" si="347"/>
        <v>0</v>
      </c>
      <c r="H372" s="195">
        <f t="shared" si="347"/>
        <v>0</v>
      </c>
      <c r="I372" s="195">
        <f t="shared" si="347"/>
        <v>0</v>
      </c>
      <c r="J372" s="195">
        <f t="shared" si="347"/>
        <v>0</v>
      </c>
      <c r="K372" s="195">
        <f t="shared" si="347"/>
        <v>0</v>
      </c>
      <c r="L372" s="195">
        <f t="shared" si="347"/>
        <v>0</v>
      </c>
      <c r="M372" s="195">
        <f t="shared" si="347"/>
        <v>0</v>
      </c>
      <c r="N372" s="195">
        <f t="shared" si="347"/>
        <v>4.9702380952380949E-2</v>
      </c>
      <c r="O372" s="195">
        <f t="shared" si="347"/>
        <v>4.9702380952380949E-2</v>
      </c>
      <c r="P372" s="195">
        <f t="shared" si="347"/>
        <v>4.9702380952380949E-2</v>
      </c>
      <c r="Q372" s="195">
        <f t="shared" si="347"/>
        <v>4.9702380952380949E-2</v>
      </c>
      <c r="R372" s="195">
        <f t="shared" si="347"/>
        <v>4.9702380952380949E-2</v>
      </c>
      <c r="S372" s="195">
        <f t="shared" si="347"/>
        <v>4.9702380952380949E-2</v>
      </c>
      <c r="T372" s="195">
        <f t="shared" si="347"/>
        <v>4.9702380952380949E-2</v>
      </c>
      <c r="U372" s="195">
        <f t="shared" si="347"/>
        <v>4.9702380952380949E-2</v>
      </c>
      <c r="V372" s="195">
        <f t="shared" si="347"/>
        <v>4.9702380952380949E-2</v>
      </c>
      <c r="W372" s="195">
        <f t="shared" si="347"/>
        <v>4.9702380952380949E-2</v>
      </c>
      <c r="X372" s="195">
        <f t="shared" si="347"/>
        <v>9.9719047619047624E-2</v>
      </c>
      <c r="Y372" s="195">
        <f t="shared" si="347"/>
        <v>0.14973571428571431</v>
      </c>
      <c r="Z372" s="195">
        <f t="shared" si="347"/>
        <v>0.19975238095238096</v>
      </c>
      <c r="AA372" s="195">
        <f t="shared" si="347"/>
        <v>0.24976904761904761</v>
      </c>
      <c r="AB372" s="195">
        <f t="shared" si="347"/>
        <v>0.29978571428571427</v>
      </c>
      <c r="AC372" s="195">
        <f t="shared" si="347"/>
        <v>0.34980238095238092</v>
      </c>
      <c r="AD372" s="195">
        <f t="shared" si="347"/>
        <v>0.39981904761904757</v>
      </c>
      <c r="AE372" s="195">
        <f t="shared" si="347"/>
        <v>0.44983571428571423</v>
      </c>
      <c r="AF372" s="82">
        <f t="shared" si="347"/>
        <v>0.49985238095238088</v>
      </c>
      <c r="AG372" s="195">
        <f t="shared" si="347"/>
        <v>0.54986904761904754</v>
      </c>
      <c r="AH372" s="195">
        <f t="shared" si="347"/>
        <v>0.59988571428571424</v>
      </c>
      <c r="AI372" s="195">
        <f t="shared" si="347"/>
        <v>0.64990238095238095</v>
      </c>
      <c r="AJ372" s="195">
        <f t="shared" si="347"/>
        <v>0.69991904761904766</v>
      </c>
      <c r="AK372" s="195">
        <f t="shared" ref="AK372:BB372" si="348">+AJ372+AK371</f>
        <v>0.74993571428571437</v>
      </c>
      <c r="AL372" s="195">
        <f t="shared" si="348"/>
        <v>0.79995238095238108</v>
      </c>
      <c r="AM372" s="195">
        <f t="shared" si="348"/>
        <v>0.84996904761904779</v>
      </c>
      <c r="AN372" s="195">
        <f t="shared" si="348"/>
        <v>0.8999857142857145</v>
      </c>
      <c r="AO372" s="195">
        <f t="shared" si="348"/>
        <v>0.95000238095238121</v>
      </c>
      <c r="AP372" s="195">
        <f t="shared" si="348"/>
        <v>0.95000238095238121</v>
      </c>
      <c r="AQ372" s="195">
        <f t="shared" si="348"/>
        <v>0.95000238095238121</v>
      </c>
      <c r="AR372" s="195">
        <f t="shared" si="348"/>
        <v>0.95000238095238121</v>
      </c>
      <c r="AS372" s="195">
        <f t="shared" si="348"/>
        <v>0.95000238095238121</v>
      </c>
      <c r="AT372" s="195">
        <f t="shared" si="348"/>
        <v>1.0000023809523813</v>
      </c>
      <c r="AU372" s="195">
        <f t="shared" si="348"/>
        <v>1.0000023809523813</v>
      </c>
      <c r="AV372" s="195">
        <f t="shared" si="348"/>
        <v>1.0000023809523813</v>
      </c>
      <c r="AW372" s="195">
        <f t="shared" si="348"/>
        <v>1.0000023809523813</v>
      </c>
      <c r="AX372" s="195">
        <f t="shared" si="348"/>
        <v>1.0000023809523813</v>
      </c>
      <c r="AY372" s="195">
        <f t="shared" si="348"/>
        <v>1.0000023809523813</v>
      </c>
      <c r="AZ372" s="195">
        <f t="shared" si="348"/>
        <v>1.0000023809523813</v>
      </c>
      <c r="BA372" s="195">
        <f t="shared" si="348"/>
        <v>1.0000023809523813</v>
      </c>
      <c r="BB372" s="195">
        <f t="shared" si="348"/>
        <v>1.0000023809523813</v>
      </c>
      <c r="BC372" s="196"/>
      <c r="BD372" s="194"/>
    </row>
    <row r="373" spans="1:89" s="197" customFormat="1" x14ac:dyDescent="0.25">
      <c r="A373" s="259"/>
      <c r="B373" s="194" t="s">
        <v>110</v>
      </c>
      <c r="C373" s="266"/>
      <c r="D373" s="195">
        <v>0</v>
      </c>
      <c r="E373" s="195">
        <v>0</v>
      </c>
      <c r="F373" s="195">
        <v>0</v>
      </c>
      <c r="G373" s="195">
        <v>0</v>
      </c>
      <c r="H373" s="195">
        <v>0</v>
      </c>
      <c r="I373" s="195">
        <v>0</v>
      </c>
      <c r="J373" s="195">
        <v>0</v>
      </c>
      <c r="K373" s="195">
        <v>0</v>
      </c>
      <c r="L373" s="195">
        <v>0</v>
      </c>
      <c r="M373" s="195">
        <v>0</v>
      </c>
      <c r="N373" s="195">
        <v>0.05</v>
      </c>
      <c r="O373" s="195">
        <v>0</v>
      </c>
      <c r="P373" s="195">
        <v>0</v>
      </c>
      <c r="Q373" s="195">
        <v>0</v>
      </c>
      <c r="R373" s="195">
        <v>0</v>
      </c>
      <c r="S373" s="195">
        <v>0</v>
      </c>
      <c r="T373" s="195">
        <v>0</v>
      </c>
      <c r="U373" s="195">
        <v>0</v>
      </c>
      <c r="V373" s="195">
        <v>0</v>
      </c>
      <c r="W373" s="195">
        <v>0</v>
      </c>
      <c r="X373" s="195">
        <f t="shared" ref="X373:AO373" si="349">+(0.34-0.05)/18</f>
        <v>1.6111111111111114E-2</v>
      </c>
      <c r="Y373" s="195">
        <f t="shared" si="349"/>
        <v>1.6111111111111114E-2</v>
      </c>
      <c r="Z373" s="195">
        <f t="shared" si="349"/>
        <v>1.6111111111111114E-2</v>
      </c>
      <c r="AA373" s="195">
        <f t="shared" si="349"/>
        <v>1.6111111111111114E-2</v>
      </c>
      <c r="AB373" s="195">
        <f t="shared" si="349"/>
        <v>1.6111111111111114E-2</v>
      </c>
      <c r="AC373" s="195">
        <f t="shared" si="349"/>
        <v>1.6111111111111114E-2</v>
      </c>
      <c r="AD373" s="195">
        <f t="shared" si="349"/>
        <v>1.6111111111111114E-2</v>
      </c>
      <c r="AE373" s="195">
        <f t="shared" si="349"/>
        <v>1.6111111111111114E-2</v>
      </c>
      <c r="AF373" s="82">
        <f t="shared" si="349"/>
        <v>1.6111111111111114E-2</v>
      </c>
      <c r="AG373" s="195">
        <f t="shared" si="349"/>
        <v>1.6111111111111114E-2</v>
      </c>
      <c r="AH373" s="195">
        <f t="shared" si="349"/>
        <v>1.6111111111111114E-2</v>
      </c>
      <c r="AI373" s="195">
        <f t="shared" si="349"/>
        <v>1.6111111111111114E-2</v>
      </c>
      <c r="AJ373" s="195">
        <f t="shared" si="349"/>
        <v>1.6111111111111114E-2</v>
      </c>
      <c r="AK373" s="195">
        <f t="shared" si="349"/>
        <v>1.6111111111111114E-2</v>
      </c>
      <c r="AL373" s="195">
        <f t="shared" si="349"/>
        <v>1.6111111111111114E-2</v>
      </c>
      <c r="AM373" s="195">
        <f t="shared" si="349"/>
        <v>1.6111111111111114E-2</v>
      </c>
      <c r="AN373" s="195">
        <f t="shared" si="349"/>
        <v>1.6111111111111114E-2</v>
      </c>
      <c r="AO373" s="195">
        <f t="shared" si="349"/>
        <v>1.6111111111111114E-2</v>
      </c>
      <c r="AP373" s="195">
        <v>0.66</v>
      </c>
      <c r="AQ373" s="195">
        <v>0</v>
      </c>
      <c r="AR373" s="195">
        <v>0</v>
      </c>
      <c r="AS373" s="195">
        <v>0</v>
      </c>
      <c r="AT373" s="195">
        <v>0</v>
      </c>
      <c r="AU373" s="195">
        <v>0</v>
      </c>
      <c r="AV373" s="195">
        <v>0</v>
      </c>
      <c r="AW373" s="195">
        <v>0</v>
      </c>
      <c r="AX373" s="195">
        <v>0</v>
      </c>
      <c r="AY373" s="195">
        <v>0</v>
      </c>
      <c r="AZ373" s="195">
        <v>0</v>
      </c>
      <c r="BA373" s="195">
        <v>0</v>
      </c>
      <c r="BB373" s="195">
        <v>0</v>
      </c>
      <c r="BC373" s="196">
        <f>SUM(N373:BB373)</f>
        <v>1</v>
      </c>
      <c r="BD373" s="194"/>
    </row>
    <row r="374" spans="1:89" s="197" customFormat="1" x14ac:dyDescent="0.25">
      <c r="A374" s="259"/>
      <c r="B374" s="194" t="s">
        <v>111</v>
      </c>
      <c r="C374" s="266"/>
      <c r="D374" s="195">
        <f>+D373</f>
        <v>0</v>
      </c>
      <c r="E374" s="195">
        <f t="shared" ref="E374:AJ374" si="350">+D374+E373</f>
        <v>0</v>
      </c>
      <c r="F374" s="195">
        <f t="shared" si="350"/>
        <v>0</v>
      </c>
      <c r="G374" s="195">
        <f t="shared" si="350"/>
        <v>0</v>
      </c>
      <c r="H374" s="195">
        <f t="shared" si="350"/>
        <v>0</v>
      </c>
      <c r="I374" s="195">
        <f t="shared" si="350"/>
        <v>0</v>
      </c>
      <c r="J374" s="195">
        <f t="shared" si="350"/>
        <v>0</v>
      </c>
      <c r="K374" s="195">
        <f t="shared" si="350"/>
        <v>0</v>
      </c>
      <c r="L374" s="195">
        <f t="shared" si="350"/>
        <v>0</v>
      </c>
      <c r="M374" s="195">
        <f t="shared" si="350"/>
        <v>0</v>
      </c>
      <c r="N374" s="195">
        <f t="shared" si="350"/>
        <v>0.05</v>
      </c>
      <c r="O374" s="195">
        <f t="shared" si="350"/>
        <v>0.05</v>
      </c>
      <c r="P374" s="195">
        <f t="shared" si="350"/>
        <v>0.05</v>
      </c>
      <c r="Q374" s="195">
        <f t="shared" si="350"/>
        <v>0.05</v>
      </c>
      <c r="R374" s="195">
        <f t="shared" si="350"/>
        <v>0.05</v>
      </c>
      <c r="S374" s="195">
        <f t="shared" si="350"/>
        <v>0.05</v>
      </c>
      <c r="T374" s="195">
        <f t="shared" si="350"/>
        <v>0.05</v>
      </c>
      <c r="U374" s="195">
        <f t="shared" si="350"/>
        <v>0.05</v>
      </c>
      <c r="V374" s="195">
        <f t="shared" si="350"/>
        <v>0.05</v>
      </c>
      <c r="W374" s="195">
        <f t="shared" si="350"/>
        <v>0.05</v>
      </c>
      <c r="X374" s="195">
        <f t="shared" si="350"/>
        <v>6.611111111111112E-2</v>
      </c>
      <c r="Y374" s="195">
        <f t="shared" si="350"/>
        <v>8.2222222222222238E-2</v>
      </c>
      <c r="Z374" s="195">
        <f t="shared" si="350"/>
        <v>9.8333333333333356E-2</v>
      </c>
      <c r="AA374" s="195">
        <f t="shared" si="350"/>
        <v>0.11444444444444447</v>
      </c>
      <c r="AB374" s="195">
        <f t="shared" si="350"/>
        <v>0.13055555555555559</v>
      </c>
      <c r="AC374" s="195">
        <f t="shared" si="350"/>
        <v>0.1466666666666667</v>
      </c>
      <c r="AD374" s="195">
        <f t="shared" si="350"/>
        <v>0.1627777777777778</v>
      </c>
      <c r="AE374" s="195">
        <f t="shared" si="350"/>
        <v>0.1788888888888889</v>
      </c>
      <c r="AF374" s="82">
        <f t="shared" si="350"/>
        <v>0.19500000000000001</v>
      </c>
      <c r="AG374" s="195">
        <f t="shared" si="350"/>
        <v>0.21111111111111111</v>
      </c>
      <c r="AH374" s="195">
        <f t="shared" si="350"/>
        <v>0.22722222222222221</v>
      </c>
      <c r="AI374" s="195">
        <f t="shared" si="350"/>
        <v>0.24333333333333332</v>
      </c>
      <c r="AJ374" s="195">
        <f t="shared" si="350"/>
        <v>0.25944444444444442</v>
      </c>
      <c r="AK374" s="195">
        <f t="shared" ref="AK374:BB374" si="351">+AJ374+AK373</f>
        <v>0.27555555555555555</v>
      </c>
      <c r="AL374" s="195">
        <f t="shared" si="351"/>
        <v>0.29166666666666669</v>
      </c>
      <c r="AM374" s="195">
        <f t="shared" si="351"/>
        <v>0.30777777777777782</v>
      </c>
      <c r="AN374" s="195">
        <f t="shared" si="351"/>
        <v>0.32388888888888895</v>
      </c>
      <c r="AO374" s="195">
        <f t="shared" si="351"/>
        <v>0.34000000000000008</v>
      </c>
      <c r="AP374" s="195">
        <f t="shared" si="351"/>
        <v>1</v>
      </c>
      <c r="AQ374" s="195">
        <f t="shared" si="351"/>
        <v>1</v>
      </c>
      <c r="AR374" s="195">
        <f t="shared" si="351"/>
        <v>1</v>
      </c>
      <c r="AS374" s="195">
        <f t="shared" si="351"/>
        <v>1</v>
      </c>
      <c r="AT374" s="195">
        <f t="shared" si="351"/>
        <v>1</v>
      </c>
      <c r="AU374" s="195">
        <f t="shared" si="351"/>
        <v>1</v>
      </c>
      <c r="AV374" s="195">
        <f t="shared" si="351"/>
        <v>1</v>
      </c>
      <c r="AW374" s="195">
        <f t="shared" si="351"/>
        <v>1</v>
      </c>
      <c r="AX374" s="195">
        <f t="shared" si="351"/>
        <v>1</v>
      </c>
      <c r="AY374" s="195">
        <f t="shared" si="351"/>
        <v>1</v>
      </c>
      <c r="AZ374" s="195">
        <f t="shared" si="351"/>
        <v>1</v>
      </c>
      <c r="BA374" s="195">
        <f t="shared" si="351"/>
        <v>1</v>
      </c>
      <c r="BB374" s="195">
        <f t="shared" si="351"/>
        <v>1</v>
      </c>
      <c r="BC374" s="196"/>
      <c r="BD374" s="194"/>
    </row>
    <row r="375" spans="1:89" s="212" customFormat="1" x14ac:dyDescent="0.25">
      <c r="A375" s="259"/>
      <c r="B375" s="209"/>
      <c r="C375" s="266"/>
      <c r="D375" s="210"/>
      <c r="E375" s="210"/>
      <c r="F375" s="210"/>
      <c r="G375" s="210"/>
      <c r="H375" s="210"/>
      <c r="I375" s="210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  <c r="AA375" s="210"/>
      <c r="AB375" s="210"/>
      <c r="AC375" s="210"/>
      <c r="AD375" s="210"/>
      <c r="AE375" s="210"/>
      <c r="AF375" s="83"/>
      <c r="AG375" s="210"/>
      <c r="AH375" s="210"/>
      <c r="AI375" s="210"/>
      <c r="AJ375" s="210"/>
      <c r="AK375" s="210"/>
      <c r="AL375" s="210"/>
      <c r="AM375" s="210"/>
      <c r="AN375" s="210"/>
      <c r="AO375" s="210"/>
      <c r="AP375" s="210"/>
      <c r="AQ375" s="210"/>
      <c r="AR375" s="210"/>
      <c r="AS375" s="210"/>
      <c r="AT375" s="210"/>
      <c r="AU375" s="210"/>
      <c r="AV375" s="210"/>
      <c r="AW375" s="210"/>
      <c r="AX375" s="210"/>
      <c r="AY375" s="210"/>
      <c r="AZ375" s="210"/>
      <c r="BA375" s="210"/>
      <c r="BB375" s="210"/>
      <c r="BC375" s="211"/>
      <c r="BD375" s="209"/>
    </row>
    <row r="376" spans="1:89" s="198" customFormat="1" x14ac:dyDescent="0.25">
      <c r="A376" s="259"/>
      <c r="B376" s="198" t="s">
        <v>112</v>
      </c>
      <c r="C376" s="199">
        <v>14.2</v>
      </c>
      <c r="D376" s="200">
        <f t="shared" ref="D376:AI376" si="352">+D372*$C376</f>
        <v>0</v>
      </c>
      <c r="E376" s="200">
        <f t="shared" si="352"/>
        <v>0</v>
      </c>
      <c r="F376" s="200">
        <f t="shared" si="352"/>
        <v>0</v>
      </c>
      <c r="G376" s="200">
        <f t="shared" si="352"/>
        <v>0</v>
      </c>
      <c r="H376" s="200">
        <f t="shared" si="352"/>
        <v>0</v>
      </c>
      <c r="I376" s="200">
        <f t="shared" si="352"/>
        <v>0</v>
      </c>
      <c r="J376" s="200">
        <f t="shared" si="352"/>
        <v>0</v>
      </c>
      <c r="K376" s="200">
        <f t="shared" si="352"/>
        <v>0</v>
      </c>
      <c r="L376" s="200">
        <f t="shared" si="352"/>
        <v>0</v>
      </c>
      <c r="M376" s="200">
        <f t="shared" si="352"/>
        <v>0</v>
      </c>
      <c r="N376" s="200">
        <f t="shared" si="352"/>
        <v>0.70577380952380941</v>
      </c>
      <c r="O376" s="200">
        <f t="shared" si="352"/>
        <v>0.70577380952380941</v>
      </c>
      <c r="P376" s="200">
        <f t="shared" si="352"/>
        <v>0.70577380952380941</v>
      </c>
      <c r="Q376" s="200">
        <f t="shared" si="352"/>
        <v>0.70577380952380941</v>
      </c>
      <c r="R376" s="200">
        <f t="shared" si="352"/>
        <v>0.70577380952380941</v>
      </c>
      <c r="S376" s="200">
        <f t="shared" si="352"/>
        <v>0.70577380952380941</v>
      </c>
      <c r="T376" s="200">
        <f t="shared" si="352"/>
        <v>0.70577380952380941</v>
      </c>
      <c r="U376" s="200">
        <f t="shared" si="352"/>
        <v>0.70577380952380941</v>
      </c>
      <c r="V376" s="200">
        <f t="shared" si="352"/>
        <v>0.70577380952380941</v>
      </c>
      <c r="W376" s="200">
        <f t="shared" si="352"/>
        <v>0.70577380952380941</v>
      </c>
      <c r="X376" s="200">
        <f t="shared" si="352"/>
        <v>1.4160104761904762</v>
      </c>
      <c r="Y376" s="200">
        <f t="shared" si="352"/>
        <v>2.1262471428571432</v>
      </c>
      <c r="Z376" s="200">
        <f t="shared" si="352"/>
        <v>2.8364838095238096</v>
      </c>
      <c r="AA376" s="200">
        <f t="shared" si="352"/>
        <v>3.546720476190476</v>
      </c>
      <c r="AB376" s="200">
        <f t="shared" si="352"/>
        <v>4.256957142857142</v>
      </c>
      <c r="AC376" s="200">
        <f t="shared" si="352"/>
        <v>4.9671938095238088</v>
      </c>
      <c r="AD376" s="200">
        <f t="shared" si="352"/>
        <v>5.6774304761904757</v>
      </c>
      <c r="AE376" s="200">
        <f t="shared" si="352"/>
        <v>6.3876671428571417</v>
      </c>
      <c r="AF376" s="90">
        <f t="shared" si="352"/>
        <v>7.0979038095238085</v>
      </c>
      <c r="AG376" s="200">
        <f t="shared" si="352"/>
        <v>7.8081404761904745</v>
      </c>
      <c r="AH376" s="200">
        <f t="shared" si="352"/>
        <v>8.5183771428571422</v>
      </c>
      <c r="AI376" s="200">
        <f t="shared" si="352"/>
        <v>9.2286138095238091</v>
      </c>
      <c r="AJ376" s="200">
        <f t="shared" ref="AJ376:BB376" si="353">+AJ372*$C376</f>
        <v>9.9388504761904759</v>
      </c>
      <c r="AK376" s="200">
        <f t="shared" si="353"/>
        <v>10.649087142857143</v>
      </c>
      <c r="AL376" s="200">
        <f t="shared" si="353"/>
        <v>11.359323809523811</v>
      </c>
      <c r="AM376" s="200">
        <f t="shared" si="353"/>
        <v>12.069560476190478</v>
      </c>
      <c r="AN376" s="200">
        <f t="shared" si="353"/>
        <v>12.779797142857145</v>
      </c>
      <c r="AO376" s="200">
        <f t="shared" si="353"/>
        <v>13.490033809523812</v>
      </c>
      <c r="AP376" s="200">
        <f t="shared" si="353"/>
        <v>13.490033809523812</v>
      </c>
      <c r="AQ376" s="200">
        <f t="shared" si="353"/>
        <v>13.490033809523812</v>
      </c>
      <c r="AR376" s="200">
        <f t="shared" si="353"/>
        <v>13.490033809523812</v>
      </c>
      <c r="AS376" s="200">
        <f t="shared" si="353"/>
        <v>13.490033809523812</v>
      </c>
      <c r="AT376" s="200">
        <f t="shared" si="353"/>
        <v>14.200033809523813</v>
      </c>
      <c r="AU376" s="200">
        <f t="shared" si="353"/>
        <v>14.200033809523813</v>
      </c>
      <c r="AV376" s="200">
        <f t="shared" si="353"/>
        <v>14.200033809523813</v>
      </c>
      <c r="AW376" s="200">
        <f t="shared" si="353"/>
        <v>14.200033809523813</v>
      </c>
      <c r="AX376" s="200">
        <f t="shared" si="353"/>
        <v>14.200033809523813</v>
      </c>
      <c r="AY376" s="200">
        <f t="shared" si="353"/>
        <v>14.200033809523813</v>
      </c>
      <c r="AZ376" s="200">
        <f t="shared" si="353"/>
        <v>14.200033809523813</v>
      </c>
      <c r="BA376" s="200">
        <f t="shared" si="353"/>
        <v>14.200033809523813</v>
      </c>
      <c r="BB376" s="200">
        <f t="shared" si="353"/>
        <v>14.200033809523813</v>
      </c>
      <c r="BC376" s="201"/>
      <c r="BD376" s="202"/>
      <c r="BE376" s="202"/>
      <c r="BF376" s="202"/>
      <c r="BG376" s="202"/>
      <c r="BH376" s="202"/>
      <c r="BI376" s="202"/>
      <c r="BJ376" s="202"/>
      <c r="BK376" s="202"/>
      <c r="BL376" s="202"/>
      <c r="BM376" s="202"/>
      <c r="BN376" s="202"/>
      <c r="BO376" s="202"/>
      <c r="BP376" s="202"/>
      <c r="BQ376" s="202"/>
      <c r="BR376" s="202"/>
      <c r="BS376" s="202"/>
      <c r="BT376" s="202"/>
      <c r="BU376" s="202"/>
      <c r="BV376" s="202"/>
      <c r="BW376" s="202"/>
      <c r="BX376" s="202"/>
      <c r="BY376" s="202"/>
      <c r="BZ376" s="202"/>
      <c r="CA376" s="202"/>
      <c r="CB376" s="202"/>
      <c r="CC376" s="202"/>
      <c r="CD376" s="202"/>
      <c r="CE376" s="202"/>
      <c r="CF376" s="202"/>
      <c r="CG376" s="202"/>
      <c r="CH376" s="202"/>
      <c r="CI376" s="202"/>
      <c r="CJ376" s="202"/>
      <c r="CK376" s="202"/>
    </row>
    <row r="377" spans="1:89" s="203" customFormat="1" ht="13.8" thickBot="1" x14ac:dyDescent="0.3">
      <c r="A377" s="260"/>
      <c r="B377" s="203" t="s">
        <v>113</v>
      </c>
      <c r="C377" s="204" t="str">
        <f>+'NTP or Sold'!B38</f>
        <v>Committed</v>
      </c>
      <c r="D377" s="205">
        <f t="shared" ref="D377:AI377" si="354">+D374*$C376</f>
        <v>0</v>
      </c>
      <c r="E377" s="205">
        <f t="shared" si="354"/>
        <v>0</v>
      </c>
      <c r="F377" s="205">
        <f t="shared" si="354"/>
        <v>0</v>
      </c>
      <c r="G377" s="205">
        <f t="shared" si="354"/>
        <v>0</v>
      </c>
      <c r="H377" s="205">
        <f t="shared" si="354"/>
        <v>0</v>
      </c>
      <c r="I377" s="205">
        <f t="shared" si="354"/>
        <v>0</v>
      </c>
      <c r="J377" s="205">
        <f t="shared" si="354"/>
        <v>0</v>
      </c>
      <c r="K377" s="205">
        <f t="shared" si="354"/>
        <v>0</v>
      </c>
      <c r="L377" s="205">
        <f t="shared" si="354"/>
        <v>0</v>
      </c>
      <c r="M377" s="205">
        <f t="shared" si="354"/>
        <v>0</v>
      </c>
      <c r="N377" s="205">
        <f t="shared" si="354"/>
        <v>0.71</v>
      </c>
      <c r="O377" s="205">
        <f t="shared" si="354"/>
        <v>0.71</v>
      </c>
      <c r="P377" s="205">
        <f t="shared" si="354"/>
        <v>0.71</v>
      </c>
      <c r="Q377" s="205">
        <f t="shared" si="354"/>
        <v>0.71</v>
      </c>
      <c r="R377" s="205">
        <f t="shared" si="354"/>
        <v>0.71</v>
      </c>
      <c r="S377" s="205">
        <f t="shared" si="354"/>
        <v>0.71</v>
      </c>
      <c r="T377" s="205">
        <f t="shared" si="354"/>
        <v>0.71</v>
      </c>
      <c r="U377" s="205">
        <f t="shared" si="354"/>
        <v>0.71</v>
      </c>
      <c r="V377" s="205">
        <f t="shared" si="354"/>
        <v>0.71</v>
      </c>
      <c r="W377" s="205">
        <f t="shared" si="354"/>
        <v>0.71</v>
      </c>
      <c r="X377" s="205">
        <f t="shared" si="354"/>
        <v>0.93877777777777782</v>
      </c>
      <c r="Y377" s="205">
        <f t="shared" si="354"/>
        <v>1.1675555555555557</v>
      </c>
      <c r="Z377" s="205">
        <f t="shared" si="354"/>
        <v>1.3963333333333336</v>
      </c>
      <c r="AA377" s="205">
        <f t="shared" si="354"/>
        <v>1.6251111111111114</v>
      </c>
      <c r="AB377" s="205">
        <f t="shared" si="354"/>
        <v>1.8538888888888894</v>
      </c>
      <c r="AC377" s="205">
        <f t="shared" si="354"/>
        <v>2.0826666666666669</v>
      </c>
      <c r="AD377" s="205">
        <f t="shared" si="354"/>
        <v>2.3114444444444446</v>
      </c>
      <c r="AE377" s="205">
        <f t="shared" si="354"/>
        <v>2.5402222222222224</v>
      </c>
      <c r="AF377" s="136">
        <f t="shared" si="354"/>
        <v>2.7690000000000001</v>
      </c>
      <c r="AG377" s="205">
        <f t="shared" si="354"/>
        <v>2.9977777777777774</v>
      </c>
      <c r="AH377" s="205">
        <f t="shared" si="354"/>
        <v>3.2265555555555552</v>
      </c>
      <c r="AI377" s="205">
        <f t="shared" si="354"/>
        <v>3.4553333333333329</v>
      </c>
      <c r="AJ377" s="205">
        <f t="shared" ref="AJ377:BB377" si="355">+AJ374*$C376</f>
        <v>3.6841111111111107</v>
      </c>
      <c r="AK377" s="205">
        <f t="shared" si="355"/>
        <v>3.9128888888888889</v>
      </c>
      <c r="AL377" s="205">
        <f t="shared" si="355"/>
        <v>4.1416666666666666</v>
      </c>
      <c r="AM377" s="205">
        <f t="shared" si="355"/>
        <v>4.3704444444444448</v>
      </c>
      <c r="AN377" s="205">
        <f t="shared" si="355"/>
        <v>4.599222222222223</v>
      </c>
      <c r="AO377" s="205">
        <f t="shared" si="355"/>
        <v>4.8280000000000012</v>
      </c>
      <c r="AP377" s="205">
        <f t="shared" si="355"/>
        <v>14.2</v>
      </c>
      <c r="AQ377" s="205">
        <f t="shared" si="355"/>
        <v>14.2</v>
      </c>
      <c r="AR377" s="205">
        <f t="shared" si="355"/>
        <v>14.2</v>
      </c>
      <c r="AS377" s="205">
        <f t="shared" si="355"/>
        <v>14.2</v>
      </c>
      <c r="AT377" s="205">
        <f t="shared" si="355"/>
        <v>14.2</v>
      </c>
      <c r="AU377" s="205">
        <f t="shared" si="355"/>
        <v>14.2</v>
      </c>
      <c r="AV377" s="205">
        <f t="shared" si="355"/>
        <v>14.2</v>
      </c>
      <c r="AW377" s="205">
        <f t="shared" si="355"/>
        <v>14.2</v>
      </c>
      <c r="AX377" s="205">
        <f t="shared" si="355"/>
        <v>14.2</v>
      </c>
      <c r="AY377" s="205">
        <f t="shared" si="355"/>
        <v>14.2</v>
      </c>
      <c r="AZ377" s="205">
        <f t="shared" si="355"/>
        <v>14.2</v>
      </c>
      <c r="BA377" s="205">
        <f t="shared" si="355"/>
        <v>14.2</v>
      </c>
      <c r="BB377" s="205">
        <f t="shared" si="355"/>
        <v>14.2</v>
      </c>
      <c r="BC377" s="206"/>
      <c r="BD377" s="207"/>
      <c r="BE377" s="207"/>
      <c r="BF377" s="207"/>
      <c r="BG377" s="207"/>
      <c r="BH377" s="207"/>
      <c r="BI377" s="207"/>
      <c r="BJ377" s="207"/>
      <c r="BK377" s="207"/>
      <c r="BL377" s="207"/>
      <c r="BM377" s="207"/>
      <c r="BN377" s="207"/>
      <c r="BO377" s="207"/>
      <c r="BP377" s="207"/>
      <c r="BQ377" s="207"/>
      <c r="BR377" s="207"/>
      <c r="BS377" s="207"/>
      <c r="BT377" s="207"/>
      <c r="BU377" s="207"/>
      <c r="BV377" s="207"/>
      <c r="BW377" s="207"/>
      <c r="BX377" s="207"/>
      <c r="BY377" s="207"/>
      <c r="BZ377" s="207"/>
      <c r="CA377" s="207"/>
      <c r="CB377" s="207"/>
      <c r="CC377" s="207"/>
      <c r="CD377" s="207"/>
      <c r="CE377" s="207"/>
      <c r="CF377" s="207"/>
      <c r="CG377" s="207"/>
      <c r="CH377" s="207"/>
      <c r="CI377" s="207"/>
      <c r="CJ377" s="207"/>
      <c r="CK377" s="207"/>
    </row>
    <row r="378" spans="1:89" s="193" customFormat="1" ht="15" customHeight="1" thickTop="1" x14ac:dyDescent="0.25">
      <c r="A378" s="258">
        <f>+A370+1</f>
        <v>11</v>
      </c>
      <c r="B378" s="190" t="str">
        <f>+'NTP or Sold'!G39</f>
        <v>LM6000</v>
      </c>
      <c r="C378" s="265" t="str">
        <f>+'NTP or Sold'!S39</f>
        <v>Elektrobolt (ESA) - 85%</v>
      </c>
      <c r="D378" s="191"/>
      <c r="E378" s="191"/>
      <c r="F378" s="191"/>
      <c r="G378" s="191"/>
      <c r="H378" s="191"/>
      <c r="I378" s="191"/>
      <c r="J378" s="191"/>
      <c r="K378" s="191"/>
      <c r="L378" s="191"/>
      <c r="M378" s="191"/>
      <c r="N378" s="191"/>
      <c r="O378" s="191"/>
      <c r="P378" s="191"/>
      <c r="Q378" s="191"/>
      <c r="R378" s="191"/>
      <c r="S378" s="191"/>
      <c r="T378" s="191"/>
      <c r="U378" s="191"/>
      <c r="V378" s="191"/>
      <c r="W378" s="191"/>
      <c r="X378" s="191"/>
      <c r="Y378" s="191"/>
      <c r="Z378" s="191"/>
      <c r="AA378" s="191"/>
      <c r="AB378" s="191"/>
      <c r="AC378" s="191"/>
      <c r="AD378" s="191"/>
      <c r="AE378" s="191"/>
      <c r="AF378" s="84"/>
      <c r="AG378" s="191"/>
      <c r="AH378" s="191"/>
      <c r="AI378" s="191"/>
      <c r="AJ378" s="191"/>
      <c r="AK378" s="191"/>
      <c r="AL378" s="191"/>
      <c r="AM378" s="191"/>
      <c r="AN378" s="191"/>
      <c r="AO378" s="191"/>
      <c r="AP378" s="191"/>
      <c r="AQ378" s="191"/>
      <c r="AR378" s="191"/>
      <c r="AS378" s="191"/>
      <c r="AT378" s="191"/>
      <c r="AU378" s="191"/>
      <c r="AV378" s="191"/>
      <c r="AW378" s="191"/>
      <c r="AX378" s="191"/>
      <c r="AY378" s="191"/>
      <c r="AZ378" s="191"/>
      <c r="BA378" s="191"/>
      <c r="BB378" s="191"/>
      <c r="BC378" s="192"/>
    </row>
    <row r="379" spans="1:89" s="197" customFormat="1" x14ac:dyDescent="0.25">
      <c r="A379" s="259"/>
      <c r="B379" s="194" t="s">
        <v>108</v>
      </c>
      <c r="C379" s="266"/>
      <c r="D379" s="195">
        <v>0</v>
      </c>
      <c r="E379" s="195">
        <v>0</v>
      </c>
      <c r="F379" s="195">
        <v>0</v>
      </c>
      <c r="G379" s="195">
        <v>0</v>
      </c>
      <c r="H379" s="195">
        <v>0</v>
      </c>
      <c r="I379" s="195">
        <v>0</v>
      </c>
      <c r="J379" s="195">
        <v>0</v>
      </c>
      <c r="K379" s="195">
        <v>0</v>
      </c>
      <c r="L379" s="195">
        <v>0</v>
      </c>
      <c r="M379" s="195">
        <v>0</v>
      </c>
      <c r="N379" s="195">
        <f>16.7/336</f>
        <v>4.9702380952380949E-2</v>
      </c>
      <c r="O379" s="195">
        <v>0</v>
      </c>
      <c r="P379" s="195">
        <v>0</v>
      </c>
      <c r="Q379" s="195">
        <v>0</v>
      </c>
      <c r="R379" s="195">
        <v>0</v>
      </c>
      <c r="S379" s="195">
        <v>0</v>
      </c>
      <c r="T379" s="195">
        <v>0</v>
      </c>
      <c r="U379" s="195">
        <v>0</v>
      </c>
      <c r="V379" s="195">
        <v>0</v>
      </c>
      <c r="W379" s="195">
        <v>0</v>
      </c>
      <c r="X379" s="195">
        <f t="shared" ref="X379:AO379" si="356">+(0.95-0.0497)/18</f>
        <v>5.0016666666666668E-2</v>
      </c>
      <c r="Y379" s="195">
        <f t="shared" si="356"/>
        <v>5.0016666666666668E-2</v>
      </c>
      <c r="Z379" s="195">
        <f t="shared" si="356"/>
        <v>5.0016666666666668E-2</v>
      </c>
      <c r="AA379" s="195">
        <f t="shared" si="356"/>
        <v>5.0016666666666668E-2</v>
      </c>
      <c r="AB379" s="195">
        <f t="shared" si="356"/>
        <v>5.0016666666666668E-2</v>
      </c>
      <c r="AC379" s="195">
        <f t="shared" si="356"/>
        <v>5.0016666666666668E-2</v>
      </c>
      <c r="AD379" s="195">
        <f t="shared" si="356"/>
        <v>5.0016666666666668E-2</v>
      </c>
      <c r="AE379" s="195">
        <f t="shared" si="356"/>
        <v>5.0016666666666668E-2</v>
      </c>
      <c r="AF379" s="82">
        <f t="shared" si="356"/>
        <v>5.0016666666666668E-2</v>
      </c>
      <c r="AG379" s="195">
        <f t="shared" si="356"/>
        <v>5.0016666666666668E-2</v>
      </c>
      <c r="AH379" s="195">
        <f t="shared" si="356"/>
        <v>5.0016666666666668E-2</v>
      </c>
      <c r="AI379" s="195">
        <f t="shared" si="356"/>
        <v>5.0016666666666668E-2</v>
      </c>
      <c r="AJ379" s="195">
        <f t="shared" si="356"/>
        <v>5.0016666666666668E-2</v>
      </c>
      <c r="AK379" s="195">
        <f t="shared" si="356"/>
        <v>5.0016666666666668E-2</v>
      </c>
      <c r="AL379" s="195">
        <f t="shared" si="356"/>
        <v>5.0016666666666668E-2</v>
      </c>
      <c r="AM379" s="195">
        <f t="shared" si="356"/>
        <v>5.0016666666666668E-2</v>
      </c>
      <c r="AN379" s="195">
        <f t="shared" si="356"/>
        <v>5.0016666666666668E-2</v>
      </c>
      <c r="AO379" s="195">
        <f t="shared" si="356"/>
        <v>5.0016666666666668E-2</v>
      </c>
      <c r="AP379" s="195">
        <v>0</v>
      </c>
      <c r="AQ379" s="195">
        <v>0</v>
      </c>
      <c r="AR379" s="195">
        <v>0</v>
      </c>
      <c r="AS379" s="195">
        <v>0</v>
      </c>
      <c r="AT379" s="195">
        <v>0.05</v>
      </c>
      <c r="AU379" s="195">
        <v>0</v>
      </c>
      <c r="AV379" s="195">
        <v>0</v>
      </c>
      <c r="AW379" s="195">
        <v>0</v>
      </c>
      <c r="AX379" s="195">
        <v>0</v>
      </c>
      <c r="AY379" s="195">
        <v>0</v>
      </c>
      <c r="AZ379" s="195">
        <v>0</v>
      </c>
      <c r="BA379" s="195">
        <v>0</v>
      </c>
      <c r="BB379" s="195">
        <v>0</v>
      </c>
      <c r="BC379" s="196">
        <f>SUM(N379:BB379)</f>
        <v>1.0000023809523813</v>
      </c>
      <c r="BD379" s="194"/>
    </row>
    <row r="380" spans="1:89" s="197" customFormat="1" x14ac:dyDescent="0.25">
      <c r="A380" s="259"/>
      <c r="B380" s="194" t="s">
        <v>109</v>
      </c>
      <c r="C380" s="266"/>
      <c r="D380" s="195">
        <f>+D379</f>
        <v>0</v>
      </c>
      <c r="E380" s="195">
        <f t="shared" ref="E380:AJ380" si="357">+D380+E379</f>
        <v>0</v>
      </c>
      <c r="F380" s="195">
        <f t="shared" si="357"/>
        <v>0</v>
      </c>
      <c r="G380" s="195">
        <f t="shared" si="357"/>
        <v>0</v>
      </c>
      <c r="H380" s="195">
        <f t="shared" si="357"/>
        <v>0</v>
      </c>
      <c r="I380" s="195">
        <f t="shared" si="357"/>
        <v>0</v>
      </c>
      <c r="J380" s="195">
        <f t="shared" si="357"/>
        <v>0</v>
      </c>
      <c r="K380" s="195">
        <f t="shared" si="357"/>
        <v>0</v>
      </c>
      <c r="L380" s="195">
        <f t="shared" si="357"/>
        <v>0</v>
      </c>
      <c r="M380" s="195">
        <f t="shared" si="357"/>
        <v>0</v>
      </c>
      <c r="N380" s="195">
        <f t="shared" si="357"/>
        <v>4.9702380952380949E-2</v>
      </c>
      <c r="O380" s="195">
        <f t="shared" si="357"/>
        <v>4.9702380952380949E-2</v>
      </c>
      <c r="P380" s="195">
        <f t="shared" si="357"/>
        <v>4.9702380952380949E-2</v>
      </c>
      <c r="Q380" s="195">
        <f t="shared" si="357"/>
        <v>4.9702380952380949E-2</v>
      </c>
      <c r="R380" s="195">
        <f t="shared" si="357"/>
        <v>4.9702380952380949E-2</v>
      </c>
      <c r="S380" s="195">
        <f t="shared" si="357"/>
        <v>4.9702380952380949E-2</v>
      </c>
      <c r="T380" s="195">
        <f t="shared" si="357"/>
        <v>4.9702380952380949E-2</v>
      </c>
      <c r="U380" s="195">
        <f t="shared" si="357"/>
        <v>4.9702380952380949E-2</v>
      </c>
      <c r="V380" s="195">
        <f t="shared" si="357"/>
        <v>4.9702380952380949E-2</v>
      </c>
      <c r="W380" s="195">
        <f t="shared" si="357"/>
        <v>4.9702380952380949E-2</v>
      </c>
      <c r="X380" s="195">
        <f t="shared" si="357"/>
        <v>9.9719047619047624E-2</v>
      </c>
      <c r="Y380" s="195">
        <f t="shared" si="357"/>
        <v>0.14973571428571431</v>
      </c>
      <c r="Z380" s="195">
        <f t="shared" si="357"/>
        <v>0.19975238095238096</v>
      </c>
      <c r="AA380" s="195">
        <f t="shared" si="357"/>
        <v>0.24976904761904761</v>
      </c>
      <c r="AB380" s="195">
        <f t="shared" si="357"/>
        <v>0.29978571428571427</v>
      </c>
      <c r="AC380" s="195">
        <f t="shared" si="357"/>
        <v>0.34980238095238092</v>
      </c>
      <c r="AD380" s="195">
        <f t="shared" si="357"/>
        <v>0.39981904761904757</v>
      </c>
      <c r="AE380" s="195">
        <f t="shared" si="357"/>
        <v>0.44983571428571423</v>
      </c>
      <c r="AF380" s="82">
        <f t="shared" si="357"/>
        <v>0.49985238095238088</v>
      </c>
      <c r="AG380" s="195">
        <f t="shared" si="357"/>
        <v>0.54986904761904754</v>
      </c>
      <c r="AH380" s="195">
        <f t="shared" si="357"/>
        <v>0.59988571428571424</v>
      </c>
      <c r="AI380" s="195">
        <f t="shared" si="357"/>
        <v>0.64990238095238095</v>
      </c>
      <c r="AJ380" s="195">
        <f t="shared" si="357"/>
        <v>0.69991904761904766</v>
      </c>
      <c r="AK380" s="195">
        <f t="shared" ref="AK380:BB380" si="358">+AJ380+AK379</f>
        <v>0.74993571428571437</v>
      </c>
      <c r="AL380" s="195">
        <f t="shared" si="358"/>
        <v>0.79995238095238108</v>
      </c>
      <c r="AM380" s="195">
        <f t="shared" si="358"/>
        <v>0.84996904761904779</v>
      </c>
      <c r="AN380" s="195">
        <f t="shared" si="358"/>
        <v>0.8999857142857145</v>
      </c>
      <c r="AO380" s="195">
        <f t="shared" si="358"/>
        <v>0.95000238095238121</v>
      </c>
      <c r="AP380" s="195">
        <f t="shared" si="358"/>
        <v>0.95000238095238121</v>
      </c>
      <c r="AQ380" s="195">
        <f t="shared" si="358"/>
        <v>0.95000238095238121</v>
      </c>
      <c r="AR380" s="195">
        <f t="shared" si="358"/>
        <v>0.95000238095238121</v>
      </c>
      <c r="AS380" s="195">
        <f t="shared" si="358"/>
        <v>0.95000238095238121</v>
      </c>
      <c r="AT380" s="195">
        <f t="shared" si="358"/>
        <v>1.0000023809523813</v>
      </c>
      <c r="AU380" s="195">
        <f t="shared" si="358"/>
        <v>1.0000023809523813</v>
      </c>
      <c r="AV380" s="195">
        <f t="shared" si="358"/>
        <v>1.0000023809523813</v>
      </c>
      <c r="AW380" s="195">
        <f t="shared" si="358"/>
        <v>1.0000023809523813</v>
      </c>
      <c r="AX380" s="195">
        <f t="shared" si="358"/>
        <v>1.0000023809523813</v>
      </c>
      <c r="AY380" s="195">
        <f t="shared" si="358"/>
        <v>1.0000023809523813</v>
      </c>
      <c r="AZ380" s="195">
        <f t="shared" si="358"/>
        <v>1.0000023809523813</v>
      </c>
      <c r="BA380" s="195">
        <f t="shared" si="358"/>
        <v>1.0000023809523813</v>
      </c>
      <c r="BB380" s="195">
        <f t="shared" si="358"/>
        <v>1.0000023809523813</v>
      </c>
      <c r="BC380" s="196"/>
      <c r="BD380" s="194"/>
    </row>
    <row r="381" spans="1:89" s="197" customFormat="1" x14ac:dyDescent="0.25">
      <c r="A381" s="259"/>
      <c r="B381" s="194" t="s">
        <v>110</v>
      </c>
      <c r="C381" s="266"/>
      <c r="D381" s="195">
        <v>0</v>
      </c>
      <c r="E381" s="195">
        <v>0</v>
      </c>
      <c r="F381" s="195">
        <v>0</v>
      </c>
      <c r="G381" s="195">
        <v>0</v>
      </c>
      <c r="H381" s="195">
        <v>0</v>
      </c>
      <c r="I381" s="195">
        <v>0</v>
      </c>
      <c r="J381" s="195">
        <v>0</v>
      </c>
      <c r="K381" s="195">
        <v>0</v>
      </c>
      <c r="L381" s="195">
        <v>0</v>
      </c>
      <c r="M381" s="195">
        <v>0</v>
      </c>
      <c r="N381" s="195">
        <v>0.05</v>
      </c>
      <c r="O381" s="195">
        <v>0</v>
      </c>
      <c r="P381" s="195">
        <v>0</v>
      </c>
      <c r="Q381" s="195">
        <v>0</v>
      </c>
      <c r="R381" s="195">
        <v>0</v>
      </c>
      <c r="S381" s="195">
        <v>0</v>
      </c>
      <c r="T381" s="195">
        <v>0</v>
      </c>
      <c r="U381" s="195">
        <v>0</v>
      </c>
      <c r="V381" s="195">
        <v>0</v>
      </c>
      <c r="W381" s="195">
        <v>0</v>
      </c>
      <c r="X381" s="195">
        <f t="shared" ref="X381:AO381" si="359">+(0.34-0.05)/18</f>
        <v>1.6111111111111114E-2</v>
      </c>
      <c r="Y381" s="195">
        <f t="shared" si="359"/>
        <v>1.6111111111111114E-2</v>
      </c>
      <c r="Z381" s="195">
        <f t="shared" si="359"/>
        <v>1.6111111111111114E-2</v>
      </c>
      <c r="AA381" s="195">
        <f t="shared" si="359"/>
        <v>1.6111111111111114E-2</v>
      </c>
      <c r="AB381" s="195">
        <f t="shared" si="359"/>
        <v>1.6111111111111114E-2</v>
      </c>
      <c r="AC381" s="195">
        <f t="shared" si="359"/>
        <v>1.6111111111111114E-2</v>
      </c>
      <c r="AD381" s="195">
        <f t="shared" si="359"/>
        <v>1.6111111111111114E-2</v>
      </c>
      <c r="AE381" s="195">
        <f t="shared" si="359"/>
        <v>1.6111111111111114E-2</v>
      </c>
      <c r="AF381" s="82">
        <f t="shared" si="359"/>
        <v>1.6111111111111114E-2</v>
      </c>
      <c r="AG381" s="195">
        <f t="shared" si="359"/>
        <v>1.6111111111111114E-2</v>
      </c>
      <c r="AH381" s="195">
        <f t="shared" si="359"/>
        <v>1.6111111111111114E-2</v>
      </c>
      <c r="AI381" s="195">
        <f t="shared" si="359"/>
        <v>1.6111111111111114E-2</v>
      </c>
      <c r="AJ381" s="195">
        <f t="shared" si="359"/>
        <v>1.6111111111111114E-2</v>
      </c>
      <c r="AK381" s="195">
        <f t="shared" si="359"/>
        <v>1.6111111111111114E-2</v>
      </c>
      <c r="AL381" s="195">
        <f t="shared" si="359"/>
        <v>1.6111111111111114E-2</v>
      </c>
      <c r="AM381" s="195">
        <f t="shared" si="359"/>
        <v>1.6111111111111114E-2</v>
      </c>
      <c r="AN381" s="195">
        <f t="shared" si="359"/>
        <v>1.6111111111111114E-2</v>
      </c>
      <c r="AO381" s="195">
        <f t="shared" si="359"/>
        <v>1.6111111111111114E-2</v>
      </c>
      <c r="AP381" s="195">
        <v>0.66</v>
      </c>
      <c r="AQ381" s="195">
        <v>0</v>
      </c>
      <c r="AR381" s="195">
        <v>0</v>
      </c>
      <c r="AS381" s="195">
        <v>0</v>
      </c>
      <c r="AT381" s="195">
        <v>0</v>
      </c>
      <c r="AU381" s="195">
        <v>0</v>
      </c>
      <c r="AV381" s="195">
        <v>0</v>
      </c>
      <c r="AW381" s="195">
        <v>0</v>
      </c>
      <c r="AX381" s="195">
        <v>0</v>
      </c>
      <c r="AY381" s="195">
        <v>0</v>
      </c>
      <c r="AZ381" s="195">
        <v>0</v>
      </c>
      <c r="BA381" s="195">
        <v>0</v>
      </c>
      <c r="BB381" s="195">
        <v>0</v>
      </c>
      <c r="BC381" s="196">
        <f>SUM(N381:BB381)</f>
        <v>1</v>
      </c>
      <c r="BD381" s="194"/>
    </row>
    <row r="382" spans="1:89" s="197" customFormat="1" x14ac:dyDescent="0.25">
      <c r="A382" s="259"/>
      <c r="B382" s="194" t="s">
        <v>111</v>
      </c>
      <c r="C382" s="266"/>
      <c r="D382" s="195">
        <f>+D381</f>
        <v>0</v>
      </c>
      <c r="E382" s="195">
        <f t="shared" ref="E382:AJ382" si="360">+D382+E381</f>
        <v>0</v>
      </c>
      <c r="F382" s="195">
        <f t="shared" si="360"/>
        <v>0</v>
      </c>
      <c r="G382" s="195">
        <f t="shared" si="360"/>
        <v>0</v>
      </c>
      <c r="H382" s="195">
        <f t="shared" si="360"/>
        <v>0</v>
      </c>
      <c r="I382" s="195">
        <f t="shared" si="360"/>
        <v>0</v>
      </c>
      <c r="J382" s="195">
        <f t="shared" si="360"/>
        <v>0</v>
      </c>
      <c r="K382" s="195">
        <f t="shared" si="360"/>
        <v>0</v>
      </c>
      <c r="L382" s="195">
        <f t="shared" si="360"/>
        <v>0</v>
      </c>
      <c r="M382" s="195">
        <f t="shared" si="360"/>
        <v>0</v>
      </c>
      <c r="N382" s="195">
        <f t="shared" si="360"/>
        <v>0.05</v>
      </c>
      <c r="O382" s="195">
        <f t="shared" si="360"/>
        <v>0.05</v>
      </c>
      <c r="P382" s="195">
        <f t="shared" si="360"/>
        <v>0.05</v>
      </c>
      <c r="Q382" s="195">
        <f t="shared" si="360"/>
        <v>0.05</v>
      </c>
      <c r="R382" s="195">
        <f t="shared" si="360"/>
        <v>0.05</v>
      </c>
      <c r="S382" s="195">
        <f t="shared" si="360"/>
        <v>0.05</v>
      </c>
      <c r="T382" s="195">
        <f t="shared" si="360"/>
        <v>0.05</v>
      </c>
      <c r="U382" s="195">
        <f t="shared" si="360"/>
        <v>0.05</v>
      </c>
      <c r="V382" s="195">
        <f t="shared" si="360"/>
        <v>0.05</v>
      </c>
      <c r="W382" s="195">
        <f t="shared" si="360"/>
        <v>0.05</v>
      </c>
      <c r="X382" s="195">
        <f t="shared" si="360"/>
        <v>6.611111111111112E-2</v>
      </c>
      <c r="Y382" s="195">
        <f t="shared" si="360"/>
        <v>8.2222222222222238E-2</v>
      </c>
      <c r="Z382" s="195">
        <f t="shared" si="360"/>
        <v>9.8333333333333356E-2</v>
      </c>
      <c r="AA382" s="195">
        <f t="shared" si="360"/>
        <v>0.11444444444444447</v>
      </c>
      <c r="AB382" s="195">
        <f t="shared" si="360"/>
        <v>0.13055555555555559</v>
      </c>
      <c r="AC382" s="195">
        <f t="shared" si="360"/>
        <v>0.1466666666666667</v>
      </c>
      <c r="AD382" s="195">
        <f t="shared" si="360"/>
        <v>0.1627777777777778</v>
      </c>
      <c r="AE382" s="195">
        <f t="shared" si="360"/>
        <v>0.1788888888888889</v>
      </c>
      <c r="AF382" s="82">
        <f t="shared" si="360"/>
        <v>0.19500000000000001</v>
      </c>
      <c r="AG382" s="195">
        <f t="shared" si="360"/>
        <v>0.21111111111111111</v>
      </c>
      <c r="AH382" s="195">
        <f t="shared" si="360"/>
        <v>0.22722222222222221</v>
      </c>
      <c r="AI382" s="195">
        <f t="shared" si="360"/>
        <v>0.24333333333333332</v>
      </c>
      <c r="AJ382" s="195">
        <f t="shared" si="360"/>
        <v>0.25944444444444442</v>
      </c>
      <c r="AK382" s="195">
        <f t="shared" ref="AK382:BB382" si="361">+AJ382+AK381</f>
        <v>0.27555555555555555</v>
      </c>
      <c r="AL382" s="195">
        <f t="shared" si="361"/>
        <v>0.29166666666666669</v>
      </c>
      <c r="AM382" s="195">
        <f t="shared" si="361"/>
        <v>0.30777777777777782</v>
      </c>
      <c r="AN382" s="195">
        <f t="shared" si="361"/>
        <v>0.32388888888888895</v>
      </c>
      <c r="AO382" s="195">
        <f t="shared" si="361"/>
        <v>0.34000000000000008</v>
      </c>
      <c r="AP382" s="195">
        <f t="shared" si="361"/>
        <v>1</v>
      </c>
      <c r="AQ382" s="195">
        <f t="shared" si="361"/>
        <v>1</v>
      </c>
      <c r="AR382" s="195">
        <f t="shared" si="361"/>
        <v>1</v>
      </c>
      <c r="AS382" s="195">
        <f t="shared" si="361"/>
        <v>1</v>
      </c>
      <c r="AT382" s="195">
        <f t="shared" si="361"/>
        <v>1</v>
      </c>
      <c r="AU382" s="195">
        <f t="shared" si="361"/>
        <v>1</v>
      </c>
      <c r="AV382" s="195">
        <f t="shared" si="361"/>
        <v>1</v>
      </c>
      <c r="AW382" s="195">
        <f t="shared" si="361"/>
        <v>1</v>
      </c>
      <c r="AX382" s="195">
        <f t="shared" si="361"/>
        <v>1</v>
      </c>
      <c r="AY382" s="195">
        <f t="shared" si="361"/>
        <v>1</v>
      </c>
      <c r="AZ382" s="195">
        <f t="shared" si="361"/>
        <v>1</v>
      </c>
      <c r="BA382" s="195">
        <f t="shared" si="361"/>
        <v>1</v>
      </c>
      <c r="BB382" s="195">
        <f t="shared" si="361"/>
        <v>1</v>
      </c>
      <c r="BC382" s="196"/>
      <c r="BD382" s="194"/>
    </row>
    <row r="383" spans="1:89" s="212" customFormat="1" x14ac:dyDescent="0.25">
      <c r="A383" s="259"/>
      <c r="B383" s="209"/>
      <c r="C383" s="266"/>
      <c r="D383" s="210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  <c r="AA383" s="210"/>
      <c r="AB383" s="210"/>
      <c r="AC383" s="210"/>
      <c r="AD383" s="210"/>
      <c r="AE383" s="210"/>
      <c r="AF383" s="83"/>
      <c r="AG383" s="210"/>
      <c r="AH383" s="210"/>
      <c r="AI383" s="210"/>
      <c r="AJ383" s="210"/>
      <c r="AK383" s="210"/>
      <c r="AL383" s="210"/>
      <c r="AM383" s="210"/>
      <c r="AN383" s="210"/>
      <c r="AO383" s="210"/>
      <c r="AP383" s="210"/>
      <c r="AQ383" s="210"/>
      <c r="AR383" s="210"/>
      <c r="AS383" s="210"/>
      <c r="AT383" s="210"/>
      <c r="AU383" s="210"/>
      <c r="AV383" s="210"/>
      <c r="AW383" s="210"/>
      <c r="AX383" s="210"/>
      <c r="AY383" s="210"/>
      <c r="AZ383" s="210"/>
      <c r="BA383" s="210"/>
      <c r="BB383" s="210"/>
      <c r="BC383" s="211"/>
      <c r="BD383" s="209"/>
    </row>
    <row r="384" spans="1:89" s="198" customFormat="1" x14ac:dyDescent="0.25">
      <c r="A384" s="259"/>
      <c r="B384" s="198" t="s">
        <v>112</v>
      </c>
      <c r="C384" s="199">
        <v>14.2</v>
      </c>
      <c r="D384" s="200">
        <f t="shared" ref="D384:AI384" si="362">+D380*$C384</f>
        <v>0</v>
      </c>
      <c r="E384" s="200">
        <f t="shared" si="362"/>
        <v>0</v>
      </c>
      <c r="F384" s="200">
        <f t="shared" si="362"/>
        <v>0</v>
      </c>
      <c r="G384" s="200">
        <f t="shared" si="362"/>
        <v>0</v>
      </c>
      <c r="H384" s="200">
        <f t="shared" si="362"/>
        <v>0</v>
      </c>
      <c r="I384" s="200">
        <f t="shared" si="362"/>
        <v>0</v>
      </c>
      <c r="J384" s="200">
        <f t="shared" si="362"/>
        <v>0</v>
      </c>
      <c r="K384" s="200">
        <f t="shared" si="362"/>
        <v>0</v>
      </c>
      <c r="L384" s="200">
        <f t="shared" si="362"/>
        <v>0</v>
      </c>
      <c r="M384" s="200">
        <f t="shared" si="362"/>
        <v>0</v>
      </c>
      <c r="N384" s="200">
        <f t="shared" si="362"/>
        <v>0.70577380952380941</v>
      </c>
      <c r="O384" s="200">
        <f t="shared" si="362"/>
        <v>0.70577380952380941</v>
      </c>
      <c r="P384" s="200">
        <f t="shared" si="362"/>
        <v>0.70577380952380941</v>
      </c>
      <c r="Q384" s="200">
        <f t="shared" si="362"/>
        <v>0.70577380952380941</v>
      </c>
      <c r="R384" s="200">
        <f t="shared" si="362"/>
        <v>0.70577380952380941</v>
      </c>
      <c r="S384" s="200">
        <f t="shared" si="362"/>
        <v>0.70577380952380941</v>
      </c>
      <c r="T384" s="200">
        <f t="shared" si="362"/>
        <v>0.70577380952380941</v>
      </c>
      <c r="U384" s="200">
        <f t="shared" si="362"/>
        <v>0.70577380952380941</v>
      </c>
      <c r="V384" s="200">
        <f t="shared" si="362"/>
        <v>0.70577380952380941</v>
      </c>
      <c r="W384" s="200">
        <f t="shared" si="362"/>
        <v>0.70577380952380941</v>
      </c>
      <c r="X384" s="200">
        <f t="shared" si="362"/>
        <v>1.4160104761904762</v>
      </c>
      <c r="Y384" s="200">
        <f t="shared" si="362"/>
        <v>2.1262471428571432</v>
      </c>
      <c r="Z384" s="200">
        <f t="shared" si="362"/>
        <v>2.8364838095238096</v>
      </c>
      <c r="AA384" s="200">
        <f t="shared" si="362"/>
        <v>3.546720476190476</v>
      </c>
      <c r="AB384" s="200">
        <f t="shared" si="362"/>
        <v>4.256957142857142</v>
      </c>
      <c r="AC384" s="200">
        <f t="shared" si="362"/>
        <v>4.9671938095238088</v>
      </c>
      <c r="AD384" s="200">
        <f t="shared" si="362"/>
        <v>5.6774304761904757</v>
      </c>
      <c r="AE384" s="200">
        <f t="shared" si="362"/>
        <v>6.3876671428571417</v>
      </c>
      <c r="AF384" s="90">
        <f t="shared" si="362"/>
        <v>7.0979038095238085</v>
      </c>
      <c r="AG384" s="200">
        <f t="shared" si="362"/>
        <v>7.8081404761904745</v>
      </c>
      <c r="AH384" s="200">
        <f t="shared" si="362"/>
        <v>8.5183771428571422</v>
      </c>
      <c r="AI384" s="200">
        <f t="shared" si="362"/>
        <v>9.2286138095238091</v>
      </c>
      <c r="AJ384" s="200">
        <f t="shared" ref="AJ384:BB384" si="363">+AJ380*$C384</f>
        <v>9.9388504761904759</v>
      </c>
      <c r="AK384" s="200">
        <f t="shared" si="363"/>
        <v>10.649087142857143</v>
      </c>
      <c r="AL384" s="200">
        <f t="shared" si="363"/>
        <v>11.359323809523811</v>
      </c>
      <c r="AM384" s="200">
        <f t="shared" si="363"/>
        <v>12.069560476190478</v>
      </c>
      <c r="AN384" s="200">
        <f t="shared" si="363"/>
        <v>12.779797142857145</v>
      </c>
      <c r="AO384" s="200">
        <f t="shared" si="363"/>
        <v>13.490033809523812</v>
      </c>
      <c r="AP384" s="200">
        <f t="shared" si="363"/>
        <v>13.490033809523812</v>
      </c>
      <c r="AQ384" s="200">
        <f t="shared" si="363"/>
        <v>13.490033809523812</v>
      </c>
      <c r="AR384" s="200">
        <f t="shared" si="363"/>
        <v>13.490033809523812</v>
      </c>
      <c r="AS384" s="200">
        <f t="shared" si="363"/>
        <v>13.490033809523812</v>
      </c>
      <c r="AT384" s="200">
        <f t="shared" si="363"/>
        <v>14.200033809523813</v>
      </c>
      <c r="AU384" s="200">
        <f t="shared" si="363"/>
        <v>14.200033809523813</v>
      </c>
      <c r="AV384" s="200">
        <f t="shared" si="363"/>
        <v>14.200033809523813</v>
      </c>
      <c r="AW384" s="200">
        <f t="shared" si="363"/>
        <v>14.200033809523813</v>
      </c>
      <c r="AX384" s="200">
        <f t="shared" si="363"/>
        <v>14.200033809523813</v>
      </c>
      <c r="AY384" s="200">
        <f t="shared" si="363"/>
        <v>14.200033809523813</v>
      </c>
      <c r="AZ384" s="200">
        <f t="shared" si="363"/>
        <v>14.200033809523813</v>
      </c>
      <c r="BA384" s="200">
        <f t="shared" si="363"/>
        <v>14.200033809523813</v>
      </c>
      <c r="BB384" s="200">
        <f t="shared" si="363"/>
        <v>14.200033809523813</v>
      </c>
      <c r="BC384" s="201"/>
      <c r="BD384" s="202"/>
      <c r="BE384" s="202"/>
      <c r="BF384" s="202"/>
      <c r="BG384" s="202"/>
      <c r="BH384" s="202"/>
      <c r="BI384" s="202"/>
      <c r="BJ384" s="202"/>
      <c r="BK384" s="202"/>
      <c r="BL384" s="202"/>
      <c r="BM384" s="202"/>
      <c r="BN384" s="202"/>
      <c r="BO384" s="202"/>
      <c r="BP384" s="202"/>
      <c r="BQ384" s="202"/>
      <c r="BR384" s="202"/>
      <c r="BS384" s="202"/>
      <c r="BT384" s="202"/>
      <c r="BU384" s="202"/>
      <c r="BV384" s="202"/>
      <c r="BW384" s="202"/>
      <c r="BX384" s="202"/>
      <c r="BY384" s="202"/>
      <c r="BZ384" s="202"/>
      <c r="CA384" s="202"/>
      <c r="CB384" s="202"/>
      <c r="CC384" s="202"/>
      <c r="CD384" s="202"/>
      <c r="CE384" s="202"/>
      <c r="CF384" s="202"/>
      <c r="CG384" s="202"/>
      <c r="CH384" s="202"/>
      <c r="CI384" s="202"/>
      <c r="CJ384" s="202"/>
      <c r="CK384" s="202"/>
    </row>
    <row r="385" spans="1:89" s="203" customFormat="1" ht="13.8" thickBot="1" x14ac:dyDescent="0.3">
      <c r="A385" s="260"/>
      <c r="B385" s="203" t="s">
        <v>113</v>
      </c>
      <c r="C385" s="204" t="str">
        <f>+'NTP or Sold'!B39</f>
        <v>Committed</v>
      </c>
      <c r="D385" s="205">
        <f t="shared" ref="D385:AI385" si="364">+D382*$C384</f>
        <v>0</v>
      </c>
      <c r="E385" s="205">
        <f t="shared" si="364"/>
        <v>0</v>
      </c>
      <c r="F385" s="205">
        <f t="shared" si="364"/>
        <v>0</v>
      </c>
      <c r="G385" s="205">
        <f t="shared" si="364"/>
        <v>0</v>
      </c>
      <c r="H385" s="205">
        <f t="shared" si="364"/>
        <v>0</v>
      </c>
      <c r="I385" s="205">
        <f t="shared" si="364"/>
        <v>0</v>
      </c>
      <c r="J385" s="205">
        <f t="shared" si="364"/>
        <v>0</v>
      </c>
      <c r="K385" s="205">
        <f t="shared" si="364"/>
        <v>0</v>
      </c>
      <c r="L385" s="205">
        <f t="shared" si="364"/>
        <v>0</v>
      </c>
      <c r="M385" s="205">
        <f t="shared" si="364"/>
        <v>0</v>
      </c>
      <c r="N385" s="205">
        <f t="shared" si="364"/>
        <v>0.71</v>
      </c>
      <c r="O385" s="205">
        <f t="shared" si="364"/>
        <v>0.71</v>
      </c>
      <c r="P385" s="205">
        <f t="shared" si="364"/>
        <v>0.71</v>
      </c>
      <c r="Q385" s="205">
        <f t="shared" si="364"/>
        <v>0.71</v>
      </c>
      <c r="R385" s="205">
        <f t="shared" si="364"/>
        <v>0.71</v>
      </c>
      <c r="S385" s="205">
        <f t="shared" si="364"/>
        <v>0.71</v>
      </c>
      <c r="T385" s="205">
        <f t="shared" si="364"/>
        <v>0.71</v>
      </c>
      <c r="U385" s="205">
        <f t="shared" si="364"/>
        <v>0.71</v>
      </c>
      <c r="V385" s="205">
        <f t="shared" si="364"/>
        <v>0.71</v>
      </c>
      <c r="W385" s="205">
        <f t="shared" si="364"/>
        <v>0.71</v>
      </c>
      <c r="X385" s="205">
        <f t="shared" si="364"/>
        <v>0.93877777777777782</v>
      </c>
      <c r="Y385" s="205">
        <f t="shared" si="364"/>
        <v>1.1675555555555557</v>
      </c>
      <c r="Z385" s="205">
        <f t="shared" si="364"/>
        <v>1.3963333333333336</v>
      </c>
      <c r="AA385" s="205">
        <f t="shared" si="364"/>
        <v>1.6251111111111114</v>
      </c>
      <c r="AB385" s="205">
        <f t="shared" si="364"/>
        <v>1.8538888888888894</v>
      </c>
      <c r="AC385" s="205">
        <f t="shared" si="364"/>
        <v>2.0826666666666669</v>
      </c>
      <c r="AD385" s="205">
        <f t="shared" si="364"/>
        <v>2.3114444444444446</v>
      </c>
      <c r="AE385" s="205">
        <f t="shared" si="364"/>
        <v>2.5402222222222224</v>
      </c>
      <c r="AF385" s="136">
        <f t="shared" si="364"/>
        <v>2.7690000000000001</v>
      </c>
      <c r="AG385" s="205">
        <f t="shared" si="364"/>
        <v>2.9977777777777774</v>
      </c>
      <c r="AH385" s="205">
        <f t="shared" si="364"/>
        <v>3.2265555555555552</v>
      </c>
      <c r="AI385" s="205">
        <f t="shared" si="364"/>
        <v>3.4553333333333329</v>
      </c>
      <c r="AJ385" s="205">
        <f t="shared" ref="AJ385:BB385" si="365">+AJ382*$C384</f>
        <v>3.6841111111111107</v>
      </c>
      <c r="AK385" s="205">
        <f t="shared" si="365"/>
        <v>3.9128888888888889</v>
      </c>
      <c r="AL385" s="205">
        <f t="shared" si="365"/>
        <v>4.1416666666666666</v>
      </c>
      <c r="AM385" s="205">
        <f t="shared" si="365"/>
        <v>4.3704444444444448</v>
      </c>
      <c r="AN385" s="205">
        <f t="shared" si="365"/>
        <v>4.599222222222223</v>
      </c>
      <c r="AO385" s="205">
        <f t="shared" si="365"/>
        <v>4.8280000000000012</v>
      </c>
      <c r="AP385" s="205">
        <f t="shared" si="365"/>
        <v>14.2</v>
      </c>
      <c r="AQ385" s="205">
        <f t="shared" si="365"/>
        <v>14.2</v>
      </c>
      <c r="AR385" s="205">
        <f t="shared" si="365"/>
        <v>14.2</v>
      </c>
      <c r="AS385" s="205">
        <f t="shared" si="365"/>
        <v>14.2</v>
      </c>
      <c r="AT385" s="205">
        <f t="shared" si="365"/>
        <v>14.2</v>
      </c>
      <c r="AU385" s="205">
        <f t="shared" si="365"/>
        <v>14.2</v>
      </c>
      <c r="AV385" s="205">
        <f t="shared" si="365"/>
        <v>14.2</v>
      </c>
      <c r="AW385" s="205">
        <f t="shared" si="365"/>
        <v>14.2</v>
      </c>
      <c r="AX385" s="205">
        <f t="shared" si="365"/>
        <v>14.2</v>
      </c>
      <c r="AY385" s="205">
        <f t="shared" si="365"/>
        <v>14.2</v>
      </c>
      <c r="AZ385" s="205">
        <f t="shared" si="365"/>
        <v>14.2</v>
      </c>
      <c r="BA385" s="205">
        <f t="shared" si="365"/>
        <v>14.2</v>
      </c>
      <c r="BB385" s="205">
        <f t="shared" si="365"/>
        <v>14.2</v>
      </c>
      <c r="BC385" s="206"/>
      <c r="BD385" s="207"/>
      <c r="BE385" s="207"/>
      <c r="BF385" s="207"/>
      <c r="BG385" s="207"/>
      <c r="BH385" s="207"/>
      <c r="BI385" s="207"/>
      <c r="BJ385" s="207"/>
      <c r="BK385" s="207"/>
      <c r="BL385" s="207"/>
      <c r="BM385" s="207"/>
      <c r="BN385" s="207"/>
      <c r="BO385" s="207"/>
      <c r="BP385" s="207"/>
      <c r="BQ385" s="207"/>
      <c r="BR385" s="207"/>
      <c r="BS385" s="207"/>
      <c r="BT385" s="207"/>
      <c r="BU385" s="207"/>
      <c r="BV385" s="207"/>
      <c r="BW385" s="207"/>
      <c r="BX385" s="207"/>
      <c r="BY385" s="207"/>
      <c r="BZ385" s="207"/>
      <c r="CA385" s="207"/>
      <c r="CB385" s="207"/>
      <c r="CC385" s="207"/>
      <c r="CD385" s="207"/>
      <c r="CE385" s="207"/>
      <c r="CF385" s="207"/>
      <c r="CG385" s="207"/>
      <c r="CH385" s="207"/>
      <c r="CI385" s="207"/>
      <c r="CJ385" s="207"/>
      <c r="CK385" s="207"/>
    </row>
    <row r="386" spans="1:89" s="92" customFormat="1" ht="15" customHeight="1" thickTop="1" x14ac:dyDescent="0.25">
      <c r="A386" s="258">
        <f>+'Cost Cancel Details'!A60+1</f>
        <v>9</v>
      </c>
      <c r="B386" s="98" t="str">
        <f>+'NTP or Sold'!G44</f>
        <v>7FA - now simple cycle</v>
      </c>
      <c r="C386" s="261" t="str">
        <f>+'NTP or Sold'!S44</f>
        <v>NEPCO / NESCO - Goldendale (EECC)</v>
      </c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84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99"/>
      <c r="BA386" s="99"/>
      <c r="BB386" s="99"/>
      <c r="BC386" s="100"/>
    </row>
    <row r="387" spans="1:89" s="105" customFormat="1" x14ac:dyDescent="0.25">
      <c r="A387" s="259"/>
      <c r="B387" s="101" t="s">
        <v>108</v>
      </c>
      <c r="C387" s="262"/>
      <c r="D387" s="103">
        <v>0</v>
      </c>
      <c r="E387" s="103">
        <v>0</v>
      </c>
      <c r="F387" s="103">
        <v>0</v>
      </c>
      <c r="G387" s="103">
        <v>0</v>
      </c>
      <c r="H387" s="103">
        <v>0</v>
      </c>
      <c r="I387" s="103">
        <v>0</v>
      </c>
      <c r="J387" s="103">
        <v>0</v>
      </c>
      <c r="K387" s="103">
        <v>0</v>
      </c>
      <c r="L387" s="103">
        <v>0</v>
      </c>
      <c r="M387" s="103">
        <v>0</v>
      </c>
      <c r="N387" s="103">
        <v>0</v>
      </c>
      <c r="O387" s="103">
        <v>0</v>
      </c>
      <c r="P387" s="103">
        <v>0</v>
      </c>
      <c r="Q387" s="103">
        <v>0</v>
      </c>
      <c r="R387" s="103">
        <v>0.1181</v>
      </c>
      <c r="S387" s="103">
        <v>1.41E-2</v>
      </c>
      <c r="T387" s="103">
        <v>0</v>
      </c>
      <c r="U387" s="103">
        <v>0</v>
      </c>
      <c r="V387" s="103">
        <v>0</v>
      </c>
      <c r="W387" s="103">
        <v>6.6500000000000004E-2</v>
      </c>
      <c r="X387" s="103">
        <v>5.6899999999999999E-2</v>
      </c>
      <c r="Y387" s="103">
        <v>5.6899999999999999E-2</v>
      </c>
      <c r="Z387" s="103">
        <v>5.6899999999999999E-2</v>
      </c>
      <c r="AA387" s="103">
        <v>5.6899999999999999E-2</v>
      </c>
      <c r="AB387" s="103">
        <v>5.6899999999999999E-2</v>
      </c>
      <c r="AC387" s="103">
        <v>5.6899999999999999E-2</v>
      </c>
      <c r="AD387" s="103">
        <v>5.6899999999999999E-2</v>
      </c>
      <c r="AE387" s="103">
        <v>5.6899999999999999E-2</v>
      </c>
      <c r="AF387" s="103">
        <v>5.6899999999999999E-2</v>
      </c>
      <c r="AG387" s="103">
        <v>5.6899999999999999E-2</v>
      </c>
      <c r="AH387" s="82">
        <v>0.21479999999999999</v>
      </c>
      <c r="AI387" s="103">
        <v>1.7500000000000002E-2</v>
      </c>
      <c r="AJ387" s="103">
        <v>0</v>
      </c>
      <c r="AK387" s="103">
        <v>0</v>
      </c>
      <c r="AL387" s="103">
        <v>0</v>
      </c>
      <c r="AM387" s="103">
        <v>0</v>
      </c>
      <c r="AN387" s="103">
        <v>0</v>
      </c>
      <c r="AO387" s="103">
        <v>0</v>
      </c>
      <c r="AP387" s="103">
        <v>0</v>
      </c>
      <c r="AQ387" s="103">
        <v>0</v>
      </c>
      <c r="AR387" s="103">
        <v>0</v>
      </c>
      <c r="AS387" s="103">
        <v>0</v>
      </c>
      <c r="AT387" s="103">
        <v>0</v>
      </c>
      <c r="AU387" s="103">
        <v>0</v>
      </c>
      <c r="AV387" s="103">
        <v>0</v>
      </c>
      <c r="AW387" s="103">
        <v>0</v>
      </c>
      <c r="AX387" s="103">
        <v>0</v>
      </c>
      <c r="AY387" s="103">
        <v>0</v>
      </c>
      <c r="AZ387" s="103">
        <v>0</v>
      </c>
      <c r="BA387" s="103">
        <v>0</v>
      </c>
      <c r="BB387" s="103">
        <v>0</v>
      </c>
      <c r="BC387" s="104">
        <f>SUM(D387:BB387)</f>
        <v>0.99999999999999978</v>
      </c>
      <c r="BD387" s="101"/>
    </row>
    <row r="388" spans="1:89" s="105" customFormat="1" x14ac:dyDescent="0.25">
      <c r="A388" s="259"/>
      <c r="B388" s="101" t="s">
        <v>109</v>
      </c>
      <c r="C388" s="262"/>
      <c r="D388" s="103">
        <f>D387</f>
        <v>0</v>
      </c>
      <c r="E388" s="103">
        <f t="shared" ref="E388:AJ388" si="366">+D388+E387</f>
        <v>0</v>
      </c>
      <c r="F388" s="103">
        <f t="shared" si="366"/>
        <v>0</v>
      </c>
      <c r="G388" s="103">
        <f t="shared" si="366"/>
        <v>0</v>
      </c>
      <c r="H388" s="103">
        <f t="shared" si="366"/>
        <v>0</v>
      </c>
      <c r="I388" s="103">
        <f t="shared" si="366"/>
        <v>0</v>
      </c>
      <c r="J388" s="103">
        <f t="shared" si="366"/>
        <v>0</v>
      </c>
      <c r="K388" s="103">
        <f t="shared" si="366"/>
        <v>0</v>
      </c>
      <c r="L388" s="103">
        <f t="shared" si="366"/>
        <v>0</v>
      </c>
      <c r="M388" s="103">
        <f t="shared" si="366"/>
        <v>0</v>
      </c>
      <c r="N388" s="103">
        <f t="shared" si="366"/>
        <v>0</v>
      </c>
      <c r="O388" s="103">
        <f t="shared" si="366"/>
        <v>0</v>
      </c>
      <c r="P388" s="103">
        <f t="shared" si="366"/>
        <v>0</v>
      </c>
      <c r="Q388" s="103">
        <f t="shared" si="366"/>
        <v>0</v>
      </c>
      <c r="R388" s="103">
        <f t="shared" si="366"/>
        <v>0.1181</v>
      </c>
      <c r="S388" s="103">
        <f t="shared" si="366"/>
        <v>0.13219999999999998</v>
      </c>
      <c r="T388" s="103">
        <f t="shared" si="366"/>
        <v>0.13219999999999998</v>
      </c>
      <c r="U388" s="103">
        <f t="shared" si="366"/>
        <v>0.13219999999999998</v>
      </c>
      <c r="V388" s="103">
        <f t="shared" si="366"/>
        <v>0.13219999999999998</v>
      </c>
      <c r="W388" s="103">
        <f t="shared" si="366"/>
        <v>0.19869999999999999</v>
      </c>
      <c r="X388" s="103">
        <f t="shared" si="366"/>
        <v>0.25559999999999999</v>
      </c>
      <c r="Y388" s="103">
        <f t="shared" si="366"/>
        <v>0.3125</v>
      </c>
      <c r="Z388" s="103">
        <f t="shared" si="366"/>
        <v>0.36940000000000001</v>
      </c>
      <c r="AA388" s="103">
        <f t="shared" si="366"/>
        <v>0.42630000000000001</v>
      </c>
      <c r="AB388" s="103">
        <f t="shared" si="366"/>
        <v>0.48320000000000002</v>
      </c>
      <c r="AC388" s="103">
        <f t="shared" si="366"/>
        <v>0.54010000000000002</v>
      </c>
      <c r="AD388" s="103">
        <f t="shared" si="366"/>
        <v>0.59699999999999998</v>
      </c>
      <c r="AE388" s="103">
        <f t="shared" si="366"/>
        <v>0.65389999999999993</v>
      </c>
      <c r="AF388" s="103">
        <f t="shared" si="366"/>
        <v>0.71079999999999988</v>
      </c>
      <c r="AG388" s="103">
        <f t="shared" si="366"/>
        <v>0.76769999999999983</v>
      </c>
      <c r="AH388" s="82">
        <f t="shared" si="366"/>
        <v>0.98249999999999982</v>
      </c>
      <c r="AI388" s="103">
        <f t="shared" si="366"/>
        <v>0.99999999999999978</v>
      </c>
      <c r="AJ388" s="103">
        <f t="shared" si="366"/>
        <v>0.99999999999999978</v>
      </c>
      <c r="AK388" s="103">
        <f t="shared" ref="AK388:BB388" si="367">+AJ388+AK387</f>
        <v>0.99999999999999978</v>
      </c>
      <c r="AL388" s="103">
        <f t="shared" si="367"/>
        <v>0.99999999999999978</v>
      </c>
      <c r="AM388" s="103">
        <f t="shared" si="367"/>
        <v>0.99999999999999978</v>
      </c>
      <c r="AN388" s="103">
        <f t="shared" si="367"/>
        <v>0.99999999999999978</v>
      </c>
      <c r="AO388" s="103">
        <f t="shared" si="367"/>
        <v>0.99999999999999978</v>
      </c>
      <c r="AP388" s="103">
        <f t="shared" si="367"/>
        <v>0.99999999999999978</v>
      </c>
      <c r="AQ388" s="103">
        <f t="shared" si="367"/>
        <v>0.99999999999999978</v>
      </c>
      <c r="AR388" s="103">
        <f t="shared" si="367"/>
        <v>0.99999999999999978</v>
      </c>
      <c r="AS388" s="103">
        <f t="shared" si="367"/>
        <v>0.99999999999999978</v>
      </c>
      <c r="AT388" s="103">
        <f t="shared" si="367"/>
        <v>0.99999999999999978</v>
      </c>
      <c r="AU388" s="103">
        <f t="shared" si="367"/>
        <v>0.99999999999999978</v>
      </c>
      <c r="AV388" s="103">
        <f t="shared" si="367"/>
        <v>0.99999999999999978</v>
      </c>
      <c r="AW388" s="103">
        <f t="shared" si="367"/>
        <v>0.99999999999999978</v>
      </c>
      <c r="AX388" s="103">
        <f t="shared" si="367"/>
        <v>0.99999999999999978</v>
      </c>
      <c r="AY388" s="103">
        <f t="shared" si="367"/>
        <v>0.99999999999999978</v>
      </c>
      <c r="AZ388" s="103">
        <f t="shared" si="367"/>
        <v>0.99999999999999978</v>
      </c>
      <c r="BA388" s="103">
        <f t="shared" si="367"/>
        <v>0.99999999999999978</v>
      </c>
      <c r="BB388" s="103">
        <f t="shared" si="367"/>
        <v>0.99999999999999978</v>
      </c>
      <c r="BC388" s="104"/>
      <c r="BD388" s="101"/>
    </row>
    <row r="389" spans="1:89" s="105" customFormat="1" x14ac:dyDescent="0.25">
      <c r="A389" s="259"/>
      <c r="B389" s="101" t="s">
        <v>110</v>
      </c>
      <c r="C389" s="262"/>
      <c r="D389" s="103">
        <v>0</v>
      </c>
      <c r="E389" s="103">
        <v>0</v>
      </c>
      <c r="F389" s="103">
        <v>0</v>
      </c>
      <c r="G389" s="103">
        <v>0</v>
      </c>
      <c r="H389" s="103">
        <v>0</v>
      </c>
      <c r="I389" s="103">
        <v>0</v>
      </c>
      <c r="J389" s="103">
        <v>0</v>
      </c>
      <c r="K389" s="103">
        <v>0</v>
      </c>
      <c r="L389" s="103">
        <v>0</v>
      </c>
      <c r="M389" s="103">
        <v>0</v>
      </c>
      <c r="N389" s="103">
        <v>0</v>
      </c>
      <c r="O389" s="103">
        <v>0</v>
      </c>
      <c r="P389" s="103">
        <v>0</v>
      </c>
      <c r="Q389" s="103">
        <v>0</v>
      </c>
      <c r="R389" s="103">
        <v>0</v>
      </c>
      <c r="S389" s="103">
        <v>0</v>
      </c>
      <c r="T389" s="103">
        <v>0</v>
      </c>
      <c r="U389" s="103">
        <v>0</v>
      </c>
      <c r="V389" s="103">
        <v>0</v>
      </c>
      <c r="W389" s="103">
        <f t="shared" ref="W389:BB389" si="368">W390-V390</f>
        <v>0.2</v>
      </c>
      <c r="X389" s="103">
        <f t="shared" si="368"/>
        <v>-5.0000000000000017E-2</v>
      </c>
      <c r="Y389" s="103">
        <f t="shared" si="368"/>
        <v>0.1</v>
      </c>
      <c r="Z389" s="103">
        <f t="shared" si="368"/>
        <v>4.9999999999999989E-2</v>
      </c>
      <c r="AA389" s="103">
        <f t="shared" si="368"/>
        <v>4.0000000000000036E-2</v>
      </c>
      <c r="AB389" s="103">
        <f t="shared" si="368"/>
        <v>0</v>
      </c>
      <c r="AC389" s="103">
        <f t="shared" si="368"/>
        <v>0</v>
      </c>
      <c r="AD389" s="103">
        <f t="shared" si="368"/>
        <v>0</v>
      </c>
      <c r="AE389" s="103">
        <f t="shared" si="368"/>
        <v>0</v>
      </c>
      <c r="AF389" s="103">
        <f t="shared" si="368"/>
        <v>0</v>
      </c>
      <c r="AG389" s="103">
        <f t="shared" si="368"/>
        <v>0</v>
      </c>
      <c r="AH389" s="82">
        <f t="shared" si="368"/>
        <v>0.64500000000000002</v>
      </c>
      <c r="AI389" s="103">
        <f t="shared" si="368"/>
        <v>1.5000000000000013E-2</v>
      </c>
      <c r="AJ389" s="103">
        <f t="shared" si="368"/>
        <v>0</v>
      </c>
      <c r="AK389" s="103">
        <f t="shared" si="368"/>
        <v>0</v>
      </c>
      <c r="AL389" s="103">
        <f t="shared" si="368"/>
        <v>0</v>
      </c>
      <c r="AM389" s="103">
        <f t="shared" si="368"/>
        <v>0</v>
      </c>
      <c r="AN389" s="103">
        <f t="shared" si="368"/>
        <v>0</v>
      </c>
      <c r="AO389" s="103">
        <f t="shared" si="368"/>
        <v>0</v>
      </c>
      <c r="AP389" s="103">
        <f t="shared" si="368"/>
        <v>0</v>
      </c>
      <c r="AQ389" s="103">
        <f t="shared" si="368"/>
        <v>0</v>
      </c>
      <c r="AR389" s="103">
        <f t="shared" si="368"/>
        <v>0</v>
      </c>
      <c r="AS389" s="103">
        <f t="shared" si="368"/>
        <v>0</v>
      </c>
      <c r="AT389" s="103">
        <f t="shared" si="368"/>
        <v>0</v>
      </c>
      <c r="AU389" s="103">
        <f t="shared" si="368"/>
        <v>0</v>
      </c>
      <c r="AV389" s="103">
        <f t="shared" si="368"/>
        <v>0</v>
      </c>
      <c r="AW389" s="103">
        <f t="shared" si="368"/>
        <v>0</v>
      </c>
      <c r="AX389" s="103">
        <f t="shared" si="368"/>
        <v>0</v>
      </c>
      <c r="AY389" s="103">
        <f t="shared" si="368"/>
        <v>0</v>
      </c>
      <c r="AZ389" s="103">
        <f t="shared" si="368"/>
        <v>0</v>
      </c>
      <c r="BA389" s="103">
        <f t="shared" si="368"/>
        <v>0</v>
      </c>
      <c r="BB389" s="103">
        <f t="shared" si="368"/>
        <v>0</v>
      </c>
      <c r="BC389" s="104">
        <f>SUM(D389:BB389)</f>
        <v>1</v>
      </c>
      <c r="BD389" s="101"/>
    </row>
    <row r="390" spans="1:89" s="105" customFormat="1" x14ac:dyDescent="0.25">
      <c r="A390" s="259"/>
      <c r="B390" s="101" t="s">
        <v>111</v>
      </c>
      <c r="C390" s="262"/>
      <c r="D390" s="103">
        <f>D389</f>
        <v>0</v>
      </c>
      <c r="E390" s="103">
        <f t="shared" ref="E390:V390" si="369">+D390+E389</f>
        <v>0</v>
      </c>
      <c r="F390" s="103">
        <f t="shared" si="369"/>
        <v>0</v>
      </c>
      <c r="G390" s="103">
        <f t="shared" si="369"/>
        <v>0</v>
      </c>
      <c r="H390" s="103">
        <f t="shared" si="369"/>
        <v>0</v>
      </c>
      <c r="I390" s="103">
        <f t="shared" si="369"/>
        <v>0</v>
      </c>
      <c r="J390" s="103">
        <f t="shared" si="369"/>
        <v>0</v>
      </c>
      <c r="K390" s="103">
        <f t="shared" si="369"/>
        <v>0</v>
      </c>
      <c r="L390" s="103">
        <f t="shared" si="369"/>
        <v>0</v>
      </c>
      <c r="M390" s="103">
        <f t="shared" si="369"/>
        <v>0</v>
      </c>
      <c r="N390" s="103">
        <f t="shared" si="369"/>
        <v>0</v>
      </c>
      <c r="O390" s="103">
        <f t="shared" si="369"/>
        <v>0</v>
      </c>
      <c r="P390" s="103">
        <f t="shared" si="369"/>
        <v>0</v>
      </c>
      <c r="Q390" s="103">
        <f t="shared" si="369"/>
        <v>0</v>
      </c>
      <c r="R390" s="103">
        <f t="shared" si="369"/>
        <v>0</v>
      </c>
      <c r="S390" s="103">
        <f t="shared" si="369"/>
        <v>0</v>
      </c>
      <c r="T390" s="103">
        <f t="shared" si="369"/>
        <v>0</v>
      </c>
      <c r="U390" s="103">
        <f t="shared" si="369"/>
        <v>0</v>
      </c>
      <c r="V390" s="103">
        <f t="shared" si="369"/>
        <v>0</v>
      </c>
      <c r="W390" s="103">
        <v>0.2</v>
      </c>
      <c r="X390" s="103">
        <v>0.15</v>
      </c>
      <c r="Y390" s="103">
        <v>0.25</v>
      </c>
      <c r="Z390" s="103">
        <v>0.3</v>
      </c>
      <c r="AA390" s="103">
        <v>0.34</v>
      </c>
      <c r="AB390" s="103">
        <v>0.34</v>
      </c>
      <c r="AC390" s="103">
        <v>0.34</v>
      </c>
      <c r="AD390" s="103">
        <v>0.34</v>
      </c>
      <c r="AE390" s="103">
        <v>0.34</v>
      </c>
      <c r="AF390" s="103">
        <v>0.34</v>
      </c>
      <c r="AG390" s="103">
        <v>0.34</v>
      </c>
      <c r="AH390" s="82">
        <v>0.98499999999999999</v>
      </c>
      <c r="AI390" s="103">
        <v>1</v>
      </c>
      <c r="AJ390" s="103">
        <v>1</v>
      </c>
      <c r="AK390" s="103">
        <v>1</v>
      </c>
      <c r="AL390" s="103">
        <v>1</v>
      </c>
      <c r="AM390" s="103">
        <v>1</v>
      </c>
      <c r="AN390" s="103">
        <v>1</v>
      </c>
      <c r="AO390" s="103">
        <v>1</v>
      </c>
      <c r="AP390" s="103">
        <v>1</v>
      </c>
      <c r="AQ390" s="103">
        <v>1</v>
      </c>
      <c r="AR390" s="103">
        <v>1</v>
      </c>
      <c r="AS390" s="103">
        <v>1</v>
      </c>
      <c r="AT390" s="103">
        <v>1</v>
      </c>
      <c r="AU390" s="103">
        <v>1</v>
      </c>
      <c r="AV390" s="103">
        <v>1</v>
      </c>
      <c r="AW390" s="103">
        <v>1</v>
      </c>
      <c r="AX390" s="103">
        <v>1</v>
      </c>
      <c r="AY390" s="103">
        <v>1</v>
      </c>
      <c r="AZ390" s="103">
        <v>1</v>
      </c>
      <c r="BA390" s="103">
        <v>1</v>
      </c>
      <c r="BB390" s="103">
        <v>1</v>
      </c>
      <c r="BC390" s="104"/>
      <c r="BD390" s="101"/>
    </row>
    <row r="391" spans="1:89" s="105" customFormat="1" x14ac:dyDescent="0.25">
      <c r="A391" s="259"/>
      <c r="B391" s="101"/>
      <c r="C391" s="102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  <c r="AA391" s="103"/>
      <c r="AB391" s="103"/>
      <c r="AC391" s="103"/>
      <c r="AD391" s="103"/>
      <c r="AE391" s="103"/>
      <c r="AF391" s="103"/>
      <c r="AG391" s="103"/>
      <c r="AH391" s="82"/>
      <c r="AI391" s="103"/>
      <c r="AJ391" s="103"/>
      <c r="AK391" s="103"/>
      <c r="AL391" s="103"/>
      <c r="AM391" s="103"/>
      <c r="AN391" s="103"/>
      <c r="AO391" s="103"/>
      <c r="AP391" s="103"/>
      <c r="AQ391" s="103"/>
      <c r="AR391" s="103"/>
      <c r="AS391" s="103"/>
      <c r="AT391" s="103"/>
      <c r="AU391" s="103"/>
      <c r="AV391" s="103"/>
      <c r="AW391" s="103"/>
      <c r="AX391" s="103"/>
      <c r="AY391" s="103"/>
      <c r="AZ391" s="103"/>
      <c r="BA391" s="103"/>
      <c r="BB391" s="103"/>
      <c r="BC391" s="104"/>
      <c r="BD391" s="101"/>
    </row>
    <row r="392" spans="1:89" s="91" customFormat="1" x14ac:dyDescent="0.25">
      <c r="A392" s="259"/>
      <c r="B392" s="91" t="s">
        <v>112</v>
      </c>
      <c r="C392" s="93">
        <v>36.24736</v>
      </c>
      <c r="D392" s="94">
        <f t="shared" ref="D392:AI392" si="370">+D388*$C392</f>
        <v>0</v>
      </c>
      <c r="E392" s="94">
        <f t="shared" si="370"/>
        <v>0</v>
      </c>
      <c r="F392" s="94">
        <f t="shared" si="370"/>
        <v>0</v>
      </c>
      <c r="G392" s="94">
        <f t="shared" si="370"/>
        <v>0</v>
      </c>
      <c r="H392" s="94">
        <f t="shared" si="370"/>
        <v>0</v>
      </c>
      <c r="I392" s="94">
        <f t="shared" si="370"/>
        <v>0</v>
      </c>
      <c r="J392" s="94">
        <f t="shared" si="370"/>
        <v>0</v>
      </c>
      <c r="K392" s="94">
        <f t="shared" si="370"/>
        <v>0</v>
      </c>
      <c r="L392" s="94">
        <f t="shared" si="370"/>
        <v>0</v>
      </c>
      <c r="M392" s="94">
        <f t="shared" si="370"/>
        <v>0</v>
      </c>
      <c r="N392" s="94">
        <f t="shared" si="370"/>
        <v>0</v>
      </c>
      <c r="O392" s="94">
        <f t="shared" si="370"/>
        <v>0</v>
      </c>
      <c r="P392" s="94">
        <f t="shared" si="370"/>
        <v>0</v>
      </c>
      <c r="Q392" s="94">
        <f t="shared" si="370"/>
        <v>0</v>
      </c>
      <c r="R392" s="94">
        <f t="shared" si="370"/>
        <v>4.2808132160000003</v>
      </c>
      <c r="S392" s="94">
        <f t="shared" si="370"/>
        <v>4.7919009919999995</v>
      </c>
      <c r="T392" s="94">
        <f t="shared" si="370"/>
        <v>4.7919009919999995</v>
      </c>
      <c r="U392" s="94">
        <f t="shared" si="370"/>
        <v>4.7919009919999995</v>
      </c>
      <c r="V392" s="94">
        <f t="shared" si="370"/>
        <v>4.7919009919999995</v>
      </c>
      <c r="W392" s="94">
        <f t="shared" si="370"/>
        <v>7.2023504319999994</v>
      </c>
      <c r="X392" s="94">
        <f t="shared" si="370"/>
        <v>9.2648252160000002</v>
      </c>
      <c r="Y392" s="94">
        <f t="shared" si="370"/>
        <v>11.327300000000001</v>
      </c>
      <c r="Z392" s="94">
        <f t="shared" si="370"/>
        <v>13.389774784</v>
      </c>
      <c r="AA392" s="94">
        <f t="shared" si="370"/>
        <v>15.452249568000001</v>
      </c>
      <c r="AB392" s="94">
        <f t="shared" si="370"/>
        <v>17.514724352000002</v>
      </c>
      <c r="AC392" s="94">
        <f t="shared" si="370"/>
        <v>19.577199136000001</v>
      </c>
      <c r="AD392" s="94">
        <f t="shared" si="370"/>
        <v>21.63967392</v>
      </c>
      <c r="AE392" s="94">
        <f t="shared" si="370"/>
        <v>23.702148703999999</v>
      </c>
      <c r="AF392" s="94">
        <f t="shared" si="370"/>
        <v>25.764623487999994</v>
      </c>
      <c r="AG392" s="94">
        <f t="shared" si="370"/>
        <v>27.827098271999994</v>
      </c>
      <c r="AH392" s="90">
        <f t="shared" si="370"/>
        <v>35.613031199999995</v>
      </c>
      <c r="AI392" s="94">
        <f t="shared" si="370"/>
        <v>36.247359999999993</v>
      </c>
      <c r="AJ392" s="94">
        <f t="shared" ref="AJ392:BB392" si="371">+AJ388*$C392</f>
        <v>36.247359999999993</v>
      </c>
      <c r="AK392" s="94">
        <f t="shared" si="371"/>
        <v>36.247359999999993</v>
      </c>
      <c r="AL392" s="94">
        <f t="shared" si="371"/>
        <v>36.247359999999993</v>
      </c>
      <c r="AM392" s="94">
        <f t="shared" si="371"/>
        <v>36.247359999999993</v>
      </c>
      <c r="AN392" s="94">
        <f t="shared" si="371"/>
        <v>36.247359999999993</v>
      </c>
      <c r="AO392" s="94">
        <f t="shared" si="371"/>
        <v>36.247359999999993</v>
      </c>
      <c r="AP392" s="94">
        <f t="shared" si="371"/>
        <v>36.247359999999993</v>
      </c>
      <c r="AQ392" s="94">
        <f t="shared" si="371"/>
        <v>36.247359999999993</v>
      </c>
      <c r="AR392" s="94">
        <f t="shared" si="371"/>
        <v>36.247359999999993</v>
      </c>
      <c r="AS392" s="94">
        <f t="shared" si="371"/>
        <v>36.247359999999993</v>
      </c>
      <c r="AT392" s="94">
        <f t="shared" si="371"/>
        <v>36.247359999999993</v>
      </c>
      <c r="AU392" s="94">
        <f t="shared" si="371"/>
        <v>36.247359999999993</v>
      </c>
      <c r="AV392" s="94">
        <f t="shared" si="371"/>
        <v>36.247359999999993</v>
      </c>
      <c r="AW392" s="94">
        <f t="shared" si="371"/>
        <v>36.247359999999993</v>
      </c>
      <c r="AX392" s="94">
        <f t="shared" si="371"/>
        <v>36.247359999999993</v>
      </c>
      <c r="AY392" s="94">
        <f t="shared" si="371"/>
        <v>36.247359999999993</v>
      </c>
      <c r="AZ392" s="94">
        <f t="shared" si="371"/>
        <v>36.247359999999993</v>
      </c>
      <c r="BA392" s="94">
        <f t="shared" si="371"/>
        <v>36.247359999999993</v>
      </c>
      <c r="BB392" s="94">
        <f t="shared" si="371"/>
        <v>36.247359999999993</v>
      </c>
      <c r="BC392" s="95"/>
      <c r="BD392" s="96"/>
      <c r="BE392" s="96"/>
      <c r="BF392" s="96"/>
      <c r="BG392" s="96"/>
      <c r="BH392" s="96"/>
      <c r="BI392" s="96"/>
      <c r="BJ392" s="96"/>
      <c r="BK392" s="96"/>
      <c r="BL392" s="96"/>
      <c r="BM392" s="96"/>
      <c r="BN392" s="96"/>
      <c r="BO392" s="96"/>
      <c r="BP392" s="96"/>
      <c r="BQ392" s="96"/>
      <c r="BR392" s="96"/>
      <c r="BS392" s="96"/>
      <c r="BT392" s="96"/>
      <c r="BU392" s="96"/>
      <c r="BV392" s="96"/>
      <c r="BW392" s="96"/>
      <c r="BX392" s="96"/>
      <c r="BY392" s="96"/>
      <c r="BZ392" s="96"/>
      <c r="CA392" s="96"/>
      <c r="CB392" s="96"/>
      <c r="CC392" s="96"/>
      <c r="CD392" s="96"/>
      <c r="CE392" s="96"/>
      <c r="CF392" s="96"/>
      <c r="CG392" s="96"/>
      <c r="CH392" s="96"/>
      <c r="CI392" s="96"/>
      <c r="CJ392" s="96"/>
      <c r="CK392" s="96"/>
    </row>
    <row r="393" spans="1:89" s="133" customFormat="1" ht="13.8" thickBot="1" x14ac:dyDescent="0.3">
      <c r="A393" s="260"/>
      <c r="B393" s="133" t="s">
        <v>113</v>
      </c>
      <c r="C393" s="134" t="str">
        <f>+'NTP or Sold'!B44</f>
        <v>Tentative</v>
      </c>
      <c r="D393" s="135">
        <f t="shared" ref="D393:AI393" si="372">+D390*$C392</f>
        <v>0</v>
      </c>
      <c r="E393" s="135">
        <f t="shared" si="372"/>
        <v>0</v>
      </c>
      <c r="F393" s="135">
        <f t="shared" si="372"/>
        <v>0</v>
      </c>
      <c r="G393" s="135">
        <f t="shared" si="372"/>
        <v>0</v>
      </c>
      <c r="H393" s="135">
        <f t="shared" si="372"/>
        <v>0</v>
      </c>
      <c r="I393" s="135">
        <f t="shared" si="372"/>
        <v>0</v>
      </c>
      <c r="J393" s="135">
        <f t="shared" si="372"/>
        <v>0</v>
      </c>
      <c r="K393" s="135">
        <f t="shared" si="372"/>
        <v>0</v>
      </c>
      <c r="L393" s="135">
        <f t="shared" si="372"/>
        <v>0</v>
      </c>
      <c r="M393" s="135">
        <f t="shared" si="372"/>
        <v>0</v>
      </c>
      <c r="N393" s="135">
        <f t="shared" si="372"/>
        <v>0</v>
      </c>
      <c r="O393" s="135">
        <f t="shared" si="372"/>
        <v>0</v>
      </c>
      <c r="P393" s="135">
        <f t="shared" si="372"/>
        <v>0</v>
      </c>
      <c r="Q393" s="135">
        <f t="shared" si="372"/>
        <v>0</v>
      </c>
      <c r="R393" s="135">
        <f t="shared" si="372"/>
        <v>0</v>
      </c>
      <c r="S393" s="135">
        <f t="shared" si="372"/>
        <v>0</v>
      </c>
      <c r="T393" s="135">
        <f t="shared" si="372"/>
        <v>0</v>
      </c>
      <c r="U393" s="135">
        <f t="shared" si="372"/>
        <v>0</v>
      </c>
      <c r="V393" s="135">
        <f t="shared" si="372"/>
        <v>0</v>
      </c>
      <c r="W393" s="135">
        <f t="shared" si="372"/>
        <v>7.2494720000000008</v>
      </c>
      <c r="X393" s="135">
        <f t="shared" si="372"/>
        <v>5.4371039999999997</v>
      </c>
      <c r="Y393" s="135">
        <f t="shared" si="372"/>
        <v>9.0618400000000001</v>
      </c>
      <c r="Z393" s="135">
        <f t="shared" si="372"/>
        <v>10.874207999999999</v>
      </c>
      <c r="AA393" s="135">
        <f t="shared" si="372"/>
        <v>12.324102400000001</v>
      </c>
      <c r="AB393" s="135">
        <f t="shared" si="372"/>
        <v>12.324102400000001</v>
      </c>
      <c r="AC393" s="135">
        <f t="shared" si="372"/>
        <v>12.324102400000001</v>
      </c>
      <c r="AD393" s="135">
        <f t="shared" si="372"/>
        <v>12.324102400000001</v>
      </c>
      <c r="AE393" s="135">
        <f t="shared" si="372"/>
        <v>12.324102400000001</v>
      </c>
      <c r="AF393" s="135">
        <f t="shared" si="372"/>
        <v>12.324102400000001</v>
      </c>
      <c r="AG393" s="135">
        <f t="shared" si="372"/>
        <v>12.324102400000001</v>
      </c>
      <c r="AH393" s="136">
        <f t="shared" si="372"/>
        <v>35.703649599999999</v>
      </c>
      <c r="AI393" s="135">
        <f t="shared" si="372"/>
        <v>36.24736</v>
      </c>
      <c r="AJ393" s="135">
        <f t="shared" ref="AJ393:BB393" si="373">+AJ390*$C392</f>
        <v>36.24736</v>
      </c>
      <c r="AK393" s="135">
        <f t="shared" si="373"/>
        <v>36.24736</v>
      </c>
      <c r="AL393" s="135">
        <f t="shared" si="373"/>
        <v>36.24736</v>
      </c>
      <c r="AM393" s="135">
        <f t="shared" si="373"/>
        <v>36.24736</v>
      </c>
      <c r="AN393" s="135">
        <f t="shared" si="373"/>
        <v>36.24736</v>
      </c>
      <c r="AO393" s="135">
        <f t="shared" si="373"/>
        <v>36.24736</v>
      </c>
      <c r="AP393" s="135">
        <f t="shared" si="373"/>
        <v>36.24736</v>
      </c>
      <c r="AQ393" s="135">
        <f t="shared" si="373"/>
        <v>36.24736</v>
      </c>
      <c r="AR393" s="135">
        <f t="shared" si="373"/>
        <v>36.24736</v>
      </c>
      <c r="AS393" s="135">
        <f t="shared" si="373"/>
        <v>36.24736</v>
      </c>
      <c r="AT393" s="135">
        <f t="shared" si="373"/>
        <v>36.24736</v>
      </c>
      <c r="AU393" s="135">
        <f t="shared" si="373"/>
        <v>36.24736</v>
      </c>
      <c r="AV393" s="135">
        <f t="shared" si="373"/>
        <v>36.24736</v>
      </c>
      <c r="AW393" s="135">
        <f t="shared" si="373"/>
        <v>36.24736</v>
      </c>
      <c r="AX393" s="135">
        <f t="shared" si="373"/>
        <v>36.24736</v>
      </c>
      <c r="AY393" s="135">
        <f t="shared" si="373"/>
        <v>36.24736</v>
      </c>
      <c r="AZ393" s="135">
        <f t="shared" si="373"/>
        <v>36.24736</v>
      </c>
      <c r="BA393" s="135">
        <f t="shared" si="373"/>
        <v>36.24736</v>
      </c>
      <c r="BB393" s="135">
        <f t="shared" si="373"/>
        <v>36.24736</v>
      </c>
      <c r="BC393" s="137"/>
      <c r="BD393" s="138"/>
      <c r="BE393" s="138"/>
      <c r="BF393" s="138"/>
      <c r="BG393" s="138"/>
      <c r="BH393" s="138"/>
      <c r="BI393" s="138"/>
      <c r="BJ393" s="138"/>
      <c r="BK393" s="138"/>
      <c r="BL393" s="138"/>
      <c r="BM393" s="138"/>
      <c r="BN393" s="138"/>
      <c r="BO393" s="138"/>
      <c r="BP393" s="138"/>
      <c r="BQ393" s="138"/>
      <c r="BR393" s="138"/>
      <c r="BS393" s="138"/>
      <c r="BT393" s="138"/>
      <c r="BU393" s="138"/>
      <c r="BV393" s="138"/>
      <c r="BW393" s="138"/>
      <c r="BX393" s="138"/>
      <c r="BY393" s="138"/>
      <c r="BZ393" s="138"/>
      <c r="CA393" s="138"/>
      <c r="CB393" s="138"/>
      <c r="CC393" s="138"/>
      <c r="CD393" s="138"/>
      <c r="CE393" s="138"/>
      <c r="CF393" s="138"/>
      <c r="CG393" s="138"/>
      <c r="CH393" s="138"/>
      <c r="CI393" s="138"/>
      <c r="CJ393" s="138"/>
      <c r="CK393" s="138"/>
    </row>
    <row r="394" spans="1:89" s="92" customFormat="1" ht="15" customHeight="1" thickTop="1" x14ac:dyDescent="0.25">
      <c r="A394" s="258">
        <f>+'Cost Cancel Details'!A28+1</f>
        <v>5</v>
      </c>
      <c r="B394" s="98" t="e">
        <f>'Detail by Turbine'!#REF!</f>
        <v>#REF!</v>
      </c>
      <c r="C394" s="261" t="e">
        <f>'Detail by Turbine'!#REF!</f>
        <v>#REF!</v>
      </c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84"/>
      <c r="AI394" s="99"/>
      <c r="AJ394" s="99"/>
      <c r="AK394" s="99"/>
      <c r="AL394" s="99"/>
      <c r="AM394" s="99"/>
      <c r="AN394" s="99"/>
      <c r="AO394" s="99"/>
      <c r="AP394" s="99"/>
      <c r="AQ394" s="99"/>
      <c r="AR394" s="99"/>
      <c r="AS394" s="99"/>
      <c r="AT394" s="99"/>
      <c r="AU394" s="99"/>
      <c r="AV394" s="99"/>
      <c r="AW394" s="99"/>
      <c r="AX394" s="99"/>
      <c r="AY394" s="99"/>
      <c r="AZ394" s="99"/>
      <c r="BA394" s="99"/>
      <c r="BB394" s="99"/>
      <c r="BC394" s="100"/>
    </row>
    <row r="395" spans="1:89" s="105" customFormat="1" x14ac:dyDescent="0.25">
      <c r="A395" s="259"/>
      <c r="B395" s="101" t="s">
        <v>108</v>
      </c>
      <c r="C395" s="262"/>
      <c r="D395" s="103">
        <v>0</v>
      </c>
      <c r="E395" s="103">
        <v>0</v>
      </c>
      <c r="F395" s="103">
        <v>0</v>
      </c>
      <c r="G395" s="103">
        <v>0</v>
      </c>
      <c r="H395" s="103">
        <v>0</v>
      </c>
      <c r="I395" s="103">
        <v>0</v>
      </c>
      <c r="J395" s="103">
        <v>0</v>
      </c>
      <c r="K395" s="103">
        <v>0</v>
      </c>
      <c r="L395" s="103">
        <v>0</v>
      </c>
      <c r="M395" s="103">
        <v>0</v>
      </c>
      <c r="N395" s="103">
        <f>16.7/336</f>
        <v>4.9702380952380949E-2</v>
      </c>
      <c r="O395" s="103">
        <v>0</v>
      </c>
      <c r="P395" s="103">
        <v>0</v>
      </c>
      <c r="Q395" s="103">
        <v>0</v>
      </c>
      <c r="R395" s="103">
        <v>0</v>
      </c>
      <c r="S395" s="103">
        <v>0</v>
      </c>
      <c r="T395" s="103">
        <v>0</v>
      </c>
      <c r="U395" s="103">
        <v>0</v>
      </c>
      <c r="V395" s="103">
        <v>0</v>
      </c>
      <c r="W395" s="103">
        <v>0</v>
      </c>
      <c r="X395" s="103">
        <f t="shared" ref="X395:AO395" si="374">+(0.95-0.0497)/18</f>
        <v>5.0016666666666668E-2</v>
      </c>
      <c r="Y395" s="103">
        <f t="shared" si="374"/>
        <v>5.0016666666666668E-2</v>
      </c>
      <c r="Z395" s="103">
        <f t="shared" si="374"/>
        <v>5.0016666666666668E-2</v>
      </c>
      <c r="AA395" s="103">
        <f t="shared" si="374"/>
        <v>5.0016666666666668E-2</v>
      </c>
      <c r="AB395" s="103">
        <f t="shared" si="374"/>
        <v>5.0016666666666668E-2</v>
      </c>
      <c r="AC395" s="103">
        <f t="shared" si="374"/>
        <v>5.0016666666666668E-2</v>
      </c>
      <c r="AD395" s="103">
        <f t="shared" si="374"/>
        <v>5.0016666666666668E-2</v>
      </c>
      <c r="AE395" s="103">
        <f t="shared" si="374"/>
        <v>5.0016666666666668E-2</v>
      </c>
      <c r="AF395" s="103">
        <f t="shared" si="374"/>
        <v>5.0016666666666668E-2</v>
      </c>
      <c r="AG395" s="103">
        <f t="shared" si="374"/>
        <v>5.0016666666666668E-2</v>
      </c>
      <c r="AH395" s="82">
        <f t="shared" si="374"/>
        <v>5.0016666666666668E-2</v>
      </c>
      <c r="AI395" s="103">
        <f t="shared" si="374"/>
        <v>5.0016666666666668E-2</v>
      </c>
      <c r="AJ395" s="103">
        <f t="shared" si="374"/>
        <v>5.0016666666666668E-2</v>
      </c>
      <c r="AK395" s="103">
        <f t="shared" si="374"/>
        <v>5.0016666666666668E-2</v>
      </c>
      <c r="AL395" s="103">
        <f t="shared" si="374"/>
        <v>5.0016666666666668E-2</v>
      </c>
      <c r="AM395" s="103">
        <f t="shared" si="374"/>
        <v>5.0016666666666668E-2</v>
      </c>
      <c r="AN395" s="103">
        <f t="shared" si="374"/>
        <v>5.0016666666666668E-2</v>
      </c>
      <c r="AO395" s="103">
        <f t="shared" si="374"/>
        <v>5.0016666666666668E-2</v>
      </c>
      <c r="AP395" s="103">
        <v>0</v>
      </c>
      <c r="AQ395" s="103">
        <v>0</v>
      </c>
      <c r="AR395" s="103">
        <v>0</v>
      </c>
      <c r="AS395" s="103">
        <v>0</v>
      </c>
      <c r="AT395" s="103">
        <v>0.05</v>
      </c>
      <c r="AU395" s="103">
        <v>0</v>
      </c>
      <c r="AV395" s="103">
        <v>0</v>
      </c>
      <c r="AW395" s="103">
        <v>0</v>
      </c>
      <c r="AX395" s="103">
        <v>0</v>
      </c>
      <c r="AY395" s="103">
        <v>0</v>
      </c>
      <c r="AZ395" s="103">
        <v>0</v>
      </c>
      <c r="BA395" s="103">
        <v>0</v>
      </c>
      <c r="BB395" s="103">
        <v>0</v>
      </c>
      <c r="BC395" s="104">
        <f>SUM(D395:BB395)</f>
        <v>1.0000023809523813</v>
      </c>
      <c r="BD395" s="101"/>
    </row>
    <row r="396" spans="1:89" s="105" customFormat="1" x14ac:dyDescent="0.25">
      <c r="A396" s="259"/>
      <c r="B396" s="101" t="s">
        <v>109</v>
      </c>
      <c r="C396" s="262"/>
      <c r="D396" s="103">
        <f>D395</f>
        <v>0</v>
      </c>
      <c r="E396" s="103">
        <f t="shared" ref="E396:AJ396" si="375">+D396+E395</f>
        <v>0</v>
      </c>
      <c r="F396" s="103">
        <f t="shared" si="375"/>
        <v>0</v>
      </c>
      <c r="G396" s="103">
        <f t="shared" si="375"/>
        <v>0</v>
      </c>
      <c r="H396" s="103">
        <f t="shared" si="375"/>
        <v>0</v>
      </c>
      <c r="I396" s="103">
        <f t="shared" si="375"/>
        <v>0</v>
      </c>
      <c r="J396" s="103">
        <f t="shared" si="375"/>
        <v>0</v>
      </c>
      <c r="K396" s="103">
        <f t="shared" si="375"/>
        <v>0</v>
      </c>
      <c r="L396" s="103">
        <f t="shared" si="375"/>
        <v>0</v>
      </c>
      <c r="M396" s="103">
        <f t="shared" si="375"/>
        <v>0</v>
      </c>
      <c r="N396" s="103">
        <f t="shared" si="375"/>
        <v>4.9702380952380949E-2</v>
      </c>
      <c r="O396" s="103">
        <f t="shared" si="375"/>
        <v>4.9702380952380949E-2</v>
      </c>
      <c r="P396" s="103">
        <f t="shared" si="375"/>
        <v>4.9702380952380949E-2</v>
      </c>
      <c r="Q396" s="103">
        <f t="shared" si="375"/>
        <v>4.9702380952380949E-2</v>
      </c>
      <c r="R396" s="103">
        <f t="shared" si="375"/>
        <v>4.9702380952380949E-2</v>
      </c>
      <c r="S396" s="103">
        <f t="shared" si="375"/>
        <v>4.9702380952380949E-2</v>
      </c>
      <c r="T396" s="103">
        <f t="shared" si="375"/>
        <v>4.9702380952380949E-2</v>
      </c>
      <c r="U396" s="103">
        <f t="shared" si="375"/>
        <v>4.9702380952380949E-2</v>
      </c>
      <c r="V396" s="103">
        <f t="shared" si="375"/>
        <v>4.9702380952380949E-2</v>
      </c>
      <c r="W396" s="103">
        <f t="shared" si="375"/>
        <v>4.9702380952380949E-2</v>
      </c>
      <c r="X396" s="103">
        <f t="shared" si="375"/>
        <v>9.9719047619047624E-2</v>
      </c>
      <c r="Y396" s="103">
        <f t="shared" si="375"/>
        <v>0.14973571428571431</v>
      </c>
      <c r="Z396" s="103">
        <f t="shared" si="375"/>
        <v>0.19975238095238096</v>
      </c>
      <c r="AA396" s="103">
        <f t="shared" si="375"/>
        <v>0.24976904761904761</v>
      </c>
      <c r="AB396" s="103">
        <f t="shared" si="375"/>
        <v>0.29978571428571427</v>
      </c>
      <c r="AC396" s="103">
        <f t="shared" si="375"/>
        <v>0.34980238095238092</v>
      </c>
      <c r="AD396" s="103">
        <f t="shared" si="375"/>
        <v>0.39981904761904757</v>
      </c>
      <c r="AE396" s="103">
        <f t="shared" si="375"/>
        <v>0.44983571428571423</v>
      </c>
      <c r="AF396" s="103">
        <f t="shared" si="375"/>
        <v>0.49985238095238088</v>
      </c>
      <c r="AG396" s="103">
        <f t="shared" si="375"/>
        <v>0.54986904761904754</v>
      </c>
      <c r="AH396" s="82">
        <f t="shared" si="375"/>
        <v>0.59988571428571424</v>
      </c>
      <c r="AI396" s="103">
        <f t="shared" si="375"/>
        <v>0.64990238095238095</v>
      </c>
      <c r="AJ396" s="103">
        <f t="shared" si="375"/>
        <v>0.69991904761904766</v>
      </c>
      <c r="AK396" s="103">
        <f t="shared" ref="AK396:BB396" si="376">+AJ396+AK395</f>
        <v>0.74993571428571437</v>
      </c>
      <c r="AL396" s="103">
        <f t="shared" si="376"/>
        <v>0.79995238095238108</v>
      </c>
      <c r="AM396" s="103">
        <f t="shared" si="376"/>
        <v>0.84996904761904779</v>
      </c>
      <c r="AN396" s="103">
        <f t="shared" si="376"/>
        <v>0.8999857142857145</v>
      </c>
      <c r="AO396" s="103">
        <f t="shared" si="376"/>
        <v>0.95000238095238121</v>
      </c>
      <c r="AP396" s="103">
        <f t="shared" si="376"/>
        <v>0.95000238095238121</v>
      </c>
      <c r="AQ396" s="103">
        <f t="shared" si="376"/>
        <v>0.95000238095238121</v>
      </c>
      <c r="AR396" s="103">
        <f t="shared" si="376"/>
        <v>0.95000238095238121</v>
      </c>
      <c r="AS396" s="103">
        <f t="shared" si="376"/>
        <v>0.95000238095238121</v>
      </c>
      <c r="AT396" s="103">
        <f t="shared" si="376"/>
        <v>1.0000023809523813</v>
      </c>
      <c r="AU396" s="103">
        <f t="shared" si="376"/>
        <v>1.0000023809523813</v>
      </c>
      <c r="AV396" s="103">
        <f t="shared" si="376"/>
        <v>1.0000023809523813</v>
      </c>
      <c r="AW396" s="103">
        <f t="shared" si="376"/>
        <v>1.0000023809523813</v>
      </c>
      <c r="AX396" s="103">
        <f t="shared" si="376"/>
        <v>1.0000023809523813</v>
      </c>
      <c r="AY396" s="103">
        <f t="shared" si="376"/>
        <v>1.0000023809523813</v>
      </c>
      <c r="AZ396" s="103">
        <f t="shared" si="376"/>
        <v>1.0000023809523813</v>
      </c>
      <c r="BA396" s="103">
        <f t="shared" si="376"/>
        <v>1.0000023809523813</v>
      </c>
      <c r="BB396" s="103">
        <f t="shared" si="376"/>
        <v>1.0000023809523813</v>
      </c>
      <c r="BC396" s="104"/>
      <c r="BD396" s="101"/>
    </row>
    <row r="397" spans="1:89" s="105" customFormat="1" x14ac:dyDescent="0.25">
      <c r="A397" s="259"/>
      <c r="B397" s="101" t="s">
        <v>110</v>
      </c>
      <c r="C397" s="262"/>
      <c r="D397" s="103">
        <v>0</v>
      </c>
      <c r="E397" s="103">
        <v>0</v>
      </c>
      <c r="F397" s="103">
        <v>0</v>
      </c>
      <c r="G397" s="103">
        <v>0</v>
      </c>
      <c r="H397" s="103">
        <v>0</v>
      </c>
      <c r="I397" s="103">
        <v>0</v>
      </c>
      <c r="J397" s="103">
        <v>0</v>
      </c>
      <c r="K397" s="103">
        <v>0</v>
      </c>
      <c r="L397" s="103">
        <v>0</v>
      </c>
      <c r="M397" s="103">
        <v>0</v>
      </c>
      <c r="N397" s="103">
        <v>0.05</v>
      </c>
      <c r="O397" s="103">
        <v>0</v>
      </c>
      <c r="P397" s="103">
        <v>0</v>
      </c>
      <c r="Q397" s="103">
        <v>0</v>
      </c>
      <c r="R397" s="103">
        <v>0</v>
      </c>
      <c r="S397" s="103">
        <v>0</v>
      </c>
      <c r="T397" s="103">
        <v>0</v>
      </c>
      <c r="U397" s="103">
        <v>0</v>
      </c>
      <c r="V397" s="103">
        <v>0</v>
      </c>
      <c r="W397" s="103">
        <v>0</v>
      </c>
      <c r="X397" s="103">
        <f t="shared" ref="X397:AO397" si="377">+(0.34-0.05)/18</f>
        <v>1.6111111111111114E-2</v>
      </c>
      <c r="Y397" s="103">
        <f t="shared" si="377"/>
        <v>1.6111111111111114E-2</v>
      </c>
      <c r="Z397" s="103">
        <f t="shared" si="377"/>
        <v>1.6111111111111114E-2</v>
      </c>
      <c r="AA397" s="103">
        <f t="shared" si="377"/>
        <v>1.6111111111111114E-2</v>
      </c>
      <c r="AB397" s="103">
        <f t="shared" si="377"/>
        <v>1.6111111111111114E-2</v>
      </c>
      <c r="AC397" s="103">
        <f t="shared" si="377"/>
        <v>1.6111111111111114E-2</v>
      </c>
      <c r="AD397" s="103">
        <f t="shared" si="377"/>
        <v>1.6111111111111114E-2</v>
      </c>
      <c r="AE397" s="103">
        <f t="shared" si="377"/>
        <v>1.6111111111111114E-2</v>
      </c>
      <c r="AF397" s="103">
        <f t="shared" si="377"/>
        <v>1.6111111111111114E-2</v>
      </c>
      <c r="AG397" s="103">
        <f t="shared" si="377"/>
        <v>1.6111111111111114E-2</v>
      </c>
      <c r="AH397" s="82">
        <f t="shared" si="377"/>
        <v>1.6111111111111114E-2</v>
      </c>
      <c r="AI397" s="103">
        <f t="shared" si="377"/>
        <v>1.6111111111111114E-2</v>
      </c>
      <c r="AJ397" s="103">
        <f t="shared" si="377"/>
        <v>1.6111111111111114E-2</v>
      </c>
      <c r="AK397" s="103">
        <f t="shared" si="377"/>
        <v>1.6111111111111114E-2</v>
      </c>
      <c r="AL397" s="103">
        <f t="shared" si="377"/>
        <v>1.6111111111111114E-2</v>
      </c>
      <c r="AM397" s="103">
        <f t="shared" si="377"/>
        <v>1.6111111111111114E-2</v>
      </c>
      <c r="AN397" s="103">
        <f t="shared" si="377"/>
        <v>1.6111111111111114E-2</v>
      </c>
      <c r="AO397" s="103">
        <f t="shared" si="377"/>
        <v>1.6111111111111114E-2</v>
      </c>
      <c r="AP397" s="103">
        <v>0.66</v>
      </c>
      <c r="AQ397" s="103">
        <v>0</v>
      </c>
      <c r="AR397" s="103">
        <v>0</v>
      </c>
      <c r="AS397" s="103">
        <v>0</v>
      </c>
      <c r="AT397" s="103">
        <v>0</v>
      </c>
      <c r="AU397" s="103">
        <v>0</v>
      </c>
      <c r="AV397" s="103">
        <v>0</v>
      </c>
      <c r="AW397" s="103">
        <v>0</v>
      </c>
      <c r="AX397" s="103">
        <v>0</v>
      </c>
      <c r="AY397" s="103">
        <v>0</v>
      </c>
      <c r="AZ397" s="103">
        <v>0</v>
      </c>
      <c r="BA397" s="103">
        <v>0</v>
      </c>
      <c r="BB397" s="103">
        <v>0</v>
      </c>
      <c r="BC397" s="104">
        <f>SUM(D397:BB397)</f>
        <v>1</v>
      </c>
      <c r="BD397" s="101"/>
    </row>
    <row r="398" spans="1:89" s="105" customFormat="1" x14ac:dyDescent="0.25">
      <c r="A398" s="259"/>
      <c r="B398" s="101" t="s">
        <v>111</v>
      </c>
      <c r="C398" s="262"/>
      <c r="D398" s="103">
        <f>D397</f>
        <v>0</v>
      </c>
      <c r="E398" s="103">
        <f t="shared" ref="E398:AJ398" si="378">+D398+E397</f>
        <v>0</v>
      </c>
      <c r="F398" s="103">
        <f t="shared" si="378"/>
        <v>0</v>
      </c>
      <c r="G398" s="103">
        <f t="shared" si="378"/>
        <v>0</v>
      </c>
      <c r="H398" s="103">
        <f t="shared" si="378"/>
        <v>0</v>
      </c>
      <c r="I398" s="103">
        <f t="shared" si="378"/>
        <v>0</v>
      </c>
      <c r="J398" s="103">
        <f t="shared" si="378"/>
        <v>0</v>
      </c>
      <c r="K398" s="103">
        <f t="shared" si="378"/>
        <v>0</v>
      </c>
      <c r="L398" s="103">
        <f t="shared" si="378"/>
        <v>0</v>
      </c>
      <c r="M398" s="103">
        <f t="shared" si="378"/>
        <v>0</v>
      </c>
      <c r="N398" s="103">
        <f t="shared" si="378"/>
        <v>0.05</v>
      </c>
      <c r="O398" s="103">
        <f t="shared" si="378"/>
        <v>0.05</v>
      </c>
      <c r="P398" s="103">
        <f t="shared" si="378"/>
        <v>0.05</v>
      </c>
      <c r="Q398" s="103">
        <f t="shared" si="378"/>
        <v>0.05</v>
      </c>
      <c r="R398" s="103">
        <f t="shared" si="378"/>
        <v>0.05</v>
      </c>
      <c r="S398" s="103">
        <f t="shared" si="378"/>
        <v>0.05</v>
      </c>
      <c r="T398" s="103">
        <f t="shared" si="378"/>
        <v>0.05</v>
      </c>
      <c r="U398" s="103">
        <f t="shared" si="378"/>
        <v>0.05</v>
      </c>
      <c r="V398" s="103">
        <f t="shared" si="378"/>
        <v>0.05</v>
      </c>
      <c r="W398" s="103">
        <f t="shared" si="378"/>
        <v>0.05</v>
      </c>
      <c r="X398" s="103">
        <f t="shared" si="378"/>
        <v>6.611111111111112E-2</v>
      </c>
      <c r="Y398" s="103">
        <f t="shared" si="378"/>
        <v>8.2222222222222238E-2</v>
      </c>
      <c r="Z398" s="103">
        <f t="shared" si="378"/>
        <v>9.8333333333333356E-2</v>
      </c>
      <c r="AA398" s="103">
        <f t="shared" si="378"/>
        <v>0.11444444444444447</v>
      </c>
      <c r="AB398" s="103">
        <f t="shared" si="378"/>
        <v>0.13055555555555559</v>
      </c>
      <c r="AC398" s="103">
        <f t="shared" si="378"/>
        <v>0.1466666666666667</v>
      </c>
      <c r="AD398" s="103">
        <f t="shared" si="378"/>
        <v>0.1627777777777778</v>
      </c>
      <c r="AE398" s="103">
        <f t="shared" si="378"/>
        <v>0.1788888888888889</v>
      </c>
      <c r="AF398" s="103">
        <f t="shared" si="378"/>
        <v>0.19500000000000001</v>
      </c>
      <c r="AG398" s="103">
        <f t="shared" si="378"/>
        <v>0.21111111111111111</v>
      </c>
      <c r="AH398" s="82">
        <f t="shared" si="378"/>
        <v>0.22722222222222221</v>
      </c>
      <c r="AI398" s="103">
        <f t="shared" si="378"/>
        <v>0.24333333333333332</v>
      </c>
      <c r="AJ398" s="103">
        <f t="shared" si="378"/>
        <v>0.25944444444444442</v>
      </c>
      <c r="AK398" s="103">
        <f t="shared" ref="AK398:BB398" si="379">+AJ398+AK397</f>
        <v>0.27555555555555555</v>
      </c>
      <c r="AL398" s="103">
        <f t="shared" si="379"/>
        <v>0.29166666666666669</v>
      </c>
      <c r="AM398" s="103">
        <f t="shared" si="379"/>
        <v>0.30777777777777782</v>
      </c>
      <c r="AN398" s="103">
        <f t="shared" si="379"/>
        <v>0.32388888888888895</v>
      </c>
      <c r="AO398" s="103">
        <f t="shared" si="379"/>
        <v>0.34000000000000008</v>
      </c>
      <c r="AP398" s="103">
        <f t="shared" si="379"/>
        <v>1</v>
      </c>
      <c r="AQ398" s="103">
        <f t="shared" si="379"/>
        <v>1</v>
      </c>
      <c r="AR398" s="103">
        <f t="shared" si="379"/>
        <v>1</v>
      </c>
      <c r="AS398" s="103">
        <f t="shared" si="379"/>
        <v>1</v>
      </c>
      <c r="AT398" s="103">
        <f t="shared" si="379"/>
        <v>1</v>
      </c>
      <c r="AU398" s="103">
        <f t="shared" si="379"/>
        <v>1</v>
      </c>
      <c r="AV398" s="103">
        <f t="shared" si="379"/>
        <v>1</v>
      </c>
      <c r="AW398" s="103">
        <f t="shared" si="379"/>
        <v>1</v>
      </c>
      <c r="AX398" s="103">
        <f t="shared" si="379"/>
        <v>1</v>
      </c>
      <c r="AY398" s="103">
        <f t="shared" si="379"/>
        <v>1</v>
      </c>
      <c r="AZ398" s="103">
        <f t="shared" si="379"/>
        <v>1</v>
      </c>
      <c r="BA398" s="103">
        <f t="shared" si="379"/>
        <v>1</v>
      </c>
      <c r="BB398" s="103">
        <f t="shared" si="379"/>
        <v>1</v>
      </c>
      <c r="BC398" s="104"/>
      <c r="BD398" s="101"/>
    </row>
    <row r="399" spans="1:89" s="109" customFormat="1" x14ac:dyDescent="0.25">
      <c r="A399" s="259"/>
      <c r="B399" s="106"/>
      <c r="C399" s="262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83"/>
      <c r="AI399" s="107"/>
      <c r="AJ399" s="107"/>
      <c r="AK399" s="107"/>
      <c r="AL399" s="107"/>
      <c r="AM399" s="107"/>
      <c r="AN399" s="107"/>
      <c r="AO399" s="107"/>
      <c r="AP399" s="107"/>
      <c r="AQ399" s="107"/>
      <c r="AR399" s="107"/>
      <c r="AS399" s="107"/>
      <c r="AT399" s="107"/>
      <c r="AU399" s="107"/>
      <c r="AV399" s="107"/>
      <c r="AW399" s="107"/>
      <c r="AX399" s="107"/>
      <c r="AY399" s="107"/>
      <c r="AZ399" s="107"/>
      <c r="BA399" s="107"/>
      <c r="BB399" s="107"/>
      <c r="BC399" s="108"/>
      <c r="BD399" s="106"/>
    </row>
    <row r="400" spans="1:89" s="91" customFormat="1" x14ac:dyDescent="0.25">
      <c r="A400" s="259"/>
      <c r="B400" s="91" t="s">
        <v>112</v>
      </c>
      <c r="C400" s="93">
        <v>14.2</v>
      </c>
      <c r="D400" s="94">
        <f t="shared" ref="D400:AI400" si="380">+D396*$C400</f>
        <v>0</v>
      </c>
      <c r="E400" s="94">
        <f t="shared" si="380"/>
        <v>0</v>
      </c>
      <c r="F400" s="94">
        <f t="shared" si="380"/>
        <v>0</v>
      </c>
      <c r="G400" s="94">
        <f t="shared" si="380"/>
        <v>0</v>
      </c>
      <c r="H400" s="94">
        <f t="shared" si="380"/>
        <v>0</v>
      </c>
      <c r="I400" s="94">
        <f t="shared" si="380"/>
        <v>0</v>
      </c>
      <c r="J400" s="94">
        <f t="shared" si="380"/>
        <v>0</v>
      </c>
      <c r="K400" s="94">
        <f t="shared" si="380"/>
        <v>0</v>
      </c>
      <c r="L400" s="94">
        <f t="shared" si="380"/>
        <v>0</v>
      </c>
      <c r="M400" s="94">
        <f t="shared" si="380"/>
        <v>0</v>
      </c>
      <c r="N400" s="94">
        <f t="shared" si="380"/>
        <v>0.70577380952380941</v>
      </c>
      <c r="O400" s="94">
        <f t="shared" si="380"/>
        <v>0.70577380952380941</v>
      </c>
      <c r="P400" s="94">
        <f t="shared" si="380"/>
        <v>0.70577380952380941</v>
      </c>
      <c r="Q400" s="94">
        <f t="shared" si="380"/>
        <v>0.70577380952380941</v>
      </c>
      <c r="R400" s="94">
        <f t="shared" si="380"/>
        <v>0.70577380952380941</v>
      </c>
      <c r="S400" s="94">
        <f t="shared" si="380"/>
        <v>0.70577380952380941</v>
      </c>
      <c r="T400" s="94">
        <f t="shared" si="380"/>
        <v>0.70577380952380941</v>
      </c>
      <c r="U400" s="94">
        <f t="shared" si="380"/>
        <v>0.70577380952380941</v>
      </c>
      <c r="V400" s="94">
        <f t="shared" si="380"/>
        <v>0.70577380952380941</v>
      </c>
      <c r="W400" s="94">
        <f t="shared" si="380"/>
        <v>0.70577380952380941</v>
      </c>
      <c r="X400" s="94">
        <f t="shared" si="380"/>
        <v>1.4160104761904762</v>
      </c>
      <c r="Y400" s="94">
        <f t="shared" si="380"/>
        <v>2.1262471428571432</v>
      </c>
      <c r="Z400" s="94">
        <f t="shared" si="380"/>
        <v>2.8364838095238096</v>
      </c>
      <c r="AA400" s="94">
        <f t="shared" si="380"/>
        <v>3.546720476190476</v>
      </c>
      <c r="AB400" s="94">
        <f t="shared" si="380"/>
        <v>4.256957142857142</v>
      </c>
      <c r="AC400" s="94">
        <f t="shared" si="380"/>
        <v>4.9671938095238088</v>
      </c>
      <c r="AD400" s="94">
        <f t="shared" si="380"/>
        <v>5.6774304761904757</v>
      </c>
      <c r="AE400" s="94">
        <f t="shared" si="380"/>
        <v>6.3876671428571417</v>
      </c>
      <c r="AF400" s="94">
        <f t="shared" si="380"/>
        <v>7.0979038095238085</v>
      </c>
      <c r="AG400" s="94">
        <f t="shared" si="380"/>
        <v>7.8081404761904745</v>
      </c>
      <c r="AH400" s="90">
        <f t="shared" si="380"/>
        <v>8.5183771428571422</v>
      </c>
      <c r="AI400" s="94">
        <f t="shared" si="380"/>
        <v>9.2286138095238091</v>
      </c>
      <c r="AJ400" s="94">
        <f t="shared" ref="AJ400:BB400" si="381">+AJ396*$C400</f>
        <v>9.9388504761904759</v>
      </c>
      <c r="AK400" s="94">
        <f t="shared" si="381"/>
        <v>10.649087142857143</v>
      </c>
      <c r="AL400" s="94">
        <f t="shared" si="381"/>
        <v>11.359323809523811</v>
      </c>
      <c r="AM400" s="94">
        <f t="shared" si="381"/>
        <v>12.069560476190478</v>
      </c>
      <c r="AN400" s="94">
        <f t="shared" si="381"/>
        <v>12.779797142857145</v>
      </c>
      <c r="AO400" s="94">
        <f t="shared" si="381"/>
        <v>13.490033809523812</v>
      </c>
      <c r="AP400" s="94">
        <f t="shared" si="381"/>
        <v>13.490033809523812</v>
      </c>
      <c r="AQ400" s="94">
        <f t="shared" si="381"/>
        <v>13.490033809523812</v>
      </c>
      <c r="AR400" s="94">
        <f t="shared" si="381"/>
        <v>13.490033809523812</v>
      </c>
      <c r="AS400" s="94">
        <f t="shared" si="381"/>
        <v>13.490033809523812</v>
      </c>
      <c r="AT400" s="94">
        <f t="shared" si="381"/>
        <v>14.200033809523813</v>
      </c>
      <c r="AU400" s="94">
        <f t="shared" si="381"/>
        <v>14.200033809523813</v>
      </c>
      <c r="AV400" s="94">
        <f t="shared" si="381"/>
        <v>14.200033809523813</v>
      </c>
      <c r="AW400" s="94">
        <f t="shared" si="381"/>
        <v>14.200033809523813</v>
      </c>
      <c r="AX400" s="94">
        <f t="shared" si="381"/>
        <v>14.200033809523813</v>
      </c>
      <c r="AY400" s="94">
        <f t="shared" si="381"/>
        <v>14.200033809523813</v>
      </c>
      <c r="AZ400" s="94">
        <f t="shared" si="381"/>
        <v>14.200033809523813</v>
      </c>
      <c r="BA400" s="94">
        <f t="shared" si="381"/>
        <v>14.200033809523813</v>
      </c>
      <c r="BB400" s="94">
        <f t="shared" si="381"/>
        <v>14.200033809523813</v>
      </c>
      <c r="BC400" s="95"/>
      <c r="BD400" s="96"/>
      <c r="BE400" s="96"/>
      <c r="BF400" s="96"/>
      <c r="BG400" s="96"/>
      <c r="BH400" s="96"/>
      <c r="BI400" s="96"/>
      <c r="BJ400" s="96"/>
      <c r="BK400" s="96"/>
      <c r="BL400" s="96"/>
      <c r="BM400" s="96"/>
      <c r="BN400" s="96"/>
      <c r="BO400" s="96"/>
      <c r="BP400" s="96"/>
      <c r="BQ400" s="96"/>
      <c r="BR400" s="96"/>
      <c r="BS400" s="96"/>
      <c r="BT400" s="96"/>
      <c r="BU400" s="96"/>
      <c r="BV400" s="96"/>
      <c r="BW400" s="96"/>
      <c r="BX400" s="96"/>
      <c r="BY400" s="96"/>
      <c r="BZ400" s="96"/>
      <c r="CA400" s="96"/>
      <c r="CB400" s="96"/>
      <c r="CC400" s="96"/>
      <c r="CD400" s="96"/>
      <c r="CE400" s="96"/>
      <c r="CF400" s="96"/>
      <c r="CG400" s="96"/>
      <c r="CH400" s="96"/>
      <c r="CI400" s="96"/>
      <c r="CJ400" s="96"/>
      <c r="CK400" s="96"/>
    </row>
    <row r="401" spans="1:89" s="133" customFormat="1" ht="13.8" thickBot="1" x14ac:dyDescent="0.3">
      <c r="A401" s="260"/>
      <c r="B401" s="133" t="s">
        <v>113</v>
      </c>
      <c r="C401" s="134" t="e">
        <f>+'Detail by Turbine'!#REF!</f>
        <v>#REF!</v>
      </c>
      <c r="D401" s="135">
        <f t="shared" ref="D401:AI401" si="382">+D398*$C400</f>
        <v>0</v>
      </c>
      <c r="E401" s="135">
        <f t="shared" si="382"/>
        <v>0</v>
      </c>
      <c r="F401" s="135">
        <f t="shared" si="382"/>
        <v>0</v>
      </c>
      <c r="G401" s="135">
        <f t="shared" si="382"/>
        <v>0</v>
      </c>
      <c r="H401" s="135">
        <f t="shared" si="382"/>
        <v>0</v>
      </c>
      <c r="I401" s="135">
        <f t="shared" si="382"/>
        <v>0</v>
      </c>
      <c r="J401" s="135">
        <f t="shared" si="382"/>
        <v>0</v>
      </c>
      <c r="K401" s="135">
        <f t="shared" si="382"/>
        <v>0</v>
      </c>
      <c r="L401" s="135">
        <f t="shared" si="382"/>
        <v>0</v>
      </c>
      <c r="M401" s="135">
        <f t="shared" si="382"/>
        <v>0</v>
      </c>
      <c r="N401" s="135">
        <f t="shared" si="382"/>
        <v>0.71</v>
      </c>
      <c r="O401" s="135">
        <f t="shared" si="382"/>
        <v>0.71</v>
      </c>
      <c r="P401" s="135">
        <f t="shared" si="382"/>
        <v>0.71</v>
      </c>
      <c r="Q401" s="135">
        <f t="shared" si="382"/>
        <v>0.71</v>
      </c>
      <c r="R401" s="135">
        <f t="shared" si="382"/>
        <v>0.71</v>
      </c>
      <c r="S401" s="135">
        <f t="shared" si="382"/>
        <v>0.71</v>
      </c>
      <c r="T401" s="135">
        <f t="shared" si="382"/>
        <v>0.71</v>
      </c>
      <c r="U401" s="135">
        <f t="shared" si="382"/>
        <v>0.71</v>
      </c>
      <c r="V401" s="135">
        <f t="shared" si="382"/>
        <v>0.71</v>
      </c>
      <c r="W401" s="135">
        <f t="shared" si="382"/>
        <v>0.71</v>
      </c>
      <c r="X401" s="135">
        <f t="shared" si="382"/>
        <v>0.93877777777777782</v>
      </c>
      <c r="Y401" s="135">
        <f t="shared" si="382"/>
        <v>1.1675555555555557</v>
      </c>
      <c r="Z401" s="135">
        <f t="shared" si="382"/>
        <v>1.3963333333333336</v>
      </c>
      <c r="AA401" s="135">
        <f t="shared" si="382"/>
        <v>1.6251111111111114</v>
      </c>
      <c r="AB401" s="135">
        <f t="shared" si="382"/>
        <v>1.8538888888888894</v>
      </c>
      <c r="AC401" s="135">
        <f t="shared" si="382"/>
        <v>2.0826666666666669</v>
      </c>
      <c r="AD401" s="135">
        <f t="shared" si="382"/>
        <v>2.3114444444444446</v>
      </c>
      <c r="AE401" s="135">
        <f t="shared" si="382"/>
        <v>2.5402222222222224</v>
      </c>
      <c r="AF401" s="135">
        <f t="shared" si="382"/>
        <v>2.7690000000000001</v>
      </c>
      <c r="AG401" s="135">
        <f t="shared" si="382"/>
        <v>2.9977777777777774</v>
      </c>
      <c r="AH401" s="136">
        <f t="shared" si="382"/>
        <v>3.2265555555555552</v>
      </c>
      <c r="AI401" s="135">
        <f t="shared" si="382"/>
        <v>3.4553333333333329</v>
      </c>
      <c r="AJ401" s="135">
        <f t="shared" ref="AJ401:BB401" si="383">+AJ398*$C400</f>
        <v>3.6841111111111107</v>
      </c>
      <c r="AK401" s="135">
        <f t="shared" si="383"/>
        <v>3.9128888888888889</v>
      </c>
      <c r="AL401" s="135">
        <f t="shared" si="383"/>
        <v>4.1416666666666666</v>
      </c>
      <c r="AM401" s="135">
        <f t="shared" si="383"/>
        <v>4.3704444444444448</v>
      </c>
      <c r="AN401" s="135">
        <f t="shared" si="383"/>
        <v>4.599222222222223</v>
      </c>
      <c r="AO401" s="135">
        <f t="shared" si="383"/>
        <v>4.8280000000000012</v>
      </c>
      <c r="AP401" s="135">
        <f t="shared" si="383"/>
        <v>14.2</v>
      </c>
      <c r="AQ401" s="135">
        <f t="shared" si="383"/>
        <v>14.2</v>
      </c>
      <c r="AR401" s="135">
        <f t="shared" si="383"/>
        <v>14.2</v>
      </c>
      <c r="AS401" s="135">
        <f t="shared" si="383"/>
        <v>14.2</v>
      </c>
      <c r="AT401" s="135">
        <f t="shared" si="383"/>
        <v>14.2</v>
      </c>
      <c r="AU401" s="135">
        <f t="shared" si="383"/>
        <v>14.2</v>
      </c>
      <c r="AV401" s="135">
        <f t="shared" si="383"/>
        <v>14.2</v>
      </c>
      <c r="AW401" s="135">
        <f t="shared" si="383"/>
        <v>14.2</v>
      </c>
      <c r="AX401" s="135">
        <f t="shared" si="383"/>
        <v>14.2</v>
      </c>
      <c r="AY401" s="135">
        <f t="shared" si="383"/>
        <v>14.2</v>
      </c>
      <c r="AZ401" s="135">
        <f t="shared" si="383"/>
        <v>14.2</v>
      </c>
      <c r="BA401" s="135">
        <f t="shared" si="383"/>
        <v>14.2</v>
      </c>
      <c r="BB401" s="135">
        <f t="shared" si="383"/>
        <v>14.2</v>
      </c>
      <c r="BC401" s="137"/>
      <c r="BD401" s="138"/>
      <c r="BE401" s="138"/>
      <c r="BF401" s="138"/>
      <c r="BG401" s="138"/>
      <c r="BH401" s="138"/>
      <c r="BI401" s="138"/>
      <c r="BJ401" s="138"/>
      <c r="BK401" s="138"/>
      <c r="BL401" s="138"/>
      <c r="BM401" s="138"/>
      <c r="BN401" s="138"/>
      <c r="BO401" s="138"/>
      <c r="BP401" s="138"/>
      <c r="BQ401" s="138"/>
      <c r="BR401" s="138"/>
      <c r="BS401" s="138"/>
      <c r="BT401" s="138"/>
      <c r="BU401" s="138"/>
      <c r="BV401" s="138"/>
      <c r="BW401" s="138"/>
      <c r="BX401" s="138"/>
      <c r="BY401" s="138"/>
      <c r="BZ401" s="138"/>
      <c r="CA401" s="138"/>
      <c r="CB401" s="138"/>
      <c r="CC401" s="138"/>
      <c r="CD401" s="138"/>
      <c r="CE401" s="138"/>
      <c r="CF401" s="138"/>
      <c r="CG401" s="138"/>
      <c r="CH401" s="138"/>
      <c r="CI401" s="138"/>
      <c r="CJ401" s="138"/>
      <c r="CK401" s="138"/>
    </row>
    <row r="402" spans="1:89" s="92" customFormat="1" ht="15" customHeight="1" thickTop="1" x14ac:dyDescent="0.25">
      <c r="A402" s="258">
        <f>+A394+1</f>
        <v>6</v>
      </c>
      <c r="B402" s="98" t="e">
        <f>'Detail by Turbine'!#REF!</f>
        <v>#REF!</v>
      </c>
      <c r="C402" s="261" t="e">
        <f>'Detail by Turbine'!#REF!</f>
        <v>#REF!</v>
      </c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84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  <c r="AW402" s="99"/>
      <c r="AX402" s="99"/>
      <c r="AY402" s="99"/>
      <c r="AZ402" s="99"/>
      <c r="BA402" s="99"/>
      <c r="BB402" s="99"/>
      <c r="BC402" s="100"/>
    </row>
    <row r="403" spans="1:89" s="105" customFormat="1" x14ac:dyDescent="0.25">
      <c r="A403" s="259"/>
      <c r="B403" s="101" t="s">
        <v>108</v>
      </c>
      <c r="C403" s="262"/>
      <c r="D403" s="103">
        <v>0</v>
      </c>
      <c r="E403" s="103">
        <v>0</v>
      </c>
      <c r="F403" s="103">
        <v>0</v>
      </c>
      <c r="G403" s="103">
        <v>0</v>
      </c>
      <c r="H403" s="103">
        <v>0</v>
      </c>
      <c r="I403" s="103">
        <v>0</v>
      </c>
      <c r="J403" s="103">
        <v>0</v>
      </c>
      <c r="K403" s="103">
        <v>0</v>
      </c>
      <c r="L403" s="103">
        <v>0</v>
      </c>
      <c r="M403" s="103">
        <v>0</v>
      </c>
      <c r="N403" s="103">
        <f>16.7/336</f>
        <v>4.9702380952380949E-2</v>
      </c>
      <c r="O403" s="103">
        <v>0</v>
      </c>
      <c r="P403" s="103">
        <v>0</v>
      </c>
      <c r="Q403" s="103">
        <v>0</v>
      </c>
      <c r="R403" s="103">
        <v>0</v>
      </c>
      <c r="S403" s="103">
        <v>0</v>
      </c>
      <c r="T403" s="103">
        <v>0</v>
      </c>
      <c r="U403" s="103">
        <v>0</v>
      </c>
      <c r="V403" s="103">
        <v>0</v>
      </c>
      <c r="W403" s="103">
        <v>0</v>
      </c>
      <c r="X403" s="103">
        <f t="shared" ref="X403:AO403" si="384">+(0.95-0.0497)/18</f>
        <v>5.0016666666666668E-2</v>
      </c>
      <c r="Y403" s="103">
        <f t="shared" si="384"/>
        <v>5.0016666666666668E-2</v>
      </c>
      <c r="Z403" s="103">
        <f t="shared" si="384"/>
        <v>5.0016666666666668E-2</v>
      </c>
      <c r="AA403" s="103">
        <f t="shared" si="384"/>
        <v>5.0016666666666668E-2</v>
      </c>
      <c r="AB403" s="103">
        <f t="shared" si="384"/>
        <v>5.0016666666666668E-2</v>
      </c>
      <c r="AC403" s="103">
        <f t="shared" si="384"/>
        <v>5.0016666666666668E-2</v>
      </c>
      <c r="AD403" s="103">
        <f t="shared" si="384"/>
        <v>5.0016666666666668E-2</v>
      </c>
      <c r="AE403" s="103">
        <f t="shared" si="384"/>
        <v>5.0016666666666668E-2</v>
      </c>
      <c r="AF403" s="103">
        <f t="shared" si="384"/>
        <v>5.0016666666666668E-2</v>
      </c>
      <c r="AG403" s="103">
        <f t="shared" si="384"/>
        <v>5.0016666666666668E-2</v>
      </c>
      <c r="AH403" s="82">
        <f t="shared" si="384"/>
        <v>5.0016666666666668E-2</v>
      </c>
      <c r="AI403" s="103">
        <f t="shared" si="384"/>
        <v>5.0016666666666668E-2</v>
      </c>
      <c r="AJ403" s="103">
        <f t="shared" si="384"/>
        <v>5.0016666666666668E-2</v>
      </c>
      <c r="AK403" s="103">
        <f t="shared" si="384"/>
        <v>5.0016666666666668E-2</v>
      </c>
      <c r="AL403" s="103">
        <f t="shared" si="384"/>
        <v>5.0016666666666668E-2</v>
      </c>
      <c r="AM403" s="103">
        <f t="shared" si="384"/>
        <v>5.0016666666666668E-2</v>
      </c>
      <c r="AN403" s="103">
        <f t="shared" si="384"/>
        <v>5.0016666666666668E-2</v>
      </c>
      <c r="AO403" s="103">
        <f t="shared" si="384"/>
        <v>5.0016666666666668E-2</v>
      </c>
      <c r="AP403" s="103">
        <v>0</v>
      </c>
      <c r="AQ403" s="103">
        <v>0</v>
      </c>
      <c r="AR403" s="103">
        <v>0</v>
      </c>
      <c r="AS403" s="103">
        <v>0</v>
      </c>
      <c r="AT403" s="103">
        <v>0.05</v>
      </c>
      <c r="AU403" s="103">
        <v>0</v>
      </c>
      <c r="AV403" s="103">
        <v>0</v>
      </c>
      <c r="AW403" s="103">
        <v>0</v>
      </c>
      <c r="AX403" s="103">
        <v>0</v>
      </c>
      <c r="AY403" s="103">
        <v>0</v>
      </c>
      <c r="AZ403" s="103">
        <v>0</v>
      </c>
      <c r="BA403" s="103">
        <v>0</v>
      </c>
      <c r="BB403" s="103">
        <v>0</v>
      </c>
      <c r="BC403" s="104">
        <f>SUM(D403:BB403)</f>
        <v>1.0000023809523813</v>
      </c>
      <c r="BD403" s="101"/>
    </row>
    <row r="404" spans="1:89" s="105" customFormat="1" x14ac:dyDescent="0.25">
      <c r="A404" s="259"/>
      <c r="B404" s="101" t="s">
        <v>109</v>
      </c>
      <c r="C404" s="262"/>
      <c r="D404" s="103">
        <f>D403</f>
        <v>0</v>
      </c>
      <c r="E404" s="103">
        <f t="shared" ref="E404:AJ404" si="385">+D404+E403</f>
        <v>0</v>
      </c>
      <c r="F404" s="103">
        <f t="shared" si="385"/>
        <v>0</v>
      </c>
      <c r="G404" s="103">
        <f t="shared" si="385"/>
        <v>0</v>
      </c>
      <c r="H404" s="103">
        <f t="shared" si="385"/>
        <v>0</v>
      </c>
      <c r="I404" s="103">
        <f t="shared" si="385"/>
        <v>0</v>
      </c>
      <c r="J404" s="103">
        <f t="shared" si="385"/>
        <v>0</v>
      </c>
      <c r="K404" s="103">
        <f t="shared" si="385"/>
        <v>0</v>
      </c>
      <c r="L404" s="103">
        <f t="shared" si="385"/>
        <v>0</v>
      </c>
      <c r="M404" s="103">
        <f t="shared" si="385"/>
        <v>0</v>
      </c>
      <c r="N404" s="103">
        <f t="shared" si="385"/>
        <v>4.9702380952380949E-2</v>
      </c>
      <c r="O404" s="103">
        <f t="shared" si="385"/>
        <v>4.9702380952380949E-2</v>
      </c>
      <c r="P404" s="103">
        <f t="shared" si="385"/>
        <v>4.9702380952380949E-2</v>
      </c>
      <c r="Q404" s="103">
        <f t="shared" si="385"/>
        <v>4.9702380952380949E-2</v>
      </c>
      <c r="R404" s="103">
        <f t="shared" si="385"/>
        <v>4.9702380952380949E-2</v>
      </c>
      <c r="S404" s="103">
        <f t="shared" si="385"/>
        <v>4.9702380952380949E-2</v>
      </c>
      <c r="T404" s="103">
        <f t="shared" si="385"/>
        <v>4.9702380952380949E-2</v>
      </c>
      <c r="U404" s="103">
        <f t="shared" si="385"/>
        <v>4.9702380952380949E-2</v>
      </c>
      <c r="V404" s="103">
        <f t="shared" si="385"/>
        <v>4.9702380952380949E-2</v>
      </c>
      <c r="W404" s="103">
        <f t="shared" si="385"/>
        <v>4.9702380952380949E-2</v>
      </c>
      <c r="X404" s="103">
        <f t="shared" si="385"/>
        <v>9.9719047619047624E-2</v>
      </c>
      <c r="Y404" s="103">
        <f t="shared" si="385"/>
        <v>0.14973571428571431</v>
      </c>
      <c r="Z404" s="103">
        <f t="shared" si="385"/>
        <v>0.19975238095238096</v>
      </c>
      <c r="AA404" s="103">
        <f t="shared" si="385"/>
        <v>0.24976904761904761</v>
      </c>
      <c r="AB404" s="103">
        <f t="shared" si="385"/>
        <v>0.29978571428571427</v>
      </c>
      <c r="AC404" s="103">
        <f t="shared" si="385"/>
        <v>0.34980238095238092</v>
      </c>
      <c r="AD404" s="103">
        <f t="shared" si="385"/>
        <v>0.39981904761904757</v>
      </c>
      <c r="AE404" s="103">
        <f t="shared" si="385"/>
        <v>0.44983571428571423</v>
      </c>
      <c r="AF404" s="103">
        <f t="shared" si="385"/>
        <v>0.49985238095238088</v>
      </c>
      <c r="AG404" s="103">
        <f t="shared" si="385"/>
        <v>0.54986904761904754</v>
      </c>
      <c r="AH404" s="82">
        <f t="shared" si="385"/>
        <v>0.59988571428571424</v>
      </c>
      <c r="AI404" s="103">
        <f t="shared" si="385"/>
        <v>0.64990238095238095</v>
      </c>
      <c r="AJ404" s="103">
        <f t="shared" si="385"/>
        <v>0.69991904761904766</v>
      </c>
      <c r="AK404" s="103">
        <f t="shared" ref="AK404:BB404" si="386">+AJ404+AK403</f>
        <v>0.74993571428571437</v>
      </c>
      <c r="AL404" s="103">
        <f t="shared" si="386"/>
        <v>0.79995238095238108</v>
      </c>
      <c r="AM404" s="103">
        <f t="shared" si="386"/>
        <v>0.84996904761904779</v>
      </c>
      <c r="AN404" s="103">
        <f t="shared" si="386"/>
        <v>0.8999857142857145</v>
      </c>
      <c r="AO404" s="103">
        <f t="shared" si="386"/>
        <v>0.95000238095238121</v>
      </c>
      <c r="AP404" s="103">
        <f t="shared" si="386"/>
        <v>0.95000238095238121</v>
      </c>
      <c r="AQ404" s="103">
        <f t="shared" si="386"/>
        <v>0.95000238095238121</v>
      </c>
      <c r="AR404" s="103">
        <f t="shared" si="386"/>
        <v>0.95000238095238121</v>
      </c>
      <c r="AS404" s="103">
        <f t="shared" si="386"/>
        <v>0.95000238095238121</v>
      </c>
      <c r="AT404" s="103">
        <f t="shared" si="386"/>
        <v>1.0000023809523813</v>
      </c>
      <c r="AU404" s="103">
        <f t="shared" si="386"/>
        <v>1.0000023809523813</v>
      </c>
      <c r="AV404" s="103">
        <f t="shared" si="386"/>
        <v>1.0000023809523813</v>
      </c>
      <c r="AW404" s="103">
        <f t="shared" si="386"/>
        <v>1.0000023809523813</v>
      </c>
      <c r="AX404" s="103">
        <f t="shared" si="386"/>
        <v>1.0000023809523813</v>
      </c>
      <c r="AY404" s="103">
        <f t="shared" si="386"/>
        <v>1.0000023809523813</v>
      </c>
      <c r="AZ404" s="103">
        <f t="shared" si="386"/>
        <v>1.0000023809523813</v>
      </c>
      <c r="BA404" s="103">
        <f t="shared" si="386"/>
        <v>1.0000023809523813</v>
      </c>
      <c r="BB404" s="103">
        <f t="shared" si="386"/>
        <v>1.0000023809523813</v>
      </c>
      <c r="BC404" s="104"/>
      <c r="BD404" s="101"/>
    </row>
    <row r="405" spans="1:89" s="105" customFormat="1" x14ac:dyDescent="0.25">
      <c r="A405" s="259"/>
      <c r="B405" s="101" t="s">
        <v>110</v>
      </c>
      <c r="C405" s="262"/>
      <c r="D405" s="103">
        <v>0</v>
      </c>
      <c r="E405" s="103">
        <v>0</v>
      </c>
      <c r="F405" s="103">
        <v>0</v>
      </c>
      <c r="G405" s="103">
        <v>0</v>
      </c>
      <c r="H405" s="103">
        <v>0</v>
      </c>
      <c r="I405" s="103">
        <v>0</v>
      </c>
      <c r="J405" s="103">
        <v>0</v>
      </c>
      <c r="K405" s="103">
        <v>0</v>
      </c>
      <c r="L405" s="103">
        <v>0</v>
      </c>
      <c r="M405" s="103">
        <v>0</v>
      </c>
      <c r="N405" s="103">
        <v>0.05</v>
      </c>
      <c r="O405" s="103">
        <v>0</v>
      </c>
      <c r="P405" s="103">
        <v>0</v>
      </c>
      <c r="Q405" s="103">
        <v>0</v>
      </c>
      <c r="R405" s="103">
        <v>0</v>
      </c>
      <c r="S405" s="103">
        <v>0</v>
      </c>
      <c r="T405" s="103">
        <v>0</v>
      </c>
      <c r="U405" s="103">
        <v>0</v>
      </c>
      <c r="V405" s="103">
        <v>0</v>
      </c>
      <c r="W405" s="103">
        <v>0</v>
      </c>
      <c r="X405" s="103">
        <f t="shared" ref="X405:AO405" si="387">+(0.34-0.05)/18</f>
        <v>1.6111111111111114E-2</v>
      </c>
      <c r="Y405" s="103">
        <f t="shared" si="387"/>
        <v>1.6111111111111114E-2</v>
      </c>
      <c r="Z405" s="103">
        <f t="shared" si="387"/>
        <v>1.6111111111111114E-2</v>
      </c>
      <c r="AA405" s="103">
        <f t="shared" si="387"/>
        <v>1.6111111111111114E-2</v>
      </c>
      <c r="AB405" s="103">
        <f t="shared" si="387"/>
        <v>1.6111111111111114E-2</v>
      </c>
      <c r="AC405" s="103">
        <f t="shared" si="387"/>
        <v>1.6111111111111114E-2</v>
      </c>
      <c r="AD405" s="103">
        <f t="shared" si="387"/>
        <v>1.6111111111111114E-2</v>
      </c>
      <c r="AE405" s="103">
        <f t="shared" si="387"/>
        <v>1.6111111111111114E-2</v>
      </c>
      <c r="AF405" s="103">
        <f t="shared" si="387"/>
        <v>1.6111111111111114E-2</v>
      </c>
      <c r="AG405" s="103">
        <f t="shared" si="387"/>
        <v>1.6111111111111114E-2</v>
      </c>
      <c r="AH405" s="82">
        <f t="shared" si="387"/>
        <v>1.6111111111111114E-2</v>
      </c>
      <c r="AI405" s="103">
        <f t="shared" si="387"/>
        <v>1.6111111111111114E-2</v>
      </c>
      <c r="AJ405" s="103">
        <f t="shared" si="387"/>
        <v>1.6111111111111114E-2</v>
      </c>
      <c r="AK405" s="103">
        <f t="shared" si="387"/>
        <v>1.6111111111111114E-2</v>
      </c>
      <c r="AL405" s="103">
        <f t="shared" si="387"/>
        <v>1.6111111111111114E-2</v>
      </c>
      <c r="AM405" s="103">
        <f t="shared" si="387"/>
        <v>1.6111111111111114E-2</v>
      </c>
      <c r="AN405" s="103">
        <f t="shared" si="387"/>
        <v>1.6111111111111114E-2</v>
      </c>
      <c r="AO405" s="103">
        <f t="shared" si="387"/>
        <v>1.6111111111111114E-2</v>
      </c>
      <c r="AP405" s="103">
        <v>0.66</v>
      </c>
      <c r="AQ405" s="103">
        <v>0</v>
      </c>
      <c r="AR405" s="103">
        <v>0</v>
      </c>
      <c r="AS405" s="103">
        <v>0</v>
      </c>
      <c r="AT405" s="103">
        <v>0</v>
      </c>
      <c r="AU405" s="103">
        <v>0</v>
      </c>
      <c r="AV405" s="103">
        <v>0</v>
      </c>
      <c r="AW405" s="103">
        <v>0</v>
      </c>
      <c r="AX405" s="103">
        <v>0</v>
      </c>
      <c r="AY405" s="103">
        <v>0</v>
      </c>
      <c r="AZ405" s="103">
        <v>0</v>
      </c>
      <c r="BA405" s="103">
        <v>0</v>
      </c>
      <c r="BB405" s="103">
        <v>0</v>
      </c>
      <c r="BC405" s="104">
        <f>SUM(D405:BB405)</f>
        <v>1</v>
      </c>
      <c r="BD405" s="101"/>
    </row>
    <row r="406" spans="1:89" s="105" customFormat="1" x14ac:dyDescent="0.25">
      <c r="A406" s="259"/>
      <c r="B406" s="101" t="s">
        <v>111</v>
      </c>
      <c r="C406" s="262"/>
      <c r="D406" s="103">
        <f>D405</f>
        <v>0</v>
      </c>
      <c r="E406" s="103">
        <f t="shared" ref="E406:AJ406" si="388">+D406+E405</f>
        <v>0</v>
      </c>
      <c r="F406" s="103">
        <f t="shared" si="388"/>
        <v>0</v>
      </c>
      <c r="G406" s="103">
        <f t="shared" si="388"/>
        <v>0</v>
      </c>
      <c r="H406" s="103">
        <f t="shared" si="388"/>
        <v>0</v>
      </c>
      <c r="I406" s="103">
        <f t="shared" si="388"/>
        <v>0</v>
      </c>
      <c r="J406" s="103">
        <f t="shared" si="388"/>
        <v>0</v>
      </c>
      <c r="K406" s="103">
        <f t="shared" si="388"/>
        <v>0</v>
      </c>
      <c r="L406" s="103">
        <f t="shared" si="388"/>
        <v>0</v>
      </c>
      <c r="M406" s="103">
        <f t="shared" si="388"/>
        <v>0</v>
      </c>
      <c r="N406" s="103">
        <f t="shared" si="388"/>
        <v>0.05</v>
      </c>
      <c r="O406" s="103">
        <f t="shared" si="388"/>
        <v>0.05</v>
      </c>
      <c r="P406" s="103">
        <f t="shared" si="388"/>
        <v>0.05</v>
      </c>
      <c r="Q406" s="103">
        <f t="shared" si="388"/>
        <v>0.05</v>
      </c>
      <c r="R406" s="103">
        <f t="shared" si="388"/>
        <v>0.05</v>
      </c>
      <c r="S406" s="103">
        <f t="shared" si="388"/>
        <v>0.05</v>
      </c>
      <c r="T406" s="103">
        <f t="shared" si="388"/>
        <v>0.05</v>
      </c>
      <c r="U406" s="103">
        <f t="shared" si="388"/>
        <v>0.05</v>
      </c>
      <c r="V406" s="103">
        <f t="shared" si="388"/>
        <v>0.05</v>
      </c>
      <c r="W406" s="103">
        <f t="shared" si="388"/>
        <v>0.05</v>
      </c>
      <c r="X406" s="103">
        <f t="shared" si="388"/>
        <v>6.611111111111112E-2</v>
      </c>
      <c r="Y406" s="103">
        <f t="shared" si="388"/>
        <v>8.2222222222222238E-2</v>
      </c>
      <c r="Z406" s="103">
        <f t="shared" si="388"/>
        <v>9.8333333333333356E-2</v>
      </c>
      <c r="AA406" s="103">
        <f t="shared" si="388"/>
        <v>0.11444444444444447</v>
      </c>
      <c r="AB406" s="103">
        <f t="shared" si="388"/>
        <v>0.13055555555555559</v>
      </c>
      <c r="AC406" s="103">
        <f t="shared" si="388"/>
        <v>0.1466666666666667</v>
      </c>
      <c r="AD406" s="103">
        <f t="shared" si="388"/>
        <v>0.1627777777777778</v>
      </c>
      <c r="AE406" s="103">
        <f t="shared" si="388"/>
        <v>0.1788888888888889</v>
      </c>
      <c r="AF406" s="103">
        <f t="shared" si="388"/>
        <v>0.19500000000000001</v>
      </c>
      <c r="AG406" s="103">
        <f t="shared" si="388"/>
        <v>0.21111111111111111</v>
      </c>
      <c r="AH406" s="82">
        <f t="shared" si="388"/>
        <v>0.22722222222222221</v>
      </c>
      <c r="AI406" s="103">
        <f t="shared" si="388"/>
        <v>0.24333333333333332</v>
      </c>
      <c r="AJ406" s="103">
        <f t="shared" si="388"/>
        <v>0.25944444444444442</v>
      </c>
      <c r="AK406" s="103">
        <f t="shared" ref="AK406:BB406" si="389">+AJ406+AK405</f>
        <v>0.27555555555555555</v>
      </c>
      <c r="AL406" s="103">
        <f t="shared" si="389"/>
        <v>0.29166666666666669</v>
      </c>
      <c r="AM406" s="103">
        <f t="shared" si="389"/>
        <v>0.30777777777777782</v>
      </c>
      <c r="AN406" s="103">
        <f t="shared" si="389"/>
        <v>0.32388888888888895</v>
      </c>
      <c r="AO406" s="103">
        <f t="shared" si="389"/>
        <v>0.34000000000000008</v>
      </c>
      <c r="AP406" s="103">
        <f t="shared" si="389"/>
        <v>1</v>
      </c>
      <c r="AQ406" s="103">
        <f t="shared" si="389"/>
        <v>1</v>
      </c>
      <c r="AR406" s="103">
        <f t="shared" si="389"/>
        <v>1</v>
      </c>
      <c r="AS406" s="103">
        <f t="shared" si="389"/>
        <v>1</v>
      </c>
      <c r="AT406" s="103">
        <f t="shared" si="389"/>
        <v>1</v>
      </c>
      <c r="AU406" s="103">
        <f t="shared" si="389"/>
        <v>1</v>
      </c>
      <c r="AV406" s="103">
        <f t="shared" si="389"/>
        <v>1</v>
      </c>
      <c r="AW406" s="103">
        <f t="shared" si="389"/>
        <v>1</v>
      </c>
      <c r="AX406" s="103">
        <f t="shared" si="389"/>
        <v>1</v>
      </c>
      <c r="AY406" s="103">
        <f t="shared" si="389"/>
        <v>1</v>
      </c>
      <c r="AZ406" s="103">
        <f t="shared" si="389"/>
        <v>1</v>
      </c>
      <c r="BA406" s="103">
        <f t="shared" si="389"/>
        <v>1</v>
      </c>
      <c r="BB406" s="103">
        <f t="shared" si="389"/>
        <v>1</v>
      </c>
      <c r="BC406" s="104"/>
      <c r="BD406" s="101"/>
    </row>
    <row r="407" spans="1:89" s="109" customFormat="1" x14ac:dyDescent="0.25">
      <c r="A407" s="259"/>
      <c r="B407" s="106"/>
      <c r="C407" s="262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83"/>
      <c r="AI407" s="107"/>
      <c r="AJ407" s="107"/>
      <c r="AK407" s="107"/>
      <c r="AL407" s="107"/>
      <c r="AM407" s="107"/>
      <c r="AN407" s="107"/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/>
      <c r="AY407" s="107"/>
      <c r="AZ407" s="107"/>
      <c r="BA407" s="107"/>
      <c r="BB407" s="107"/>
      <c r="BC407" s="108"/>
      <c r="BD407" s="106"/>
    </row>
    <row r="408" spans="1:89" s="91" customFormat="1" x14ac:dyDescent="0.25">
      <c r="A408" s="259"/>
      <c r="B408" s="91" t="s">
        <v>112</v>
      </c>
      <c r="C408" s="93">
        <v>14.2</v>
      </c>
      <c r="D408" s="94">
        <f t="shared" ref="D408:AI408" si="390">+D404*$C408</f>
        <v>0</v>
      </c>
      <c r="E408" s="94">
        <f t="shared" si="390"/>
        <v>0</v>
      </c>
      <c r="F408" s="94">
        <f t="shared" si="390"/>
        <v>0</v>
      </c>
      <c r="G408" s="94">
        <f t="shared" si="390"/>
        <v>0</v>
      </c>
      <c r="H408" s="94">
        <f t="shared" si="390"/>
        <v>0</v>
      </c>
      <c r="I408" s="94">
        <f t="shared" si="390"/>
        <v>0</v>
      </c>
      <c r="J408" s="94">
        <f t="shared" si="390"/>
        <v>0</v>
      </c>
      <c r="K408" s="94">
        <f t="shared" si="390"/>
        <v>0</v>
      </c>
      <c r="L408" s="94">
        <f t="shared" si="390"/>
        <v>0</v>
      </c>
      <c r="M408" s="94">
        <f t="shared" si="390"/>
        <v>0</v>
      </c>
      <c r="N408" s="94">
        <f t="shared" si="390"/>
        <v>0.70577380952380941</v>
      </c>
      <c r="O408" s="94">
        <f t="shared" si="390"/>
        <v>0.70577380952380941</v>
      </c>
      <c r="P408" s="94">
        <f t="shared" si="390"/>
        <v>0.70577380952380941</v>
      </c>
      <c r="Q408" s="94">
        <f t="shared" si="390"/>
        <v>0.70577380952380941</v>
      </c>
      <c r="R408" s="94">
        <f t="shared" si="390"/>
        <v>0.70577380952380941</v>
      </c>
      <c r="S408" s="94">
        <f t="shared" si="390"/>
        <v>0.70577380952380941</v>
      </c>
      <c r="T408" s="94">
        <f t="shared" si="390"/>
        <v>0.70577380952380941</v>
      </c>
      <c r="U408" s="94">
        <f t="shared" si="390"/>
        <v>0.70577380952380941</v>
      </c>
      <c r="V408" s="94">
        <f t="shared" si="390"/>
        <v>0.70577380952380941</v>
      </c>
      <c r="W408" s="94">
        <f t="shared" si="390"/>
        <v>0.70577380952380941</v>
      </c>
      <c r="X408" s="94">
        <f t="shared" si="390"/>
        <v>1.4160104761904762</v>
      </c>
      <c r="Y408" s="94">
        <f t="shared" si="390"/>
        <v>2.1262471428571432</v>
      </c>
      <c r="Z408" s="94">
        <f t="shared" si="390"/>
        <v>2.8364838095238096</v>
      </c>
      <c r="AA408" s="94">
        <f t="shared" si="390"/>
        <v>3.546720476190476</v>
      </c>
      <c r="AB408" s="94">
        <f t="shared" si="390"/>
        <v>4.256957142857142</v>
      </c>
      <c r="AC408" s="94">
        <f t="shared" si="390"/>
        <v>4.9671938095238088</v>
      </c>
      <c r="AD408" s="94">
        <f t="shared" si="390"/>
        <v>5.6774304761904757</v>
      </c>
      <c r="AE408" s="94">
        <f t="shared" si="390"/>
        <v>6.3876671428571417</v>
      </c>
      <c r="AF408" s="94">
        <f t="shared" si="390"/>
        <v>7.0979038095238085</v>
      </c>
      <c r="AG408" s="94">
        <f t="shared" si="390"/>
        <v>7.8081404761904745</v>
      </c>
      <c r="AH408" s="90">
        <f t="shared" si="390"/>
        <v>8.5183771428571422</v>
      </c>
      <c r="AI408" s="94">
        <f t="shared" si="390"/>
        <v>9.2286138095238091</v>
      </c>
      <c r="AJ408" s="94">
        <f t="shared" ref="AJ408:BB408" si="391">+AJ404*$C408</f>
        <v>9.9388504761904759</v>
      </c>
      <c r="AK408" s="94">
        <f t="shared" si="391"/>
        <v>10.649087142857143</v>
      </c>
      <c r="AL408" s="94">
        <f t="shared" si="391"/>
        <v>11.359323809523811</v>
      </c>
      <c r="AM408" s="94">
        <f t="shared" si="391"/>
        <v>12.069560476190478</v>
      </c>
      <c r="AN408" s="94">
        <f t="shared" si="391"/>
        <v>12.779797142857145</v>
      </c>
      <c r="AO408" s="94">
        <f t="shared" si="391"/>
        <v>13.490033809523812</v>
      </c>
      <c r="AP408" s="94">
        <f t="shared" si="391"/>
        <v>13.490033809523812</v>
      </c>
      <c r="AQ408" s="94">
        <f t="shared" si="391"/>
        <v>13.490033809523812</v>
      </c>
      <c r="AR408" s="94">
        <f t="shared" si="391"/>
        <v>13.490033809523812</v>
      </c>
      <c r="AS408" s="94">
        <f t="shared" si="391"/>
        <v>13.490033809523812</v>
      </c>
      <c r="AT408" s="94">
        <f t="shared" si="391"/>
        <v>14.200033809523813</v>
      </c>
      <c r="AU408" s="94">
        <f t="shared" si="391"/>
        <v>14.200033809523813</v>
      </c>
      <c r="AV408" s="94">
        <f t="shared" si="391"/>
        <v>14.200033809523813</v>
      </c>
      <c r="AW408" s="94">
        <f t="shared" si="391"/>
        <v>14.200033809523813</v>
      </c>
      <c r="AX408" s="94">
        <f t="shared" si="391"/>
        <v>14.200033809523813</v>
      </c>
      <c r="AY408" s="94">
        <f t="shared" si="391"/>
        <v>14.200033809523813</v>
      </c>
      <c r="AZ408" s="94">
        <f t="shared" si="391"/>
        <v>14.200033809523813</v>
      </c>
      <c r="BA408" s="94">
        <f t="shared" si="391"/>
        <v>14.200033809523813</v>
      </c>
      <c r="BB408" s="94">
        <f t="shared" si="391"/>
        <v>14.200033809523813</v>
      </c>
      <c r="BC408" s="95"/>
      <c r="BD408" s="96"/>
      <c r="BE408" s="96"/>
      <c r="BF408" s="96"/>
      <c r="BG408" s="96"/>
      <c r="BH408" s="96"/>
      <c r="BI408" s="96"/>
      <c r="BJ408" s="96"/>
      <c r="BK408" s="96"/>
      <c r="BL408" s="96"/>
      <c r="BM408" s="96"/>
      <c r="BN408" s="96"/>
      <c r="BO408" s="96"/>
      <c r="BP408" s="96"/>
      <c r="BQ408" s="96"/>
      <c r="BR408" s="96"/>
      <c r="BS408" s="96"/>
      <c r="BT408" s="96"/>
      <c r="BU408" s="96"/>
      <c r="BV408" s="96"/>
      <c r="BW408" s="96"/>
      <c r="BX408" s="96"/>
      <c r="BY408" s="96"/>
      <c r="BZ408" s="96"/>
      <c r="CA408" s="96"/>
      <c r="CB408" s="96"/>
      <c r="CC408" s="96"/>
      <c r="CD408" s="96"/>
      <c r="CE408" s="96"/>
      <c r="CF408" s="96"/>
      <c r="CG408" s="96"/>
      <c r="CH408" s="96"/>
      <c r="CI408" s="96"/>
      <c r="CJ408" s="96"/>
      <c r="CK408" s="96"/>
    </row>
    <row r="409" spans="1:89" s="133" customFormat="1" ht="13.8" thickBot="1" x14ac:dyDescent="0.3">
      <c r="A409" s="260"/>
      <c r="B409" s="133" t="s">
        <v>113</v>
      </c>
      <c r="C409" s="134" t="e">
        <f>+'Detail by Turbine'!#REF!</f>
        <v>#REF!</v>
      </c>
      <c r="D409" s="135">
        <f t="shared" ref="D409:AI409" si="392">+D406*$C408</f>
        <v>0</v>
      </c>
      <c r="E409" s="135">
        <f t="shared" si="392"/>
        <v>0</v>
      </c>
      <c r="F409" s="135">
        <f t="shared" si="392"/>
        <v>0</v>
      </c>
      <c r="G409" s="135">
        <f t="shared" si="392"/>
        <v>0</v>
      </c>
      <c r="H409" s="135">
        <f t="shared" si="392"/>
        <v>0</v>
      </c>
      <c r="I409" s="135">
        <f t="shared" si="392"/>
        <v>0</v>
      </c>
      <c r="J409" s="135">
        <f t="shared" si="392"/>
        <v>0</v>
      </c>
      <c r="K409" s="135">
        <f t="shared" si="392"/>
        <v>0</v>
      </c>
      <c r="L409" s="135">
        <f t="shared" si="392"/>
        <v>0</v>
      </c>
      <c r="M409" s="135">
        <f t="shared" si="392"/>
        <v>0</v>
      </c>
      <c r="N409" s="135">
        <f t="shared" si="392"/>
        <v>0.71</v>
      </c>
      <c r="O409" s="135">
        <f t="shared" si="392"/>
        <v>0.71</v>
      </c>
      <c r="P409" s="135">
        <f t="shared" si="392"/>
        <v>0.71</v>
      </c>
      <c r="Q409" s="135">
        <f t="shared" si="392"/>
        <v>0.71</v>
      </c>
      <c r="R409" s="135">
        <f t="shared" si="392"/>
        <v>0.71</v>
      </c>
      <c r="S409" s="135">
        <f t="shared" si="392"/>
        <v>0.71</v>
      </c>
      <c r="T409" s="135">
        <f t="shared" si="392"/>
        <v>0.71</v>
      </c>
      <c r="U409" s="135">
        <f t="shared" si="392"/>
        <v>0.71</v>
      </c>
      <c r="V409" s="135">
        <f t="shared" si="392"/>
        <v>0.71</v>
      </c>
      <c r="W409" s="135">
        <f t="shared" si="392"/>
        <v>0.71</v>
      </c>
      <c r="X409" s="135">
        <f t="shared" si="392"/>
        <v>0.93877777777777782</v>
      </c>
      <c r="Y409" s="135">
        <f t="shared" si="392"/>
        <v>1.1675555555555557</v>
      </c>
      <c r="Z409" s="135">
        <f t="shared" si="392"/>
        <v>1.3963333333333336</v>
      </c>
      <c r="AA409" s="135">
        <f t="shared" si="392"/>
        <v>1.6251111111111114</v>
      </c>
      <c r="AB409" s="135">
        <f t="shared" si="392"/>
        <v>1.8538888888888894</v>
      </c>
      <c r="AC409" s="135">
        <f t="shared" si="392"/>
        <v>2.0826666666666669</v>
      </c>
      <c r="AD409" s="135">
        <f t="shared" si="392"/>
        <v>2.3114444444444446</v>
      </c>
      <c r="AE409" s="135">
        <f t="shared" si="392"/>
        <v>2.5402222222222224</v>
      </c>
      <c r="AF409" s="135">
        <f t="shared" si="392"/>
        <v>2.7690000000000001</v>
      </c>
      <c r="AG409" s="135">
        <f t="shared" si="392"/>
        <v>2.9977777777777774</v>
      </c>
      <c r="AH409" s="136">
        <f t="shared" si="392"/>
        <v>3.2265555555555552</v>
      </c>
      <c r="AI409" s="135">
        <f t="shared" si="392"/>
        <v>3.4553333333333329</v>
      </c>
      <c r="AJ409" s="135">
        <f t="shared" ref="AJ409:BB409" si="393">+AJ406*$C408</f>
        <v>3.6841111111111107</v>
      </c>
      <c r="AK409" s="135">
        <f t="shared" si="393"/>
        <v>3.9128888888888889</v>
      </c>
      <c r="AL409" s="135">
        <f t="shared" si="393"/>
        <v>4.1416666666666666</v>
      </c>
      <c r="AM409" s="135">
        <f t="shared" si="393"/>
        <v>4.3704444444444448</v>
      </c>
      <c r="AN409" s="135">
        <f t="shared" si="393"/>
        <v>4.599222222222223</v>
      </c>
      <c r="AO409" s="135">
        <f t="shared" si="393"/>
        <v>4.8280000000000012</v>
      </c>
      <c r="AP409" s="135">
        <f t="shared" si="393"/>
        <v>14.2</v>
      </c>
      <c r="AQ409" s="135">
        <f t="shared" si="393"/>
        <v>14.2</v>
      </c>
      <c r="AR409" s="135">
        <f t="shared" si="393"/>
        <v>14.2</v>
      </c>
      <c r="AS409" s="135">
        <f t="shared" si="393"/>
        <v>14.2</v>
      </c>
      <c r="AT409" s="135">
        <f t="shared" si="393"/>
        <v>14.2</v>
      </c>
      <c r="AU409" s="135">
        <f t="shared" si="393"/>
        <v>14.2</v>
      </c>
      <c r="AV409" s="135">
        <f t="shared" si="393"/>
        <v>14.2</v>
      </c>
      <c r="AW409" s="135">
        <f t="shared" si="393"/>
        <v>14.2</v>
      </c>
      <c r="AX409" s="135">
        <f t="shared" si="393"/>
        <v>14.2</v>
      </c>
      <c r="AY409" s="135">
        <f t="shared" si="393"/>
        <v>14.2</v>
      </c>
      <c r="AZ409" s="135">
        <f t="shared" si="393"/>
        <v>14.2</v>
      </c>
      <c r="BA409" s="135">
        <f t="shared" si="393"/>
        <v>14.2</v>
      </c>
      <c r="BB409" s="135">
        <f t="shared" si="393"/>
        <v>14.2</v>
      </c>
      <c r="BC409" s="137"/>
      <c r="BD409" s="138"/>
      <c r="BE409" s="138"/>
      <c r="BF409" s="138"/>
      <c r="BG409" s="138"/>
      <c r="BH409" s="138"/>
      <c r="BI409" s="138"/>
      <c r="BJ409" s="138"/>
      <c r="BK409" s="138"/>
      <c r="BL409" s="138"/>
      <c r="BM409" s="138"/>
      <c r="BN409" s="138"/>
      <c r="BO409" s="138"/>
      <c r="BP409" s="138"/>
      <c r="BQ409" s="138"/>
      <c r="BR409" s="138"/>
      <c r="BS409" s="138"/>
      <c r="BT409" s="138"/>
      <c r="BU409" s="138"/>
      <c r="BV409" s="138"/>
      <c r="BW409" s="138"/>
      <c r="BX409" s="138"/>
      <c r="BY409" s="138"/>
      <c r="BZ409" s="138"/>
      <c r="CA409" s="138"/>
      <c r="CB409" s="138"/>
      <c r="CC409" s="138"/>
      <c r="CD409" s="138"/>
      <c r="CE409" s="138"/>
      <c r="CF409" s="138"/>
      <c r="CG409" s="138"/>
      <c r="CH409" s="138"/>
      <c r="CI409" s="138"/>
      <c r="CJ409" s="138"/>
      <c r="CK409" s="138"/>
    </row>
    <row r="410" spans="1:89" s="92" customFormat="1" ht="15" customHeight="1" thickTop="1" x14ac:dyDescent="0.25">
      <c r="A410" s="258">
        <f>+A402+1</f>
        <v>7</v>
      </c>
      <c r="B410" s="98" t="e">
        <f>'Detail by Turbine'!#REF!</f>
        <v>#REF!</v>
      </c>
      <c r="C410" s="261" t="e">
        <f>'Detail by Turbine'!#REF!</f>
        <v>#REF!</v>
      </c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84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  <c r="BA410" s="99"/>
      <c r="BB410" s="99"/>
      <c r="BC410" s="100"/>
    </row>
    <row r="411" spans="1:89" s="105" customFormat="1" x14ac:dyDescent="0.25">
      <c r="A411" s="259"/>
      <c r="B411" s="101" t="s">
        <v>108</v>
      </c>
      <c r="C411" s="262"/>
      <c r="D411" s="103">
        <v>0</v>
      </c>
      <c r="E411" s="103">
        <v>0</v>
      </c>
      <c r="F411" s="103">
        <v>0</v>
      </c>
      <c r="G411" s="103">
        <v>0</v>
      </c>
      <c r="H411" s="103">
        <v>0</v>
      </c>
      <c r="I411" s="103">
        <v>0</v>
      </c>
      <c r="J411" s="103">
        <v>0</v>
      </c>
      <c r="K411" s="103">
        <v>0</v>
      </c>
      <c r="L411" s="103">
        <v>0</v>
      </c>
      <c r="M411" s="103">
        <v>0</v>
      </c>
      <c r="N411" s="103">
        <f>16.7/336</f>
        <v>4.9702380952380949E-2</v>
      </c>
      <c r="O411" s="103">
        <v>0</v>
      </c>
      <c r="P411" s="103">
        <v>0</v>
      </c>
      <c r="Q411" s="103">
        <v>0</v>
      </c>
      <c r="R411" s="103">
        <v>0</v>
      </c>
      <c r="S411" s="103">
        <v>0</v>
      </c>
      <c r="T411" s="103">
        <v>0</v>
      </c>
      <c r="U411" s="103">
        <v>0</v>
      </c>
      <c r="V411" s="103">
        <v>0</v>
      </c>
      <c r="W411" s="103">
        <v>0</v>
      </c>
      <c r="X411" s="103">
        <f t="shared" ref="X411:AO411" si="394">+(0.95-0.0497)/18</f>
        <v>5.0016666666666668E-2</v>
      </c>
      <c r="Y411" s="103">
        <f t="shared" si="394"/>
        <v>5.0016666666666668E-2</v>
      </c>
      <c r="Z411" s="103">
        <f t="shared" si="394"/>
        <v>5.0016666666666668E-2</v>
      </c>
      <c r="AA411" s="103">
        <f t="shared" si="394"/>
        <v>5.0016666666666668E-2</v>
      </c>
      <c r="AB411" s="103">
        <f t="shared" si="394"/>
        <v>5.0016666666666668E-2</v>
      </c>
      <c r="AC411" s="103">
        <f t="shared" si="394"/>
        <v>5.0016666666666668E-2</v>
      </c>
      <c r="AD411" s="103">
        <f t="shared" si="394"/>
        <v>5.0016666666666668E-2</v>
      </c>
      <c r="AE411" s="103">
        <f t="shared" si="394"/>
        <v>5.0016666666666668E-2</v>
      </c>
      <c r="AF411" s="103">
        <f t="shared" si="394"/>
        <v>5.0016666666666668E-2</v>
      </c>
      <c r="AG411" s="103">
        <f t="shared" si="394"/>
        <v>5.0016666666666668E-2</v>
      </c>
      <c r="AH411" s="82">
        <f t="shared" si="394"/>
        <v>5.0016666666666668E-2</v>
      </c>
      <c r="AI411" s="103">
        <f t="shared" si="394"/>
        <v>5.0016666666666668E-2</v>
      </c>
      <c r="AJ411" s="103">
        <f t="shared" si="394"/>
        <v>5.0016666666666668E-2</v>
      </c>
      <c r="AK411" s="103">
        <f t="shared" si="394"/>
        <v>5.0016666666666668E-2</v>
      </c>
      <c r="AL411" s="103">
        <f t="shared" si="394"/>
        <v>5.0016666666666668E-2</v>
      </c>
      <c r="AM411" s="103">
        <f t="shared" si="394"/>
        <v>5.0016666666666668E-2</v>
      </c>
      <c r="AN411" s="103">
        <f t="shared" si="394"/>
        <v>5.0016666666666668E-2</v>
      </c>
      <c r="AO411" s="103">
        <f t="shared" si="394"/>
        <v>5.0016666666666668E-2</v>
      </c>
      <c r="AP411" s="103">
        <v>0</v>
      </c>
      <c r="AQ411" s="103">
        <v>0</v>
      </c>
      <c r="AR411" s="103">
        <v>0</v>
      </c>
      <c r="AS411" s="103">
        <v>0</v>
      </c>
      <c r="AT411" s="103">
        <v>0.05</v>
      </c>
      <c r="AU411" s="103">
        <v>0</v>
      </c>
      <c r="AV411" s="103">
        <v>0</v>
      </c>
      <c r="AW411" s="103">
        <v>0</v>
      </c>
      <c r="AX411" s="103">
        <v>0</v>
      </c>
      <c r="AY411" s="103">
        <v>0</v>
      </c>
      <c r="AZ411" s="103">
        <v>0</v>
      </c>
      <c r="BA411" s="103">
        <v>0</v>
      </c>
      <c r="BB411" s="103">
        <v>0</v>
      </c>
      <c r="BC411" s="104">
        <f>SUM(D411:BB411)</f>
        <v>1.0000023809523813</v>
      </c>
      <c r="BD411" s="101"/>
    </row>
    <row r="412" spans="1:89" s="105" customFormat="1" x14ac:dyDescent="0.25">
      <c r="A412" s="259"/>
      <c r="B412" s="101" t="s">
        <v>109</v>
      </c>
      <c r="C412" s="262"/>
      <c r="D412" s="103">
        <f>D411</f>
        <v>0</v>
      </c>
      <c r="E412" s="103">
        <f t="shared" ref="E412:AJ412" si="395">+D412+E411</f>
        <v>0</v>
      </c>
      <c r="F412" s="103">
        <f t="shared" si="395"/>
        <v>0</v>
      </c>
      <c r="G412" s="103">
        <f t="shared" si="395"/>
        <v>0</v>
      </c>
      <c r="H412" s="103">
        <f t="shared" si="395"/>
        <v>0</v>
      </c>
      <c r="I412" s="103">
        <f t="shared" si="395"/>
        <v>0</v>
      </c>
      <c r="J412" s="103">
        <f t="shared" si="395"/>
        <v>0</v>
      </c>
      <c r="K412" s="103">
        <f t="shared" si="395"/>
        <v>0</v>
      </c>
      <c r="L412" s="103">
        <f t="shared" si="395"/>
        <v>0</v>
      </c>
      <c r="M412" s="103">
        <f t="shared" si="395"/>
        <v>0</v>
      </c>
      <c r="N412" s="103">
        <f t="shared" si="395"/>
        <v>4.9702380952380949E-2</v>
      </c>
      <c r="O412" s="103">
        <f t="shared" si="395"/>
        <v>4.9702380952380949E-2</v>
      </c>
      <c r="P412" s="103">
        <f t="shared" si="395"/>
        <v>4.9702380952380949E-2</v>
      </c>
      <c r="Q412" s="103">
        <f t="shared" si="395"/>
        <v>4.9702380952380949E-2</v>
      </c>
      <c r="R412" s="103">
        <f t="shared" si="395"/>
        <v>4.9702380952380949E-2</v>
      </c>
      <c r="S412" s="103">
        <f t="shared" si="395"/>
        <v>4.9702380952380949E-2</v>
      </c>
      <c r="T412" s="103">
        <f t="shared" si="395"/>
        <v>4.9702380952380949E-2</v>
      </c>
      <c r="U412" s="103">
        <f t="shared" si="395"/>
        <v>4.9702380952380949E-2</v>
      </c>
      <c r="V412" s="103">
        <f t="shared" si="395"/>
        <v>4.9702380952380949E-2</v>
      </c>
      <c r="W412" s="103">
        <f t="shared" si="395"/>
        <v>4.9702380952380949E-2</v>
      </c>
      <c r="X412" s="103">
        <f t="shared" si="395"/>
        <v>9.9719047619047624E-2</v>
      </c>
      <c r="Y412" s="103">
        <f t="shared" si="395"/>
        <v>0.14973571428571431</v>
      </c>
      <c r="Z412" s="103">
        <f t="shared" si="395"/>
        <v>0.19975238095238096</v>
      </c>
      <c r="AA412" s="103">
        <f t="shared" si="395"/>
        <v>0.24976904761904761</v>
      </c>
      <c r="AB412" s="103">
        <f t="shared" si="395"/>
        <v>0.29978571428571427</v>
      </c>
      <c r="AC412" s="103">
        <f t="shared" si="395"/>
        <v>0.34980238095238092</v>
      </c>
      <c r="AD412" s="103">
        <f t="shared" si="395"/>
        <v>0.39981904761904757</v>
      </c>
      <c r="AE412" s="103">
        <f t="shared" si="395"/>
        <v>0.44983571428571423</v>
      </c>
      <c r="AF412" s="103">
        <f t="shared" si="395"/>
        <v>0.49985238095238088</v>
      </c>
      <c r="AG412" s="103">
        <f t="shared" si="395"/>
        <v>0.54986904761904754</v>
      </c>
      <c r="AH412" s="82">
        <f t="shared" si="395"/>
        <v>0.59988571428571424</v>
      </c>
      <c r="AI412" s="103">
        <f t="shared" si="395"/>
        <v>0.64990238095238095</v>
      </c>
      <c r="AJ412" s="103">
        <f t="shared" si="395"/>
        <v>0.69991904761904766</v>
      </c>
      <c r="AK412" s="103">
        <f t="shared" ref="AK412:BB412" si="396">+AJ412+AK411</f>
        <v>0.74993571428571437</v>
      </c>
      <c r="AL412" s="103">
        <f t="shared" si="396"/>
        <v>0.79995238095238108</v>
      </c>
      <c r="AM412" s="103">
        <f t="shared" si="396"/>
        <v>0.84996904761904779</v>
      </c>
      <c r="AN412" s="103">
        <f t="shared" si="396"/>
        <v>0.8999857142857145</v>
      </c>
      <c r="AO412" s="103">
        <f t="shared" si="396"/>
        <v>0.95000238095238121</v>
      </c>
      <c r="AP412" s="103">
        <f t="shared" si="396"/>
        <v>0.95000238095238121</v>
      </c>
      <c r="AQ412" s="103">
        <f t="shared" si="396"/>
        <v>0.95000238095238121</v>
      </c>
      <c r="AR412" s="103">
        <f t="shared" si="396"/>
        <v>0.95000238095238121</v>
      </c>
      <c r="AS412" s="103">
        <f t="shared" si="396"/>
        <v>0.95000238095238121</v>
      </c>
      <c r="AT412" s="103">
        <f t="shared" si="396"/>
        <v>1.0000023809523813</v>
      </c>
      <c r="AU412" s="103">
        <f t="shared" si="396"/>
        <v>1.0000023809523813</v>
      </c>
      <c r="AV412" s="103">
        <f t="shared" si="396"/>
        <v>1.0000023809523813</v>
      </c>
      <c r="AW412" s="103">
        <f t="shared" si="396"/>
        <v>1.0000023809523813</v>
      </c>
      <c r="AX412" s="103">
        <f t="shared" si="396"/>
        <v>1.0000023809523813</v>
      </c>
      <c r="AY412" s="103">
        <f t="shared" si="396"/>
        <v>1.0000023809523813</v>
      </c>
      <c r="AZ412" s="103">
        <f t="shared" si="396"/>
        <v>1.0000023809523813</v>
      </c>
      <c r="BA412" s="103">
        <f t="shared" si="396"/>
        <v>1.0000023809523813</v>
      </c>
      <c r="BB412" s="103">
        <f t="shared" si="396"/>
        <v>1.0000023809523813</v>
      </c>
      <c r="BC412" s="104"/>
      <c r="BD412" s="101"/>
    </row>
    <row r="413" spans="1:89" s="105" customFormat="1" x14ac:dyDescent="0.25">
      <c r="A413" s="259"/>
      <c r="B413" s="101" t="s">
        <v>110</v>
      </c>
      <c r="C413" s="262"/>
      <c r="D413" s="103">
        <v>0</v>
      </c>
      <c r="E413" s="103">
        <v>0</v>
      </c>
      <c r="F413" s="103">
        <v>0</v>
      </c>
      <c r="G413" s="103">
        <v>0</v>
      </c>
      <c r="H413" s="103">
        <v>0</v>
      </c>
      <c r="I413" s="103">
        <v>0</v>
      </c>
      <c r="J413" s="103">
        <v>0</v>
      </c>
      <c r="K413" s="103">
        <v>0</v>
      </c>
      <c r="L413" s="103">
        <v>0</v>
      </c>
      <c r="M413" s="103">
        <v>0</v>
      </c>
      <c r="N413" s="103">
        <v>0.05</v>
      </c>
      <c r="O413" s="103">
        <v>0</v>
      </c>
      <c r="P413" s="103">
        <v>0</v>
      </c>
      <c r="Q413" s="103">
        <v>0</v>
      </c>
      <c r="R413" s="103">
        <v>0</v>
      </c>
      <c r="S413" s="103">
        <v>0</v>
      </c>
      <c r="T413" s="103">
        <v>0</v>
      </c>
      <c r="U413" s="103">
        <v>0</v>
      </c>
      <c r="V413" s="103">
        <v>0</v>
      </c>
      <c r="W413" s="103">
        <v>0</v>
      </c>
      <c r="X413" s="103">
        <f t="shared" ref="X413:AO413" si="397">+(0.34-0.05)/18</f>
        <v>1.6111111111111114E-2</v>
      </c>
      <c r="Y413" s="103">
        <f t="shared" si="397"/>
        <v>1.6111111111111114E-2</v>
      </c>
      <c r="Z413" s="103">
        <f t="shared" si="397"/>
        <v>1.6111111111111114E-2</v>
      </c>
      <c r="AA413" s="103">
        <f t="shared" si="397"/>
        <v>1.6111111111111114E-2</v>
      </c>
      <c r="AB413" s="103">
        <f t="shared" si="397"/>
        <v>1.6111111111111114E-2</v>
      </c>
      <c r="AC413" s="103">
        <f t="shared" si="397"/>
        <v>1.6111111111111114E-2</v>
      </c>
      <c r="AD413" s="103">
        <f t="shared" si="397"/>
        <v>1.6111111111111114E-2</v>
      </c>
      <c r="AE413" s="103">
        <f t="shared" si="397"/>
        <v>1.6111111111111114E-2</v>
      </c>
      <c r="AF413" s="103">
        <f t="shared" si="397"/>
        <v>1.6111111111111114E-2</v>
      </c>
      <c r="AG413" s="103">
        <f t="shared" si="397"/>
        <v>1.6111111111111114E-2</v>
      </c>
      <c r="AH413" s="82">
        <f t="shared" si="397"/>
        <v>1.6111111111111114E-2</v>
      </c>
      <c r="AI413" s="103">
        <f t="shared" si="397"/>
        <v>1.6111111111111114E-2</v>
      </c>
      <c r="AJ413" s="103">
        <f t="shared" si="397"/>
        <v>1.6111111111111114E-2</v>
      </c>
      <c r="AK413" s="103">
        <f t="shared" si="397"/>
        <v>1.6111111111111114E-2</v>
      </c>
      <c r="AL413" s="103">
        <f t="shared" si="397"/>
        <v>1.6111111111111114E-2</v>
      </c>
      <c r="AM413" s="103">
        <f t="shared" si="397"/>
        <v>1.6111111111111114E-2</v>
      </c>
      <c r="AN413" s="103">
        <f t="shared" si="397"/>
        <v>1.6111111111111114E-2</v>
      </c>
      <c r="AO413" s="103">
        <f t="shared" si="397"/>
        <v>1.6111111111111114E-2</v>
      </c>
      <c r="AP413" s="103">
        <v>0.66</v>
      </c>
      <c r="AQ413" s="103">
        <v>0</v>
      </c>
      <c r="AR413" s="103">
        <v>0</v>
      </c>
      <c r="AS413" s="103">
        <v>0</v>
      </c>
      <c r="AT413" s="103">
        <v>0</v>
      </c>
      <c r="AU413" s="103">
        <v>0</v>
      </c>
      <c r="AV413" s="103">
        <v>0</v>
      </c>
      <c r="AW413" s="103">
        <v>0</v>
      </c>
      <c r="AX413" s="103">
        <v>0</v>
      </c>
      <c r="AY413" s="103">
        <v>0</v>
      </c>
      <c r="AZ413" s="103">
        <v>0</v>
      </c>
      <c r="BA413" s="103">
        <v>0</v>
      </c>
      <c r="BB413" s="103">
        <v>0</v>
      </c>
      <c r="BC413" s="104">
        <f>SUM(D413:BB413)</f>
        <v>1</v>
      </c>
      <c r="BD413" s="101"/>
    </row>
    <row r="414" spans="1:89" s="105" customFormat="1" x14ac:dyDescent="0.25">
      <c r="A414" s="259"/>
      <c r="B414" s="101" t="s">
        <v>111</v>
      </c>
      <c r="C414" s="262"/>
      <c r="D414" s="103">
        <f>D413</f>
        <v>0</v>
      </c>
      <c r="E414" s="103">
        <f t="shared" ref="E414:AJ414" si="398">+D414+E413</f>
        <v>0</v>
      </c>
      <c r="F414" s="103">
        <f t="shared" si="398"/>
        <v>0</v>
      </c>
      <c r="G414" s="103">
        <f t="shared" si="398"/>
        <v>0</v>
      </c>
      <c r="H414" s="103">
        <f t="shared" si="398"/>
        <v>0</v>
      </c>
      <c r="I414" s="103">
        <f t="shared" si="398"/>
        <v>0</v>
      </c>
      <c r="J414" s="103">
        <f t="shared" si="398"/>
        <v>0</v>
      </c>
      <c r="K414" s="103">
        <f t="shared" si="398"/>
        <v>0</v>
      </c>
      <c r="L414" s="103">
        <f t="shared" si="398"/>
        <v>0</v>
      </c>
      <c r="M414" s="103">
        <f t="shared" si="398"/>
        <v>0</v>
      </c>
      <c r="N414" s="103">
        <f t="shared" si="398"/>
        <v>0.05</v>
      </c>
      <c r="O414" s="103">
        <f t="shared" si="398"/>
        <v>0.05</v>
      </c>
      <c r="P414" s="103">
        <f t="shared" si="398"/>
        <v>0.05</v>
      </c>
      <c r="Q414" s="103">
        <f t="shared" si="398"/>
        <v>0.05</v>
      </c>
      <c r="R414" s="103">
        <f t="shared" si="398"/>
        <v>0.05</v>
      </c>
      <c r="S414" s="103">
        <f t="shared" si="398"/>
        <v>0.05</v>
      </c>
      <c r="T414" s="103">
        <f t="shared" si="398"/>
        <v>0.05</v>
      </c>
      <c r="U414" s="103">
        <f t="shared" si="398"/>
        <v>0.05</v>
      </c>
      <c r="V414" s="103">
        <f t="shared" si="398"/>
        <v>0.05</v>
      </c>
      <c r="W414" s="103">
        <f t="shared" si="398"/>
        <v>0.05</v>
      </c>
      <c r="X414" s="103">
        <f t="shared" si="398"/>
        <v>6.611111111111112E-2</v>
      </c>
      <c r="Y414" s="103">
        <f t="shared" si="398"/>
        <v>8.2222222222222238E-2</v>
      </c>
      <c r="Z414" s="103">
        <f t="shared" si="398"/>
        <v>9.8333333333333356E-2</v>
      </c>
      <c r="AA414" s="103">
        <f t="shared" si="398"/>
        <v>0.11444444444444447</v>
      </c>
      <c r="AB414" s="103">
        <f t="shared" si="398"/>
        <v>0.13055555555555559</v>
      </c>
      <c r="AC414" s="103">
        <f t="shared" si="398"/>
        <v>0.1466666666666667</v>
      </c>
      <c r="AD414" s="103">
        <f t="shared" si="398"/>
        <v>0.1627777777777778</v>
      </c>
      <c r="AE414" s="103">
        <f t="shared" si="398"/>
        <v>0.1788888888888889</v>
      </c>
      <c r="AF414" s="103">
        <f t="shared" si="398"/>
        <v>0.19500000000000001</v>
      </c>
      <c r="AG414" s="103">
        <f t="shared" si="398"/>
        <v>0.21111111111111111</v>
      </c>
      <c r="AH414" s="82">
        <f t="shared" si="398"/>
        <v>0.22722222222222221</v>
      </c>
      <c r="AI414" s="103">
        <f t="shared" si="398"/>
        <v>0.24333333333333332</v>
      </c>
      <c r="AJ414" s="103">
        <f t="shared" si="398"/>
        <v>0.25944444444444442</v>
      </c>
      <c r="AK414" s="103">
        <f t="shared" ref="AK414:BB414" si="399">+AJ414+AK413</f>
        <v>0.27555555555555555</v>
      </c>
      <c r="AL414" s="103">
        <f t="shared" si="399"/>
        <v>0.29166666666666669</v>
      </c>
      <c r="AM414" s="103">
        <f t="shared" si="399"/>
        <v>0.30777777777777782</v>
      </c>
      <c r="AN414" s="103">
        <f t="shared" si="399"/>
        <v>0.32388888888888895</v>
      </c>
      <c r="AO414" s="103">
        <f t="shared" si="399"/>
        <v>0.34000000000000008</v>
      </c>
      <c r="AP414" s="103">
        <f t="shared" si="399"/>
        <v>1</v>
      </c>
      <c r="AQ414" s="103">
        <f t="shared" si="399"/>
        <v>1</v>
      </c>
      <c r="AR414" s="103">
        <f t="shared" si="399"/>
        <v>1</v>
      </c>
      <c r="AS414" s="103">
        <f t="shared" si="399"/>
        <v>1</v>
      </c>
      <c r="AT414" s="103">
        <f t="shared" si="399"/>
        <v>1</v>
      </c>
      <c r="AU414" s="103">
        <f t="shared" si="399"/>
        <v>1</v>
      </c>
      <c r="AV414" s="103">
        <f t="shared" si="399"/>
        <v>1</v>
      </c>
      <c r="AW414" s="103">
        <f t="shared" si="399"/>
        <v>1</v>
      </c>
      <c r="AX414" s="103">
        <f t="shared" si="399"/>
        <v>1</v>
      </c>
      <c r="AY414" s="103">
        <f t="shared" si="399"/>
        <v>1</v>
      </c>
      <c r="AZ414" s="103">
        <f t="shared" si="399"/>
        <v>1</v>
      </c>
      <c r="BA414" s="103">
        <f t="shared" si="399"/>
        <v>1</v>
      </c>
      <c r="BB414" s="103">
        <f t="shared" si="399"/>
        <v>1</v>
      </c>
      <c r="BC414" s="104"/>
      <c r="BD414" s="101"/>
    </row>
    <row r="415" spans="1:89" s="109" customFormat="1" x14ac:dyDescent="0.25">
      <c r="A415" s="259"/>
      <c r="B415" s="106"/>
      <c r="C415" s="262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83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/>
      <c r="AT415" s="107"/>
      <c r="AU415" s="107"/>
      <c r="AV415" s="107"/>
      <c r="AW415" s="107"/>
      <c r="AX415" s="107"/>
      <c r="AY415" s="107"/>
      <c r="AZ415" s="107"/>
      <c r="BA415" s="107"/>
      <c r="BB415" s="107"/>
      <c r="BC415" s="108"/>
      <c r="BD415" s="106"/>
    </row>
    <row r="416" spans="1:89" s="91" customFormat="1" x14ac:dyDescent="0.25">
      <c r="A416" s="259"/>
      <c r="B416" s="91" t="s">
        <v>112</v>
      </c>
      <c r="C416" s="93">
        <v>14.2</v>
      </c>
      <c r="D416" s="94">
        <f t="shared" ref="D416:AI416" si="400">+D412*$C416</f>
        <v>0</v>
      </c>
      <c r="E416" s="94">
        <f t="shared" si="400"/>
        <v>0</v>
      </c>
      <c r="F416" s="94">
        <f t="shared" si="400"/>
        <v>0</v>
      </c>
      <c r="G416" s="94">
        <f t="shared" si="400"/>
        <v>0</v>
      </c>
      <c r="H416" s="94">
        <f t="shared" si="400"/>
        <v>0</v>
      </c>
      <c r="I416" s="94">
        <f t="shared" si="400"/>
        <v>0</v>
      </c>
      <c r="J416" s="94">
        <f t="shared" si="400"/>
        <v>0</v>
      </c>
      <c r="K416" s="94">
        <f t="shared" si="400"/>
        <v>0</v>
      </c>
      <c r="L416" s="94">
        <f t="shared" si="400"/>
        <v>0</v>
      </c>
      <c r="M416" s="94">
        <f t="shared" si="400"/>
        <v>0</v>
      </c>
      <c r="N416" s="94">
        <f t="shared" si="400"/>
        <v>0.70577380952380941</v>
      </c>
      <c r="O416" s="94">
        <f t="shared" si="400"/>
        <v>0.70577380952380941</v>
      </c>
      <c r="P416" s="94">
        <f t="shared" si="400"/>
        <v>0.70577380952380941</v>
      </c>
      <c r="Q416" s="94">
        <f t="shared" si="400"/>
        <v>0.70577380952380941</v>
      </c>
      <c r="R416" s="94">
        <f t="shared" si="400"/>
        <v>0.70577380952380941</v>
      </c>
      <c r="S416" s="94">
        <f t="shared" si="400"/>
        <v>0.70577380952380941</v>
      </c>
      <c r="T416" s="94">
        <f t="shared" si="400"/>
        <v>0.70577380952380941</v>
      </c>
      <c r="U416" s="94">
        <f t="shared" si="400"/>
        <v>0.70577380952380941</v>
      </c>
      <c r="V416" s="94">
        <f t="shared" si="400"/>
        <v>0.70577380952380941</v>
      </c>
      <c r="W416" s="94">
        <f t="shared" si="400"/>
        <v>0.70577380952380941</v>
      </c>
      <c r="X416" s="94">
        <f t="shared" si="400"/>
        <v>1.4160104761904762</v>
      </c>
      <c r="Y416" s="94">
        <f t="shared" si="400"/>
        <v>2.1262471428571432</v>
      </c>
      <c r="Z416" s="94">
        <f t="shared" si="400"/>
        <v>2.8364838095238096</v>
      </c>
      <c r="AA416" s="94">
        <f t="shared" si="400"/>
        <v>3.546720476190476</v>
      </c>
      <c r="AB416" s="94">
        <f t="shared" si="400"/>
        <v>4.256957142857142</v>
      </c>
      <c r="AC416" s="94">
        <f t="shared" si="400"/>
        <v>4.9671938095238088</v>
      </c>
      <c r="AD416" s="94">
        <f t="shared" si="400"/>
        <v>5.6774304761904757</v>
      </c>
      <c r="AE416" s="94">
        <f t="shared" si="400"/>
        <v>6.3876671428571417</v>
      </c>
      <c r="AF416" s="94">
        <f t="shared" si="400"/>
        <v>7.0979038095238085</v>
      </c>
      <c r="AG416" s="94">
        <f t="shared" si="400"/>
        <v>7.8081404761904745</v>
      </c>
      <c r="AH416" s="90">
        <f t="shared" si="400"/>
        <v>8.5183771428571422</v>
      </c>
      <c r="AI416" s="94">
        <f t="shared" si="400"/>
        <v>9.2286138095238091</v>
      </c>
      <c r="AJ416" s="94">
        <f t="shared" ref="AJ416:BB416" si="401">+AJ412*$C416</f>
        <v>9.9388504761904759</v>
      </c>
      <c r="AK416" s="94">
        <f t="shared" si="401"/>
        <v>10.649087142857143</v>
      </c>
      <c r="AL416" s="94">
        <f t="shared" si="401"/>
        <v>11.359323809523811</v>
      </c>
      <c r="AM416" s="94">
        <f t="shared" si="401"/>
        <v>12.069560476190478</v>
      </c>
      <c r="AN416" s="94">
        <f t="shared" si="401"/>
        <v>12.779797142857145</v>
      </c>
      <c r="AO416" s="94">
        <f t="shared" si="401"/>
        <v>13.490033809523812</v>
      </c>
      <c r="AP416" s="94">
        <f t="shared" si="401"/>
        <v>13.490033809523812</v>
      </c>
      <c r="AQ416" s="94">
        <f t="shared" si="401"/>
        <v>13.490033809523812</v>
      </c>
      <c r="AR416" s="94">
        <f t="shared" si="401"/>
        <v>13.490033809523812</v>
      </c>
      <c r="AS416" s="94">
        <f t="shared" si="401"/>
        <v>13.490033809523812</v>
      </c>
      <c r="AT416" s="94">
        <f t="shared" si="401"/>
        <v>14.200033809523813</v>
      </c>
      <c r="AU416" s="94">
        <f t="shared" si="401"/>
        <v>14.200033809523813</v>
      </c>
      <c r="AV416" s="94">
        <f t="shared" si="401"/>
        <v>14.200033809523813</v>
      </c>
      <c r="AW416" s="94">
        <f t="shared" si="401"/>
        <v>14.200033809523813</v>
      </c>
      <c r="AX416" s="94">
        <f t="shared" si="401"/>
        <v>14.200033809523813</v>
      </c>
      <c r="AY416" s="94">
        <f t="shared" si="401"/>
        <v>14.200033809523813</v>
      </c>
      <c r="AZ416" s="94">
        <f t="shared" si="401"/>
        <v>14.200033809523813</v>
      </c>
      <c r="BA416" s="94">
        <f t="shared" si="401"/>
        <v>14.200033809523813</v>
      </c>
      <c r="BB416" s="94">
        <f t="shared" si="401"/>
        <v>14.200033809523813</v>
      </c>
      <c r="BC416" s="95"/>
      <c r="BD416" s="96"/>
      <c r="BE416" s="96"/>
      <c r="BF416" s="96"/>
      <c r="BG416" s="96"/>
      <c r="BH416" s="96"/>
      <c r="BI416" s="96"/>
      <c r="BJ416" s="96"/>
      <c r="BK416" s="96"/>
      <c r="BL416" s="96"/>
      <c r="BM416" s="96"/>
      <c r="BN416" s="96"/>
      <c r="BO416" s="96"/>
      <c r="BP416" s="96"/>
      <c r="BQ416" s="96"/>
      <c r="BR416" s="96"/>
      <c r="BS416" s="96"/>
      <c r="BT416" s="96"/>
      <c r="BU416" s="96"/>
      <c r="BV416" s="96"/>
      <c r="BW416" s="96"/>
      <c r="BX416" s="96"/>
      <c r="BY416" s="96"/>
      <c r="BZ416" s="96"/>
      <c r="CA416" s="96"/>
      <c r="CB416" s="96"/>
      <c r="CC416" s="96"/>
      <c r="CD416" s="96"/>
      <c r="CE416" s="96"/>
      <c r="CF416" s="96"/>
      <c r="CG416" s="96"/>
      <c r="CH416" s="96"/>
      <c r="CI416" s="96"/>
      <c r="CJ416" s="96"/>
      <c r="CK416" s="96"/>
    </row>
    <row r="417" spans="1:89" s="133" customFormat="1" ht="13.8" thickBot="1" x14ac:dyDescent="0.3">
      <c r="A417" s="260"/>
      <c r="B417" s="133" t="s">
        <v>113</v>
      </c>
      <c r="C417" s="134" t="e">
        <f>+'Detail by Turbine'!#REF!</f>
        <v>#REF!</v>
      </c>
      <c r="D417" s="135">
        <f t="shared" ref="D417:AI417" si="402">+D414*$C416</f>
        <v>0</v>
      </c>
      <c r="E417" s="135">
        <f t="shared" si="402"/>
        <v>0</v>
      </c>
      <c r="F417" s="135">
        <f t="shared" si="402"/>
        <v>0</v>
      </c>
      <c r="G417" s="135">
        <f t="shared" si="402"/>
        <v>0</v>
      </c>
      <c r="H417" s="135">
        <f t="shared" si="402"/>
        <v>0</v>
      </c>
      <c r="I417" s="135">
        <f t="shared" si="402"/>
        <v>0</v>
      </c>
      <c r="J417" s="135">
        <f t="shared" si="402"/>
        <v>0</v>
      </c>
      <c r="K417" s="135">
        <f t="shared" si="402"/>
        <v>0</v>
      </c>
      <c r="L417" s="135">
        <f t="shared" si="402"/>
        <v>0</v>
      </c>
      <c r="M417" s="135">
        <f t="shared" si="402"/>
        <v>0</v>
      </c>
      <c r="N417" s="135">
        <f t="shared" si="402"/>
        <v>0.71</v>
      </c>
      <c r="O417" s="135">
        <f t="shared" si="402"/>
        <v>0.71</v>
      </c>
      <c r="P417" s="135">
        <f t="shared" si="402"/>
        <v>0.71</v>
      </c>
      <c r="Q417" s="135">
        <f t="shared" si="402"/>
        <v>0.71</v>
      </c>
      <c r="R417" s="135">
        <f t="shared" si="402"/>
        <v>0.71</v>
      </c>
      <c r="S417" s="135">
        <f t="shared" si="402"/>
        <v>0.71</v>
      </c>
      <c r="T417" s="135">
        <f t="shared" si="402"/>
        <v>0.71</v>
      </c>
      <c r="U417" s="135">
        <f t="shared" si="402"/>
        <v>0.71</v>
      </c>
      <c r="V417" s="135">
        <f t="shared" si="402"/>
        <v>0.71</v>
      </c>
      <c r="W417" s="135">
        <f t="shared" si="402"/>
        <v>0.71</v>
      </c>
      <c r="X417" s="135">
        <f t="shared" si="402"/>
        <v>0.93877777777777782</v>
      </c>
      <c r="Y417" s="135">
        <f t="shared" si="402"/>
        <v>1.1675555555555557</v>
      </c>
      <c r="Z417" s="135">
        <f t="shared" si="402"/>
        <v>1.3963333333333336</v>
      </c>
      <c r="AA417" s="135">
        <f t="shared" si="402"/>
        <v>1.6251111111111114</v>
      </c>
      <c r="AB417" s="135">
        <f t="shared" si="402"/>
        <v>1.8538888888888894</v>
      </c>
      <c r="AC417" s="135">
        <f t="shared" si="402"/>
        <v>2.0826666666666669</v>
      </c>
      <c r="AD417" s="135">
        <f t="shared" si="402"/>
        <v>2.3114444444444446</v>
      </c>
      <c r="AE417" s="135">
        <f t="shared" si="402"/>
        <v>2.5402222222222224</v>
      </c>
      <c r="AF417" s="135">
        <f t="shared" si="402"/>
        <v>2.7690000000000001</v>
      </c>
      <c r="AG417" s="135">
        <f t="shared" si="402"/>
        <v>2.9977777777777774</v>
      </c>
      <c r="AH417" s="136">
        <f t="shared" si="402"/>
        <v>3.2265555555555552</v>
      </c>
      <c r="AI417" s="135">
        <f t="shared" si="402"/>
        <v>3.4553333333333329</v>
      </c>
      <c r="AJ417" s="135">
        <f t="shared" ref="AJ417:BB417" si="403">+AJ414*$C416</f>
        <v>3.6841111111111107</v>
      </c>
      <c r="AK417" s="135">
        <f t="shared" si="403"/>
        <v>3.9128888888888889</v>
      </c>
      <c r="AL417" s="135">
        <f t="shared" si="403"/>
        <v>4.1416666666666666</v>
      </c>
      <c r="AM417" s="135">
        <f t="shared" si="403"/>
        <v>4.3704444444444448</v>
      </c>
      <c r="AN417" s="135">
        <f t="shared" si="403"/>
        <v>4.599222222222223</v>
      </c>
      <c r="AO417" s="135">
        <f t="shared" si="403"/>
        <v>4.8280000000000012</v>
      </c>
      <c r="AP417" s="135">
        <f t="shared" si="403"/>
        <v>14.2</v>
      </c>
      <c r="AQ417" s="135">
        <f t="shared" si="403"/>
        <v>14.2</v>
      </c>
      <c r="AR417" s="135">
        <f t="shared" si="403"/>
        <v>14.2</v>
      </c>
      <c r="AS417" s="135">
        <f t="shared" si="403"/>
        <v>14.2</v>
      </c>
      <c r="AT417" s="135">
        <f t="shared" si="403"/>
        <v>14.2</v>
      </c>
      <c r="AU417" s="135">
        <f t="shared" si="403"/>
        <v>14.2</v>
      </c>
      <c r="AV417" s="135">
        <f t="shared" si="403"/>
        <v>14.2</v>
      </c>
      <c r="AW417" s="135">
        <f t="shared" si="403"/>
        <v>14.2</v>
      </c>
      <c r="AX417" s="135">
        <f t="shared" si="403"/>
        <v>14.2</v>
      </c>
      <c r="AY417" s="135">
        <f t="shared" si="403"/>
        <v>14.2</v>
      </c>
      <c r="AZ417" s="135">
        <f t="shared" si="403"/>
        <v>14.2</v>
      </c>
      <c r="BA417" s="135">
        <f t="shared" si="403"/>
        <v>14.2</v>
      </c>
      <c r="BB417" s="135">
        <f t="shared" si="403"/>
        <v>14.2</v>
      </c>
      <c r="BC417" s="137"/>
      <c r="BD417" s="138"/>
      <c r="BE417" s="138"/>
      <c r="BF417" s="138"/>
      <c r="BG417" s="138"/>
      <c r="BH417" s="138"/>
      <c r="BI417" s="138"/>
      <c r="BJ417" s="138"/>
      <c r="BK417" s="138"/>
      <c r="BL417" s="138"/>
      <c r="BM417" s="138"/>
      <c r="BN417" s="138"/>
      <c r="BO417" s="138"/>
      <c r="BP417" s="138"/>
      <c r="BQ417" s="138"/>
      <c r="BR417" s="138"/>
      <c r="BS417" s="138"/>
      <c r="BT417" s="138"/>
      <c r="BU417" s="138"/>
      <c r="BV417" s="138"/>
      <c r="BW417" s="138"/>
      <c r="BX417" s="138"/>
      <c r="BY417" s="138"/>
      <c r="BZ417" s="138"/>
      <c r="CA417" s="138"/>
      <c r="CB417" s="138"/>
      <c r="CC417" s="138"/>
      <c r="CD417" s="138"/>
      <c r="CE417" s="138"/>
      <c r="CF417" s="138"/>
      <c r="CG417" s="138"/>
      <c r="CH417" s="138"/>
      <c r="CI417" s="138"/>
      <c r="CJ417" s="138"/>
      <c r="CK417" s="138"/>
    </row>
    <row r="418" spans="1:89" s="92" customFormat="1" ht="15" customHeight="1" thickTop="1" x14ac:dyDescent="0.25">
      <c r="A418" s="258">
        <f>+A410+1</f>
        <v>8</v>
      </c>
      <c r="B418" s="98" t="e">
        <f>'Detail by Turbine'!#REF!</f>
        <v>#REF!</v>
      </c>
      <c r="C418" s="261" t="e">
        <f>'Detail by Turbine'!#REF!</f>
        <v>#REF!</v>
      </c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84"/>
      <c r="AI418" s="99"/>
      <c r="AJ418" s="99"/>
      <c r="AK418" s="99"/>
      <c r="AL418" s="99"/>
      <c r="AM418" s="99"/>
      <c r="AN418" s="99"/>
      <c r="AO418" s="99"/>
      <c r="AP418" s="99"/>
      <c r="AQ418" s="99"/>
      <c r="AR418" s="99"/>
      <c r="AS418" s="99"/>
      <c r="AT418" s="99"/>
      <c r="AU418" s="99"/>
      <c r="AV418" s="99"/>
      <c r="AW418" s="99"/>
      <c r="AX418" s="99"/>
      <c r="AY418" s="99"/>
      <c r="AZ418" s="99"/>
      <c r="BA418" s="99"/>
      <c r="BB418" s="99"/>
      <c r="BC418" s="100"/>
    </row>
    <row r="419" spans="1:89" s="105" customFormat="1" x14ac:dyDescent="0.25">
      <c r="A419" s="259"/>
      <c r="B419" s="101" t="s">
        <v>108</v>
      </c>
      <c r="C419" s="262"/>
      <c r="D419" s="103">
        <v>0</v>
      </c>
      <c r="E419" s="103">
        <v>0</v>
      </c>
      <c r="F419" s="103">
        <v>0</v>
      </c>
      <c r="G419" s="103">
        <v>0</v>
      </c>
      <c r="H419" s="103">
        <v>0</v>
      </c>
      <c r="I419" s="103">
        <v>0</v>
      </c>
      <c r="J419" s="103">
        <v>0</v>
      </c>
      <c r="K419" s="103">
        <v>0</v>
      </c>
      <c r="L419" s="103">
        <v>0</v>
      </c>
      <c r="M419" s="103">
        <v>0</v>
      </c>
      <c r="N419" s="103">
        <f>16.7/336</f>
        <v>4.9702380952380949E-2</v>
      </c>
      <c r="O419" s="103">
        <v>0</v>
      </c>
      <c r="P419" s="103">
        <v>0</v>
      </c>
      <c r="Q419" s="103">
        <v>0</v>
      </c>
      <c r="R419" s="103">
        <v>0</v>
      </c>
      <c r="S419" s="103">
        <v>0</v>
      </c>
      <c r="T419" s="103">
        <v>0</v>
      </c>
      <c r="U419" s="103">
        <v>0</v>
      </c>
      <c r="V419" s="103">
        <v>0</v>
      </c>
      <c r="W419" s="103">
        <v>0</v>
      </c>
      <c r="X419" s="103">
        <f t="shared" ref="X419:AO419" si="404">+(0.95-0.0497)/18</f>
        <v>5.0016666666666668E-2</v>
      </c>
      <c r="Y419" s="103">
        <f t="shared" si="404"/>
        <v>5.0016666666666668E-2</v>
      </c>
      <c r="Z419" s="103">
        <f t="shared" si="404"/>
        <v>5.0016666666666668E-2</v>
      </c>
      <c r="AA419" s="103">
        <f t="shared" si="404"/>
        <v>5.0016666666666668E-2</v>
      </c>
      <c r="AB419" s="103">
        <f t="shared" si="404"/>
        <v>5.0016666666666668E-2</v>
      </c>
      <c r="AC419" s="103">
        <f t="shared" si="404"/>
        <v>5.0016666666666668E-2</v>
      </c>
      <c r="AD419" s="103">
        <f t="shared" si="404"/>
        <v>5.0016666666666668E-2</v>
      </c>
      <c r="AE419" s="103">
        <f t="shared" si="404"/>
        <v>5.0016666666666668E-2</v>
      </c>
      <c r="AF419" s="103">
        <f t="shared" si="404"/>
        <v>5.0016666666666668E-2</v>
      </c>
      <c r="AG419" s="103">
        <f t="shared" si="404"/>
        <v>5.0016666666666668E-2</v>
      </c>
      <c r="AH419" s="82">
        <f t="shared" si="404"/>
        <v>5.0016666666666668E-2</v>
      </c>
      <c r="AI419" s="103">
        <f t="shared" si="404"/>
        <v>5.0016666666666668E-2</v>
      </c>
      <c r="AJ419" s="103">
        <f t="shared" si="404"/>
        <v>5.0016666666666668E-2</v>
      </c>
      <c r="AK419" s="103">
        <f t="shared" si="404"/>
        <v>5.0016666666666668E-2</v>
      </c>
      <c r="AL419" s="103">
        <f t="shared" si="404"/>
        <v>5.0016666666666668E-2</v>
      </c>
      <c r="AM419" s="103">
        <f t="shared" si="404"/>
        <v>5.0016666666666668E-2</v>
      </c>
      <c r="AN419" s="103">
        <f t="shared" si="404"/>
        <v>5.0016666666666668E-2</v>
      </c>
      <c r="AO419" s="103">
        <f t="shared" si="404"/>
        <v>5.0016666666666668E-2</v>
      </c>
      <c r="AP419" s="103">
        <v>0</v>
      </c>
      <c r="AQ419" s="103">
        <v>0</v>
      </c>
      <c r="AR419" s="103">
        <v>0</v>
      </c>
      <c r="AS419" s="103">
        <v>0</v>
      </c>
      <c r="AT419" s="103">
        <v>0.05</v>
      </c>
      <c r="AU419" s="103">
        <v>0</v>
      </c>
      <c r="AV419" s="103">
        <v>0</v>
      </c>
      <c r="AW419" s="103">
        <v>0</v>
      </c>
      <c r="AX419" s="103">
        <v>0</v>
      </c>
      <c r="AY419" s="103">
        <v>0</v>
      </c>
      <c r="AZ419" s="103">
        <v>0</v>
      </c>
      <c r="BA419" s="103">
        <v>0</v>
      </c>
      <c r="BB419" s="103">
        <v>0</v>
      </c>
      <c r="BC419" s="104">
        <f>SUM(D419:BB419)</f>
        <v>1.0000023809523813</v>
      </c>
      <c r="BD419" s="101"/>
    </row>
    <row r="420" spans="1:89" s="105" customFormat="1" x14ac:dyDescent="0.25">
      <c r="A420" s="259"/>
      <c r="B420" s="101" t="s">
        <v>109</v>
      </c>
      <c r="C420" s="262"/>
      <c r="D420" s="103">
        <f>D419</f>
        <v>0</v>
      </c>
      <c r="E420" s="103">
        <f t="shared" ref="E420:AJ420" si="405">+D420+E419</f>
        <v>0</v>
      </c>
      <c r="F420" s="103">
        <f t="shared" si="405"/>
        <v>0</v>
      </c>
      <c r="G420" s="103">
        <f t="shared" si="405"/>
        <v>0</v>
      </c>
      <c r="H420" s="103">
        <f t="shared" si="405"/>
        <v>0</v>
      </c>
      <c r="I420" s="103">
        <f t="shared" si="405"/>
        <v>0</v>
      </c>
      <c r="J420" s="103">
        <f t="shared" si="405"/>
        <v>0</v>
      </c>
      <c r="K420" s="103">
        <f t="shared" si="405"/>
        <v>0</v>
      </c>
      <c r="L420" s="103">
        <f t="shared" si="405"/>
        <v>0</v>
      </c>
      <c r="M420" s="103">
        <f t="shared" si="405"/>
        <v>0</v>
      </c>
      <c r="N420" s="103">
        <f t="shared" si="405"/>
        <v>4.9702380952380949E-2</v>
      </c>
      <c r="O420" s="103">
        <f t="shared" si="405"/>
        <v>4.9702380952380949E-2</v>
      </c>
      <c r="P420" s="103">
        <f t="shared" si="405"/>
        <v>4.9702380952380949E-2</v>
      </c>
      <c r="Q420" s="103">
        <f t="shared" si="405"/>
        <v>4.9702380952380949E-2</v>
      </c>
      <c r="R420" s="103">
        <f t="shared" si="405"/>
        <v>4.9702380952380949E-2</v>
      </c>
      <c r="S420" s="103">
        <f t="shared" si="405"/>
        <v>4.9702380952380949E-2</v>
      </c>
      <c r="T420" s="103">
        <f t="shared" si="405"/>
        <v>4.9702380952380949E-2</v>
      </c>
      <c r="U420" s="103">
        <f t="shared" si="405"/>
        <v>4.9702380952380949E-2</v>
      </c>
      <c r="V420" s="103">
        <f t="shared" si="405"/>
        <v>4.9702380952380949E-2</v>
      </c>
      <c r="W420" s="103">
        <f t="shared" si="405"/>
        <v>4.9702380952380949E-2</v>
      </c>
      <c r="X420" s="103">
        <f t="shared" si="405"/>
        <v>9.9719047619047624E-2</v>
      </c>
      <c r="Y420" s="103">
        <f t="shared" si="405"/>
        <v>0.14973571428571431</v>
      </c>
      <c r="Z420" s="103">
        <f t="shared" si="405"/>
        <v>0.19975238095238096</v>
      </c>
      <c r="AA420" s="103">
        <f t="shared" si="405"/>
        <v>0.24976904761904761</v>
      </c>
      <c r="AB420" s="103">
        <f t="shared" si="405"/>
        <v>0.29978571428571427</v>
      </c>
      <c r="AC420" s="103">
        <f t="shared" si="405"/>
        <v>0.34980238095238092</v>
      </c>
      <c r="AD420" s="103">
        <f t="shared" si="405"/>
        <v>0.39981904761904757</v>
      </c>
      <c r="AE420" s="103">
        <f t="shared" si="405"/>
        <v>0.44983571428571423</v>
      </c>
      <c r="AF420" s="103">
        <f t="shared" si="405"/>
        <v>0.49985238095238088</v>
      </c>
      <c r="AG420" s="103">
        <f t="shared" si="405"/>
        <v>0.54986904761904754</v>
      </c>
      <c r="AH420" s="82">
        <f t="shared" si="405"/>
        <v>0.59988571428571424</v>
      </c>
      <c r="AI420" s="103">
        <f t="shared" si="405"/>
        <v>0.64990238095238095</v>
      </c>
      <c r="AJ420" s="103">
        <f t="shared" si="405"/>
        <v>0.69991904761904766</v>
      </c>
      <c r="AK420" s="103">
        <f t="shared" ref="AK420:BB420" si="406">+AJ420+AK419</f>
        <v>0.74993571428571437</v>
      </c>
      <c r="AL420" s="103">
        <f t="shared" si="406"/>
        <v>0.79995238095238108</v>
      </c>
      <c r="AM420" s="103">
        <f t="shared" si="406"/>
        <v>0.84996904761904779</v>
      </c>
      <c r="AN420" s="103">
        <f t="shared" si="406"/>
        <v>0.8999857142857145</v>
      </c>
      <c r="AO420" s="103">
        <f t="shared" si="406"/>
        <v>0.95000238095238121</v>
      </c>
      <c r="AP420" s="103">
        <f t="shared" si="406"/>
        <v>0.95000238095238121</v>
      </c>
      <c r="AQ420" s="103">
        <f t="shared" si="406"/>
        <v>0.95000238095238121</v>
      </c>
      <c r="AR420" s="103">
        <f t="shared" si="406"/>
        <v>0.95000238095238121</v>
      </c>
      <c r="AS420" s="103">
        <f t="shared" si="406"/>
        <v>0.95000238095238121</v>
      </c>
      <c r="AT420" s="103">
        <f t="shared" si="406"/>
        <v>1.0000023809523813</v>
      </c>
      <c r="AU420" s="103">
        <f t="shared" si="406"/>
        <v>1.0000023809523813</v>
      </c>
      <c r="AV420" s="103">
        <f t="shared" si="406"/>
        <v>1.0000023809523813</v>
      </c>
      <c r="AW420" s="103">
        <f t="shared" si="406"/>
        <v>1.0000023809523813</v>
      </c>
      <c r="AX420" s="103">
        <f t="shared" si="406"/>
        <v>1.0000023809523813</v>
      </c>
      <c r="AY420" s="103">
        <f t="shared" si="406"/>
        <v>1.0000023809523813</v>
      </c>
      <c r="AZ420" s="103">
        <f t="shared" si="406"/>
        <v>1.0000023809523813</v>
      </c>
      <c r="BA420" s="103">
        <f t="shared" si="406"/>
        <v>1.0000023809523813</v>
      </c>
      <c r="BB420" s="103">
        <f t="shared" si="406"/>
        <v>1.0000023809523813</v>
      </c>
      <c r="BC420" s="104"/>
      <c r="BD420" s="101"/>
    </row>
    <row r="421" spans="1:89" s="105" customFormat="1" x14ac:dyDescent="0.25">
      <c r="A421" s="259"/>
      <c r="B421" s="101" t="s">
        <v>110</v>
      </c>
      <c r="C421" s="262"/>
      <c r="D421" s="103">
        <v>0</v>
      </c>
      <c r="E421" s="103">
        <v>0</v>
      </c>
      <c r="F421" s="103">
        <v>0</v>
      </c>
      <c r="G421" s="103">
        <v>0</v>
      </c>
      <c r="H421" s="103">
        <v>0</v>
      </c>
      <c r="I421" s="103">
        <v>0</v>
      </c>
      <c r="J421" s="103">
        <v>0</v>
      </c>
      <c r="K421" s="103">
        <v>0</v>
      </c>
      <c r="L421" s="103">
        <v>0</v>
      </c>
      <c r="M421" s="103">
        <v>0</v>
      </c>
      <c r="N421" s="103">
        <v>0.05</v>
      </c>
      <c r="O421" s="103">
        <v>0</v>
      </c>
      <c r="P421" s="103">
        <v>0</v>
      </c>
      <c r="Q421" s="103">
        <v>0</v>
      </c>
      <c r="R421" s="103">
        <v>0</v>
      </c>
      <c r="S421" s="103">
        <v>0</v>
      </c>
      <c r="T421" s="103">
        <v>0</v>
      </c>
      <c r="U421" s="103">
        <v>0</v>
      </c>
      <c r="V421" s="103">
        <v>0</v>
      </c>
      <c r="W421" s="103">
        <v>0</v>
      </c>
      <c r="X421" s="103">
        <f t="shared" ref="X421:AO421" si="407">+(0.34-0.05)/18</f>
        <v>1.6111111111111114E-2</v>
      </c>
      <c r="Y421" s="103">
        <f t="shared" si="407"/>
        <v>1.6111111111111114E-2</v>
      </c>
      <c r="Z421" s="103">
        <f t="shared" si="407"/>
        <v>1.6111111111111114E-2</v>
      </c>
      <c r="AA421" s="103">
        <f t="shared" si="407"/>
        <v>1.6111111111111114E-2</v>
      </c>
      <c r="AB421" s="103">
        <f t="shared" si="407"/>
        <v>1.6111111111111114E-2</v>
      </c>
      <c r="AC421" s="103">
        <f t="shared" si="407"/>
        <v>1.6111111111111114E-2</v>
      </c>
      <c r="AD421" s="103">
        <f t="shared" si="407"/>
        <v>1.6111111111111114E-2</v>
      </c>
      <c r="AE421" s="103">
        <f t="shared" si="407"/>
        <v>1.6111111111111114E-2</v>
      </c>
      <c r="AF421" s="103">
        <f t="shared" si="407"/>
        <v>1.6111111111111114E-2</v>
      </c>
      <c r="AG421" s="103">
        <f t="shared" si="407"/>
        <v>1.6111111111111114E-2</v>
      </c>
      <c r="AH421" s="82">
        <f t="shared" si="407"/>
        <v>1.6111111111111114E-2</v>
      </c>
      <c r="AI421" s="103">
        <f t="shared" si="407"/>
        <v>1.6111111111111114E-2</v>
      </c>
      <c r="AJ421" s="103">
        <f t="shared" si="407"/>
        <v>1.6111111111111114E-2</v>
      </c>
      <c r="AK421" s="103">
        <f t="shared" si="407"/>
        <v>1.6111111111111114E-2</v>
      </c>
      <c r="AL421" s="103">
        <f t="shared" si="407"/>
        <v>1.6111111111111114E-2</v>
      </c>
      <c r="AM421" s="103">
        <f t="shared" si="407"/>
        <v>1.6111111111111114E-2</v>
      </c>
      <c r="AN421" s="103">
        <f t="shared" si="407"/>
        <v>1.6111111111111114E-2</v>
      </c>
      <c r="AO421" s="103">
        <f t="shared" si="407"/>
        <v>1.6111111111111114E-2</v>
      </c>
      <c r="AP421" s="103">
        <v>0.66</v>
      </c>
      <c r="AQ421" s="103">
        <v>0</v>
      </c>
      <c r="AR421" s="103">
        <v>0</v>
      </c>
      <c r="AS421" s="103">
        <v>0</v>
      </c>
      <c r="AT421" s="103">
        <v>0</v>
      </c>
      <c r="AU421" s="103">
        <v>0</v>
      </c>
      <c r="AV421" s="103">
        <v>0</v>
      </c>
      <c r="AW421" s="103">
        <v>0</v>
      </c>
      <c r="AX421" s="103">
        <v>0</v>
      </c>
      <c r="AY421" s="103">
        <v>0</v>
      </c>
      <c r="AZ421" s="103">
        <v>0</v>
      </c>
      <c r="BA421" s="103">
        <v>0</v>
      </c>
      <c r="BB421" s="103">
        <v>0</v>
      </c>
      <c r="BC421" s="104">
        <f>SUM(D421:BB421)</f>
        <v>1</v>
      </c>
      <c r="BD421" s="101"/>
    </row>
    <row r="422" spans="1:89" s="105" customFormat="1" x14ac:dyDescent="0.25">
      <c r="A422" s="259"/>
      <c r="B422" s="101" t="s">
        <v>111</v>
      </c>
      <c r="C422" s="262"/>
      <c r="D422" s="103">
        <f>D421</f>
        <v>0</v>
      </c>
      <c r="E422" s="103">
        <f t="shared" ref="E422:AJ422" si="408">+D422+E421</f>
        <v>0</v>
      </c>
      <c r="F422" s="103">
        <f t="shared" si="408"/>
        <v>0</v>
      </c>
      <c r="G422" s="103">
        <f t="shared" si="408"/>
        <v>0</v>
      </c>
      <c r="H422" s="103">
        <f t="shared" si="408"/>
        <v>0</v>
      </c>
      <c r="I422" s="103">
        <f t="shared" si="408"/>
        <v>0</v>
      </c>
      <c r="J422" s="103">
        <f t="shared" si="408"/>
        <v>0</v>
      </c>
      <c r="K422" s="103">
        <f t="shared" si="408"/>
        <v>0</v>
      </c>
      <c r="L422" s="103">
        <f t="shared" si="408"/>
        <v>0</v>
      </c>
      <c r="M422" s="103">
        <f t="shared" si="408"/>
        <v>0</v>
      </c>
      <c r="N422" s="103">
        <f t="shared" si="408"/>
        <v>0.05</v>
      </c>
      <c r="O422" s="103">
        <f t="shared" si="408"/>
        <v>0.05</v>
      </c>
      <c r="P422" s="103">
        <f t="shared" si="408"/>
        <v>0.05</v>
      </c>
      <c r="Q422" s="103">
        <f t="shared" si="408"/>
        <v>0.05</v>
      </c>
      <c r="R422" s="103">
        <f t="shared" si="408"/>
        <v>0.05</v>
      </c>
      <c r="S422" s="103">
        <f t="shared" si="408"/>
        <v>0.05</v>
      </c>
      <c r="T422" s="103">
        <f t="shared" si="408"/>
        <v>0.05</v>
      </c>
      <c r="U422" s="103">
        <f t="shared" si="408"/>
        <v>0.05</v>
      </c>
      <c r="V422" s="103">
        <f t="shared" si="408"/>
        <v>0.05</v>
      </c>
      <c r="W422" s="103">
        <f t="shared" si="408"/>
        <v>0.05</v>
      </c>
      <c r="X422" s="103">
        <f t="shared" si="408"/>
        <v>6.611111111111112E-2</v>
      </c>
      <c r="Y422" s="103">
        <f t="shared" si="408"/>
        <v>8.2222222222222238E-2</v>
      </c>
      <c r="Z422" s="103">
        <f t="shared" si="408"/>
        <v>9.8333333333333356E-2</v>
      </c>
      <c r="AA422" s="103">
        <f t="shared" si="408"/>
        <v>0.11444444444444447</v>
      </c>
      <c r="AB422" s="103">
        <f t="shared" si="408"/>
        <v>0.13055555555555559</v>
      </c>
      <c r="AC422" s="103">
        <f t="shared" si="408"/>
        <v>0.1466666666666667</v>
      </c>
      <c r="AD422" s="103">
        <f t="shared" si="408"/>
        <v>0.1627777777777778</v>
      </c>
      <c r="AE422" s="103">
        <f t="shared" si="408"/>
        <v>0.1788888888888889</v>
      </c>
      <c r="AF422" s="103">
        <f t="shared" si="408"/>
        <v>0.19500000000000001</v>
      </c>
      <c r="AG422" s="103">
        <f t="shared" si="408"/>
        <v>0.21111111111111111</v>
      </c>
      <c r="AH422" s="82">
        <f t="shared" si="408"/>
        <v>0.22722222222222221</v>
      </c>
      <c r="AI422" s="103">
        <f t="shared" si="408"/>
        <v>0.24333333333333332</v>
      </c>
      <c r="AJ422" s="103">
        <f t="shared" si="408"/>
        <v>0.25944444444444442</v>
      </c>
      <c r="AK422" s="103">
        <f t="shared" ref="AK422:BB422" si="409">+AJ422+AK421</f>
        <v>0.27555555555555555</v>
      </c>
      <c r="AL422" s="103">
        <f t="shared" si="409"/>
        <v>0.29166666666666669</v>
      </c>
      <c r="AM422" s="103">
        <f t="shared" si="409"/>
        <v>0.30777777777777782</v>
      </c>
      <c r="AN422" s="103">
        <f t="shared" si="409"/>
        <v>0.32388888888888895</v>
      </c>
      <c r="AO422" s="103">
        <f t="shared" si="409"/>
        <v>0.34000000000000008</v>
      </c>
      <c r="AP422" s="103">
        <f t="shared" si="409"/>
        <v>1</v>
      </c>
      <c r="AQ422" s="103">
        <f t="shared" si="409"/>
        <v>1</v>
      </c>
      <c r="AR422" s="103">
        <f t="shared" si="409"/>
        <v>1</v>
      </c>
      <c r="AS422" s="103">
        <f t="shared" si="409"/>
        <v>1</v>
      </c>
      <c r="AT422" s="103">
        <f t="shared" si="409"/>
        <v>1</v>
      </c>
      <c r="AU422" s="103">
        <f t="shared" si="409"/>
        <v>1</v>
      </c>
      <c r="AV422" s="103">
        <f t="shared" si="409"/>
        <v>1</v>
      </c>
      <c r="AW422" s="103">
        <f t="shared" si="409"/>
        <v>1</v>
      </c>
      <c r="AX422" s="103">
        <f t="shared" si="409"/>
        <v>1</v>
      </c>
      <c r="AY422" s="103">
        <f t="shared" si="409"/>
        <v>1</v>
      </c>
      <c r="AZ422" s="103">
        <f t="shared" si="409"/>
        <v>1</v>
      </c>
      <c r="BA422" s="103">
        <f t="shared" si="409"/>
        <v>1</v>
      </c>
      <c r="BB422" s="103">
        <f t="shared" si="409"/>
        <v>1</v>
      </c>
      <c r="BC422" s="104"/>
      <c r="BD422" s="101"/>
    </row>
    <row r="423" spans="1:89" s="109" customFormat="1" x14ac:dyDescent="0.25">
      <c r="A423" s="259"/>
      <c r="B423" s="106"/>
      <c r="C423" s="262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83"/>
      <c r="AI423" s="107"/>
      <c r="AJ423" s="107"/>
      <c r="AK423" s="107"/>
      <c r="AL423" s="107"/>
      <c r="AM423" s="107"/>
      <c r="AN423" s="107"/>
      <c r="AO423" s="107"/>
      <c r="AP423" s="107"/>
      <c r="AQ423" s="107"/>
      <c r="AR423" s="107"/>
      <c r="AS423" s="107"/>
      <c r="AT423" s="107"/>
      <c r="AU423" s="107"/>
      <c r="AV423" s="107"/>
      <c r="AW423" s="107"/>
      <c r="AX423" s="107"/>
      <c r="AY423" s="107"/>
      <c r="AZ423" s="107"/>
      <c r="BA423" s="107"/>
      <c r="BB423" s="107"/>
      <c r="BC423" s="108"/>
      <c r="BD423" s="106"/>
    </row>
    <row r="424" spans="1:89" s="91" customFormat="1" x14ac:dyDescent="0.25">
      <c r="A424" s="259"/>
      <c r="B424" s="91" t="s">
        <v>112</v>
      </c>
      <c r="C424" s="93">
        <v>14.2</v>
      </c>
      <c r="D424" s="94">
        <f t="shared" ref="D424:AI424" si="410">+D420*$C424</f>
        <v>0</v>
      </c>
      <c r="E424" s="94">
        <f t="shared" si="410"/>
        <v>0</v>
      </c>
      <c r="F424" s="94">
        <f t="shared" si="410"/>
        <v>0</v>
      </c>
      <c r="G424" s="94">
        <f t="shared" si="410"/>
        <v>0</v>
      </c>
      <c r="H424" s="94">
        <f t="shared" si="410"/>
        <v>0</v>
      </c>
      <c r="I424" s="94">
        <f t="shared" si="410"/>
        <v>0</v>
      </c>
      <c r="J424" s="94">
        <f t="shared" si="410"/>
        <v>0</v>
      </c>
      <c r="K424" s="94">
        <f t="shared" si="410"/>
        <v>0</v>
      </c>
      <c r="L424" s="94">
        <f t="shared" si="410"/>
        <v>0</v>
      </c>
      <c r="M424" s="94">
        <f t="shared" si="410"/>
        <v>0</v>
      </c>
      <c r="N424" s="94">
        <f t="shared" si="410"/>
        <v>0.70577380952380941</v>
      </c>
      <c r="O424" s="94">
        <f t="shared" si="410"/>
        <v>0.70577380952380941</v>
      </c>
      <c r="P424" s="94">
        <f t="shared" si="410"/>
        <v>0.70577380952380941</v>
      </c>
      <c r="Q424" s="94">
        <f t="shared" si="410"/>
        <v>0.70577380952380941</v>
      </c>
      <c r="R424" s="94">
        <f t="shared" si="410"/>
        <v>0.70577380952380941</v>
      </c>
      <c r="S424" s="94">
        <f t="shared" si="410"/>
        <v>0.70577380952380941</v>
      </c>
      <c r="T424" s="94">
        <f t="shared" si="410"/>
        <v>0.70577380952380941</v>
      </c>
      <c r="U424" s="94">
        <f t="shared" si="410"/>
        <v>0.70577380952380941</v>
      </c>
      <c r="V424" s="94">
        <f t="shared" si="410"/>
        <v>0.70577380952380941</v>
      </c>
      <c r="W424" s="94">
        <f t="shared" si="410"/>
        <v>0.70577380952380941</v>
      </c>
      <c r="X424" s="94">
        <f t="shared" si="410"/>
        <v>1.4160104761904762</v>
      </c>
      <c r="Y424" s="94">
        <f t="shared" si="410"/>
        <v>2.1262471428571432</v>
      </c>
      <c r="Z424" s="94">
        <f t="shared" si="410"/>
        <v>2.8364838095238096</v>
      </c>
      <c r="AA424" s="94">
        <f t="shared" si="410"/>
        <v>3.546720476190476</v>
      </c>
      <c r="AB424" s="94">
        <f t="shared" si="410"/>
        <v>4.256957142857142</v>
      </c>
      <c r="AC424" s="94">
        <f t="shared" si="410"/>
        <v>4.9671938095238088</v>
      </c>
      <c r="AD424" s="94">
        <f t="shared" si="410"/>
        <v>5.6774304761904757</v>
      </c>
      <c r="AE424" s="94">
        <f t="shared" si="410"/>
        <v>6.3876671428571417</v>
      </c>
      <c r="AF424" s="94">
        <f t="shared" si="410"/>
        <v>7.0979038095238085</v>
      </c>
      <c r="AG424" s="94">
        <f t="shared" si="410"/>
        <v>7.8081404761904745</v>
      </c>
      <c r="AH424" s="90">
        <f t="shared" si="410"/>
        <v>8.5183771428571422</v>
      </c>
      <c r="AI424" s="94">
        <f t="shared" si="410"/>
        <v>9.2286138095238091</v>
      </c>
      <c r="AJ424" s="94">
        <f t="shared" ref="AJ424:BB424" si="411">+AJ420*$C424</f>
        <v>9.9388504761904759</v>
      </c>
      <c r="AK424" s="94">
        <f t="shared" si="411"/>
        <v>10.649087142857143</v>
      </c>
      <c r="AL424" s="94">
        <f t="shared" si="411"/>
        <v>11.359323809523811</v>
      </c>
      <c r="AM424" s="94">
        <f t="shared" si="411"/>
        <v>12.069560476190478</v>
      </c>
      <c r="AN424" s="94">
        <f t="shared" si="411"/>
        <v>12.779797142857145</v>
      </c>
      <c r="AO424" s="94">
        <f t="shared" si="411"/>
        <v>13.490033809523812</v>
      </c>
      <c r="AP424" s="94">
        <f t="shared" si="411"/>
        <v>13.490033809523812</v>
      </c>
      <c r="AQ424" s="94">
        <f t="shared" si="411"/>
        <v>13.490033809523812</v>
      </c>
      <c r="AR424" s="94">
        <f t="shared" si="411"/>
        <v>13.490033809523812</v>
      </c>
      <c r="AS424" s="94">
        <f t="shared" si="411"/>
        <v>13.490033809523812</v>
      </c>
      <c r="AT424" s="94">
        <f t="shared" si="411"/>
        <v>14.200033809523813</v>
      </c>
      <c r="AU424" s="94">
        <f t="shared" si="411"/>
        <v>14.200033809523813</v>
      </c>
      <c r="AV424" s="94">
        <f t="shared" si="411"/>
        <v>14.200033809523813</v>
      </c>
      <c r="AW424" s="94">
        <f t="shared" si="411"/>
        <v>14.200033809523813</v>
      </c>
      <c r="AX424" s="94">
        <f t="shared" si="411"/>
        <v>14.200033809523813</v>
      </c>
      <c r="AY424" s="94">
        <f t="shared" si="411"/>
        <v>14.200033809523813</v>
      </c>
      <c r="AZ424" s="94">
        <f t="shared" si="411"/>
        <v>14.200033809523813</v>
      </c>
      <c r="BA424" s="94">
        <f t="shared" si="411"/>
        <v>14.200033809523813</v>
      </c>
      <c r="BB424" s="94">
        <f t="shared" si="411"/>
        <v>14.200033809523813</v>
      </c>
      <c r="BC424" s="95"/>
      <c r="BD424" s="96"/>
      <c r="BE424" s="96"/>
      <c r="BF424" s="96"/>
      <c r="BG424" s="96"/>
      <c r="BH424" s="96"/>
      <c r="BI424" s="96"/>
      <c r="BJ424" s="96"/>
      <c r="BK424" s="96"/>
      <c r="BL424" s="96"/>
      <c r="BM424" s="96"/>
      <c r="BN424" s="96"/>
      <c r="BO424" s="96"/>
      <c r="BP424" s="96"/>
      <c r="BQ424" s="96"/>
      <c r="BR424" s="96"/>
      <c r="BS424" s="96"/>
      <c r="BT424" s="96"/>
      <c r="BU424" s="96"/>
      <c r="BV424" s="96"/>
      <c r="BW424" s="96"/>
      <c r="BX424" s="96"/>
      <c r="BY424" s="96"/>
      <c r="BZ424" s="96"/>
      <c r="CA424" s="96"/>
      <c r="CB424" s="96"/>
      <c r="CC424" s="96"/>
      <c r="CD424" s="96"/>
      <c r="CE424" s="96"/>
      <c r="CF424" s="96"/>
      <c r="CG424" s="96"/>
      <c r="CH424" s="96"/>
      <c r="CI424" s="96"/>
      <c r="CJ424" s="96"/>
      <c r="CK424" s="96"/>
    </row>
    <row r="425" spans="1:89" s="133" customFormat="1" ht="13.8" thickBot="1" x14ac:dyDescent="0.3">
      <c r="A425" s="260"/>
      <c r="B425" s="133" t="s">
        <v>113</v>
      </c>
      <c r="C425" s="134" t="e">
        <f>+'Detail by Turbine'!#REF!</f>
        <v>#REF!</v>
      </c>
      <c r="D425" s="135">
        <f t="shared" ref="D425:AI425" si="412">+D422*$C424</f>
        <v>0</v>
      </c>
      <c r="E425" s="135">
        <f t="shared" si="412"/>
        <v>0</v>
      </c>
      <c r="F425" s="135">
        <f t="shared" si="412"/>
        <v>0</v>
      </c>
      <c r="G425" s="135">
        <f t="shared" si="412"/>
        <v>0</v>
      </c>
      <c r="H425" s="135">
        <f t="shared" si="412"/>
        <v>0</v>
      </c>
      <c r="I425" s="135">
        <f t="shared" si="412"/>
        <v>0</v>
      </c>
      <c r="J425" s="135">
        <f t="shared" si="412"/>
        <v>0</v>
      </c>
      <c r="K425" s="135">
        <f t="shared" si="412"/>
        <v>0</v>
      </c>
      <c r="L425" s="135">
        <f t="shared" si="412"/>
        <v>0</v>
      </c>
      <c r="M425" s="135">
        <f t="shared" si="412"/>
        <v>0</v>
      </c>
      <c r="N425" s="135">
        <f t="shared" si="412"/>
        <v>0.71</v>
      </c>
      <c r="O425" s="135">
        <f t="shared" si="412"/>
        <v>0.71</v>
      </c>
      <c r="P425" s="135">
        <f t="shared" si="412"/>
        <v>0.71</v>
      </c>
      <c r="Q425" s="135">
        <f t="shared" si="412"/>
        <v>0.71</v>
      </c>
      <c r="R425" s="135">
        <f t="shared" si="412"/>
        <v>0.71</v>
      </c>
      <c r="S425" s="135">
        <f t="shared" si="412"/>
        <v>0.71</v>
      </c>
      <c r="T425" s="135">
        <f t="shared" si="412"/>
        <v>0.71</v>
      </c>
      <c r="U425" s="135">
        <f t="shared" si="412"/>
        <v>0.71</v>
      </c>
      <c r="V425" s="135">
        <f t="shared" si="412"/>
        <v>0.71</v>
      </c>
      <c r="W425" s="135">
        <f t="shared" si="412"/>
        <v>0.71</v>
      </c>
      <c r="X425" s="135">
        <f t="shared" si="412"/>
        <v>0.93877777777777782</v>
      </c>
      <c r="Y425" s="135">
        <f t="shared" si="412"/>
        <v>1.1675555555555557</v>
      </c>
      <c r="Z425" s="135">
        <f t="shared" si="412"/>
        <v>1.3963333333333336</v>
      </c>
      <c r="AA425" s="135">
        <f t="shared" si="412"/>
        <v>1.6251111111111114</v>
      </c>
      <c r="AB425" s="135">
        <f t="shared" si="412"/>
        <v>1.8538888888888894</v>
      </c>
      <c r="AC425" s="135">
        <f t="shared" si="412"/>
        <v>2.0826666666666669</v>
      </c>
      <c r="AD425" s="135">
        <f t="shared" si="412"/>
        <v>2.3114444444444446</v>
      </c>
      <c r="AE425" s="135">
        <f t="shared" si="412"/>
        <v>2.5402222222222224</v>
      </c>
      <c r="AF425" s="135">
        <f t="shared" si="412"/>
        <v>2.7690000000000001</v>
      </c>
      <c r="AG425" s="135">
        <f t="shared" si="412"/>
        <v>2.9977777777777774</v>
      </c>
      <c r="AH425" s="136">
        <f t="shared" si="412"/>
        <v>3.2265555555555552</v>
      </c>
      <c r="AI425" s="135">
        <f t="shared" si="412"/>
        <v>3.4553333333333329</v>
      </c>
      <c r="AJ425" s="135">
        <f t="shared" ref="AJ425:BB425" si="413">+AJ422*$C424</f>
        <v>3.6841111111111107</v>
      </c>
      <c r="AK425" s="135">
        <f t="shared" si="413"/>
        <v>3.9128888888888889</v>
      </c>
      <c r="AL425" s="135">
        <f t="shared" si="413"/>
        <v>4.1416666666666666</v>
      </c>
      <c r="AM425" s="135">
        <f t="shared" si="413"/>
        <v>4.3704444444444448</v>
      </c>
      <c r="AN425" s="135">
        <f t="shared" si="413"/>
        <v>4.599222222222223</v>
      </c>
      <c r="AO425" s="135">
        <f t="shared" si="413"/>
        <v>4.8280000000000012</v>
      </c>
      <c r="AP425" s="135">
        <f t="shared" si="413"/>
        <v>14.2</v>
      </c>
      <c r="AQ425" s="135">
        <f t="shared" si="413"/>
        <v>14.2</v>
      </c>
      <c r="AR425" s="135">
        <f t="shared" si="413"/>
        <v>14.2</v>
      </c>
      <c r="AS425" s="135">
        <f t="shared" si="413"/>
        <v>14.2</v>
      </c>
      <c r="AT425" s="135">
        <f t="shared" si="413"/>
        <v>14.2</v>
      </c>
      <c r="AU425" s="135">
        <f t="shared" si="413"/>
        <v>14.2</v>
      </c>
      <c r="AV425" s="135">
        <f t="shared" si="413"/>
        <v>14.2</v>
      </c>
      <c r="AW425" s="135">
        <f t="shared" si="413"/>
        <v>14.2</v>
      </c>
      <c r="AX425" s="135">
        <f t="shared" si="413"/>
        <v>14.2</v>
      </c>
      <c r="AY425" s="135">
        <f t="shared" si="413"/>
        <v>14.2</v>
      </c>
      <c r="AZ425" s="135">
        <f t="shared" si="413"/>
        <v>14.2</v>
      </c>
      <c r="BA425" s="135">
        <f t="shared" si="413"/>
        <v>14.2</v>
      </c>
      <c r="BB425" s="135">
        <f t="shared" si="413"/>
        <v>14.2</v>
      </c>
      <c r="BC425" s="137"/>
      <c r="BD425" s="138"/>
      <c r="BE425" s="138"/>
      <c r="BF425" s="138"/>
      <c r="BG425" s="138"/>
      <c r="BH425" s="138"/>
      <c r="BI425" s="138"/>
      <c r="BJ425" s="138"/>
      <c r="BK425" s="138"/>
      <c r="BL425" s="138"/>
      <c r="BM425" s="138"/>
      <c r="BN425" s="138"/>
      <c r="BO425" s="138"/>
      <c r="BP425" s="138"/>
      <c r="BQ425" s="138"/>
      <c r="BR425" s="138"/>
      <c r="BS425" s="138"/>
      <c r="BT425" s="138"/>
      <c r="BU425" s="138"/>
      <c r="BV425" s="138"/>
      <c r="BW425" s="138"/>
      <c r="BX425" s="138"/>
      <c r="BY425" s="138"/>
      <c r="BZ425" s="138"/>
      <c r="CA425" s="138"/>
      <c r="CB425" s="138"/>
      <c r="CC425" s="138"/>
      <c r="CD425" s="138"/>
      <c r="CE425" s="138"/>
      <c r="CF425" s="138"/>
      <c r="CG425" s="138"/>
      <c r="CH425" s="138"/>
      <c r="CI425" s="138"/>
      <c r="CJ425" s="138"/>
      <c r="CK425" s="138"/>
    </row>
  </sheetData>
  <mergeCells count="69">
    <mergeCell ref="A410:A417"/>
    <mergeCell ref="C410:C415"/>
    <mergeCell ref="A418:A425"/>
    <mergeCell ref="C418:C423"/>
    <mergeCell ref="A394:A401"/>
    <mergeCell ref="C394:C399"/>
    <mergeCell ref="A402:A409"/>
    <mergeCell ref="C402:C407"/>
    <mergeCell ref="C114:C119"/>
    <mergeCell ref="C106:C111"/>
    <mergeCell ref="C122:C127"/>
    <mergeCell ref="A242:A249"/>
    <mergeCell ref="C242:C247"/>
    <mergeCell ref="A226:A233"/>
    <mergeCell ref="A234:A241"/>
    <mergeCell ref="C226:C231"/>
    <mergeCell ref="C234:C239"/>
    <mergeCell ref="C170:C175"/>
    <mergeCell ref="C162:C167"/>
    <mergeCell ref="C154:C159"/>
    <mergeCell ref="C146:C151"/>
    <mergeCell ref="C138:C143"/>
    <mergeCell ref="C130:C135"/>
    <mergeCell ref="C58:C63"/>
    <mergeCell ref="C90:C95"/>
    <mergeCell ref="C82:C87"/>
    <mergeCell ref="C74:C79"/>
    <mergeCell ref="C66:C71"/>
    <mergeCell ref="C98:C103"/>
    <mergeCell ref="C186:C190"/>
    <mergeCell ref="C178:C182"/>
    <mergeCell ref="C218:C223"/>
    <mergeCell ref="C194:C198"/>
    <mergeCell ref="C202:C206"/>
    <mergeCell ref="C210:C215"/>
    <mergeCell ref="A298:A305"/>
    <mergeCell ref="A306:A313"/>
    <mergeCell ref="A314:A321"/>
    <mergeCell ref="C314:C318"/>
    <mergeCell ref="C250:C255"/>
    <mergeCell ref="C258:C263"/>
    <mergeCell ref="A266:A273"/>
    <mergeCell ref="A274:A281"/>
    <mergeCell ref="C298:C303"/>
    <mergeCell ref="C306:C311"/>
    <mergeCell ref="C282:C287"/>
    <mergeCell ref="C290:C295"/>
    <mergeCell ref="C266:C271"/>
    <mergeCell ref="C274:C279"/>
    <mergeCell ref="A282:A289"/>
    <mergeCell ref="A290:A297"/>
    <mergeCell ref="C322:C327"/>
    <mergeCell ref="C330:C335"/>
    <mergeCell ref="C338:C343"/>
    <mergeCell ref="C346:C351"/>
    <mergeCell ref="A322:A329"/>
    <mergeCell ref="A330:A337"/>
    <mergeCell ref="A338:A345"/>
    <mergeCell ref="A346:A353"/>
    <mergeCell ref="C386:C390"/>
    <mergeCell ref="A386:A393"/>
    <mergeCell ref="C362:C367"/>
    <mergeCell ref="C370:C375"/>
    <mergeCell ref="C354:C359"/>
    <mergeCell ref="C378:C383"/>
    <mergeCell ref="A354:A361"/>
    <mergeCell ref="A362:A369"/>
    <mergeCell ref="A370:A377"/>
    <mergeCell ref="A378:A385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2001-04-24T13:36:01Z</cp:lastPrinted>
  <dcterms:created xsi:type="dcterms:W3CDTF">2000-08-10T19:34:44Z</dcterms:created>
  <dcterms:modified xsi:type="dcterms:W3CDTF">2023-09-10T15:19:47Z</dcterms:modified>
</cp:coreProperties>
</file>