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Details'!$B$1:$BB$245</definedName>
    <definedName name="_xlnm.Print_Area" localSheetId="0">'Detail by Turbine'!$A$1:$X$35</definedName>
    <definedName name="_xlnm.Print_Area" localSheetId="3">'Summary by Region'!$A$1:$I$29</definedName>
    <definedName name="_xlnm.Print_Area" localSheetId="1">'Summary by Status'!$A$1:$H$72</definedName>
    <definedName name="_xlnm.Print_Area" localSheetId="2">'Summary by Type'!$A$1:$I$39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AG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AG69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AG77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AG85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N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N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A172" i="13"/>
  <c r="B172" i="13"/>
  <c r="C172" i="13"/>
  <c r="BC173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A180" i="13"/>
  <c r="B180" i="13"/>
  <c r="C180" i="13"/>
  <c r="BC181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A188" i="13"/>
  <c r="B188" i="13"/>
  <c r="C188" i="13"/>
  <c r="D189" i="13"/>
  <c r="BC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1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A196" i="13"/>
  <c r="B196" i="13"/>
  <c r="C196" i="13"/>
  <c r="BC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9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A204" i="13"/>
  <c r="B204" i="13"/>
  <c r="C204" i="13"/>
  <c r="BC205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S208" i="13"/>
  <c r="T208" i="13"/>
  <c r="U208" i="13"/>
  <c r="V208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A212" i="13"/>
  <c r="B212" i="13"/>
  <c r="C212" i="13"/>
  <c r="BC213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A220" i="13"/>
  <c r="B220" i="13"/>
  <c r="C220" i="13"/>
  <c r="BC221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3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H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A28" i="1"/>
  <c r="T28" i="1"/>
  <c r="U28" i="1"/>
  <c r="V28" i="1"/>
  <c r="A29" i="1"/>
  <c r="T29" i="1"/>
  <c r="U29" i="1"/>
  <c r="V29" i="1"/>
  <c r="A30" i="1"/>
  <c r="T30" i="1"/>
  <c r="U30" i="1"/>
  <c r="V30" i="1"/>
  <c r="A31" i="1"/>
  <c r="T31" i="1"/>
  <c r="U31" i="1"/>
  <c r="V31" i="1"/>
  <c r="A32" i="1"/>
  <c r="T32" i="1"/>
  <c r="U32" i="1"/>
  <c r="V32" i="1"/>
  <c r="A33" i="1"/>
  <c r="T33" i="1"/>
  <c r="U33" i="1"/>
  <c r="V33" i="1"/>
  <c r="A34" i="1"/>
  <c r="T34" i="1"/>
  <c r="U34" i="1"/>
  <c r="V34" i="1"/>
  <c r="A35" i="1"/>
  <c r="T35" i="1"/>
  <c r="U35" i="1"/>
  <c r="V3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53" i="14"/>
  <c r="C53" i="14"/>
  <c r="BC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61" i="14"/>
  <c r="C61" i="14"/>
  <c r="N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BC62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69" i="14"/>
  <c r="C69" i="14"/>
  <c r="N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C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77" i="14"/>
  <c r="C77" i="14"/>
  <c r="N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BC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85" i="14"/>
  <c r="C85" i="14"/>
  <c r="N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C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93" i="14"/>
  <c r="C93" i="14"/>
  <c r="BC94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101" i="14"/>
  <c r="C101" i="14"/>
  <c r="BC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109" i="14"/>
  <c r="C109" i="14"/>
  <c r="BC110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117" i="14"/>
  <c r="C117" i="14"/>
  <c r="BC118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125" i="14"/>
  <c r="C125" i="14"/>
  <c r="BC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133" i="14"/>
  <c r="C133" i="14"/>
  <c r="BC134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141" i="14"/>
  <c r="C141" i="14"/>
  <c r="BC142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149" i="14"/>
  <c r="C149" i="14"/>
  <c r="BC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157" i="14"/>
  <c r="C157" i="14"/>
  <c r="BC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165" i="14"/>
  <c r="C165" i="14"/>
  <c r="BC166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8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173" i="14"/>
  <c r="C173" i="14"/>
  <c r="BC174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181" i="14"/>
  <c r="C181" i="14"/>
  <c r="BC182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BC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197" i="14"/>
  <c r="C197" i="14"/>
  <c r="BC198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205" i="14"/>
  <c r="C205" i="14"/>
  <c r="BC206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BC214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221" i="14"/>
  <c r="C221" i="14"/>
  <c r="N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BC222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229" i="14"/>
  <c r="C229" i="14"/>
  <c r="N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BC230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237" i="14"/>
  <c r="C237" i="14"/>
  <c r="N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BC238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A245" i="14"/>
  <c r="B245" i="14"/>
  <c r="C245" i="14"/>
  <c r="N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BC246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A253" i="14"/>
  <c r="B253" i="14"/>
  <c r="C253" i="14"/>
  <c r="N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BC254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A261" i="14"/>
  <c r="B261" i="14"/>
  <c r="C261" i="14"/>
  <c r="N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BC262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A269" i="14"/>
  <c r="B269" i="14"/>
  <c r="C269" i="14"/>
  <c r="N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BC270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A277" i="14"/>
  <c r="B277" i="14"/>
  <c r="C277" i="14"/>
  <c r="N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BC278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A285" i="14"/>
  <c r="B285" i="14"/>
  <c r="C285" i="14"/>
  <c r="BC286" i="14"/>
  <c r="BC288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B293" i="14"/>
  <c r="C293" i="14"/>
  <c r="N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BC294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A301" i="14"/>
  <c r="B301" i="14"/>
  <c r="C301" i="14"/>
  <c r="N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BC302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A309" i="14"/>
  <c r="B309" i="14"/>
  <c r="C309" i="14"/>
  <c r="N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BC310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A317" i="14"/>
  <c r="B317" i="14"/>
  <c r="C317" i="14"/>
  <c r="N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BC318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BC320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A325" i="14"/>
  <c r="B325" i="14"/>
  <c r="C325" i="14"/>
  <c r="N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BC326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A333" i="14"/>
  <c r="B333" i="14"/>
  <c r="C333" i="14"/>
  <c r="N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BC334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A341" i="14"/>
  <c r="B341" i="14"/>
  <c r="C341" i="14"/>
  <c r="N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BC342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A349" i="14"/>
  <c r="B349" i="14"/>
  <c r="C349" i="14"/>
  <c r="N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BC350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A23" i="10"/>
  <c r="B23" i="10"/>
  <c r="C23" i="10"/>
  <c r="D23" i="10"/>
  <c r="E23" i="10"/>
  <c r="F23" i="10"/>
  <c r="G23" i="10"/>
  <c r="H23" i="10"/>
  <c r="I23" i="10"/>
  <c r="A24" i="10"/>
  <c r="B24" i="10"/>
  <c r="C24" i="10"/>
  <c r="D24" i="10"/>
  <c r="E24" i="10"/>
  <c r="F24" i="10"/>
  <c r="G24" i="10"/>
  <c r="H24" i="10"/>
  <c r="I24" i="10"/>
  <c r="G25" i="10"/>
  <c r="H25" i="10"/>
  <c r="I25" i="10"/>
  <c r="A28" i="10"/>
  <c r="B28" i="10"/>
  <c r="C28" i="10"/>
  <c r="D28" i="10"/>
  <c r="E28" i="10"/>
  <c r="F28" i="10"/>
  <c r="G28" i="10"/>
  <c r="H28" i="10"/>
  <c r="I28" i="10"/>
  <c r="A29" i="10"/>
  <c r="G29" i="10"/>
  <c r="H29" i="10"/>
  <c r="I29" i="10"/>
  <c r="G31" i="10"/>
  <c r="H31" i="10"/>
  <c r="I31" i="10"/>
  <c r="G32" i="10"/>
  <c r="H32" i="10"/>
  <c r="I32" i="10"/>
  <c r="A3" i="4"/>
  <c r="H5" i="4"/>
  <c r="C9" i="4"/>
  <c r="E9" i="4"/>
  <c r="F9" i="4"/>
  <c r="G9" i="4"/>
  <c r="H9" i="4"/>
  <c r="C10" i="4"/>
  <c r="E10" i="4"/>
  <c r="F10" i="4"/>
  <c r="G10" i="4"/>
  <c r="H10" i="4"/>
  <c r="C11" i="4"/>
  <c r="E11" i="4"/>
  <c r="F11" i="4"/>
  <c r="G11" i="4"/>
  <c r="H11" i="4"/>
  <c r="A12" i="4"/>
  <c r="F12" i="4"/>
  <c r="G12" i="4"/>
  <c r="H12" i="4"/>
  <c r="C16" i="4"/>
  <c r="E16" i="4"/>
  <c r="F16" i="4"/>
  <c r="G16" i="4"/>
  <c r="H16" i="4"/>
  <c r="C17" i="4"/>
  <c r="E17" i="4"/>
  <c r="F17" i="4"/>
  <c r="G17" i="4"/>
  <c r="H17" i="4"/>
  <c r="C18" i="4"/>
  <c r="E18" i="4"/>
  <c r="F18" i="4"/>
  <c r="G18" i="4"/>
  <c r="H18" i="4"/>
  <c r="C19" i="4"/>
  <c r="E19" i="4"/>
  <c r="F19" i="4"/>
  <c r="G19" i="4"/>
  <c r="H19" i="4"/>
  <c r="C20" i="4"/>
  <c r="E20" i="4"/>
  <c r="F20" i="4"/>
  <c r="G20" i="4"/>
  <c r="H20" i="4"/>
  <c r="C21" i="4"/>
  <c r="E21" i="4"/>
  <c r="F21" i="4"/>
  <c r="G21" i="4"/>
  <c r="H21" i="4"/>
  <c r="C22" i="4"/>
  <c r="E22" i="4"/>
  <c r="F22" i="4"/>
  <c r="G22" i="4"/>
  <c r="H22" i="4"/>
  <c r="A23" i="4"/>
  <c r="F23" i="4"/>
  <c r="G23" i="4"/>
  <c r="H23" i="4"/>
  <c r="C27" i="4"/>
  <c r="E27" i="4"/>
  <c r="F27" i="4"/>
  <c r="G27" i="4"/>
  <c r="H27" i="4"/>
  <c r="C28" i="4"/>
  <c r="E28" i="4"/>
  <c r="F28" i="4"/>
  <c r="G28" i="4"/>
  <c r="H28" i="4"/>
  <c r="C29" i="4"/>
  <c r="E29" i="4"/>
  <c r="F29" i="4"/>
  <c r="G29" i="4"/>
  <c r="H29" i="4"/>
  <c r="C30" i="4"/>
  <c r="E30" i="4"/>
  <c r="F30" i="4"/>
  <c r="G30" i="4"/>
  <c r="H30" i="4"/>
  <c r="C31" i="4"/>
  <c r="E31" i="4"/>
  <c r="F31" i="4"/>
  <c r="G31" i="4"/>
  <c r="H31" i="4"/>
  <c r="A32" i="4"/>
  <c r="F32" i="4"/>
  <c r="G32" i="4"/>
  <c r="H32" i="4"/>
  <c r="A37" i="4"/>
  <c r="F37" i="4"/>
  <c r="G37" i="4"/>
  <c r="H37" i="4"/>
  <c r="A39" i="4"/>
  <c r="F39" i="4"/>
  <c r="G39" i="4"/>
  <c r="H39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0" i="11"/>
  <c r="B20" i="11"/>
  <c r="C20" i="11"/>
  <c r="D20" i="11"/>
  <c r="E20" i="11"/>
  <c r="F20" i="11"/>
  <c r="G20" i="11"/>
  <c r="H20" i="11"/>
  <c r="I20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7" i="11"/>
  <c r="B27" i="11"/>
  <c r="C27" i="11"/>
  <c r="D27" i="11"/>
  <c r="E27" i="11"/>
  <c r="F27" i="11"/>
  <c r="G27" i="11"/>
  <c r="H27" i="11"/>
  <c r="I27" i="11"/>
  <c r="A28" i="11"/>
  <c r="B28" i="11"/>
  <c r="C28" i="11"/>
  <c r="D28" i="11"/>
  <c r="E28" i="11"/>
  <c r="F28" i="11"/>
  <c r="G28" i="11"/>
  <c r="H28" i="11"/>
  <c r="I28" i="11"/>
  <c r="A30" i="11"/>
  <c r="B30" i="11"/>
  <c r="C30" i="11"/>
  <c r="D30" i="11"/>
  <c r="E30" i="11"/>
  <c r="F30" i="11"/>
  <c r="G30" i="11"/>
  <c r="H30" i="11"/>
  <c r="I30" i="11"/>
  <c r="A40" i="11"/>
  <c r="F40" i="11"/>
  <c r="G40" i="11"/>
  <c r="H40" i="11"/>
  <c r="A41" i="11"/>
  <c r="F41" i="11"/>
  <c r="G41" i="11"/>
  <c r="H41" i="11"/>
  <c r="A42" i="11"/>
  <c r="F42" i="11"/>
  <c r="G42" i="11"/>
  <c r="H42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<sst xmlns="http://schemas.openxmlformats.org/spreadsheetml/2006/main" count="1392" uniqueCount="215">
  <si>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</si>
  <si>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</si>
  <si>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</si>
  <si>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</si>
  <si>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</si>
  <si>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</si>
  <si>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</si>
  <si>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</si>
  <si>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</si>
  <si>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</si>
  <si>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</si>
  <si>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</si>
  <si>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</si>
  <si>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</si>
  <si>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</si>
  <si>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</si>
  <si>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</si>
  <si>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</si>
  <si>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</si>
  <si>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LJM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</si>
  <si>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</si>
  <si>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</si>
  <si>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</si>
  <si>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</si>
  <si>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</si>
  <si>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</si>
  <si>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</si>
  <si>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</si>
  <si>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</si>
  <si>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</si>
  <si>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</si>
  <si>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</si>
  <si>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</si>
  <si>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</si>
  <si>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</si>
  <si>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</si>
  <si>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</si>
  <si>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</si>
  <si>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</si>
  <si>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</si>
  <si>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</si>
  <si>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</si>
  <si>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</si>
  <si>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</si>
  <si>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</si>
  <si>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</si>
  <si>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</si>
  <si>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</si>
  <si>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</si>
  <si>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</si>
  <si>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</si>
  <si>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</si>
  <si>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</si>
  <si>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</si>
  <si>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</si>
  <si>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</si>
  <si>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</si>
  <si>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</si>
  <si>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</si>
  <si>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</si>
  <si>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</si>
  <si>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</si>
  <si>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</si>
  <si>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</si>
  <si>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</si>
  <si>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</si>
  <si>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</si>
  <si>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</si>
  <si>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</si>
  <si>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</si>
  <si>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</si>
  <si>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</si>
  <si>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Spain Arcos (EEL)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</si>
  <si>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</si>
  <si>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</si>
  <si>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</si>
  <si>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</si>
  <si>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</si>
  <si>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</si>
  <si>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</si>
  <si>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</si>
  <si>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</si>
  <si>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</si>
  <si>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</si>
  <si>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</si>
  <si>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</si>
  <si>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</si>
  <si>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</si>
  <si>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</si>
  <si>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</si>
  <si>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</si>
  <si>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</si>
  <si>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</si>
  <si>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</si>
  <si>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</si>
  <si>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</si>
  <si>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Blue Dog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</si>
  <si>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</si>
  <si>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</si>
  <si>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</si>
  <si>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</si>
  <si>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</si>
  <si>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</si>
  <si>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</si>
  <si>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</si>
  <si>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</si>
  <si>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</si>
  <si>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</si>
  <si>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</si>
  <si>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</si>
  <si>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</si>
  <si>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</si>
  <si>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</si>
  <si>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</si>
  <si>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</si>
  <si>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</si>
  <si>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</si>
  <si>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</si>
  <si>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</si>
  <si>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</si>
  <si>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</si>
  <si>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</si>
  <si>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</si>
  <si>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</si>
  <si>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</si>
  <si>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</si>
  <si>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</si>
  <si>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</si>
  <si>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</si>
  <si>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</si>
  <si>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</si>
  <si>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</si>
  <si>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</si>
  <si>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</si>
  <si>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</si>
  <si>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</si>
  <si>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</si>
  <si>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</si>
  <si>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</si>
  <si>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</si>
  <si>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</si>
  <si>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</si>
  <si>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</si>
  <si>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</si>
  <si>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</si>
  <si>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</si>
  <si>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</si>
  <si>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</si>
  <si>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Spain Arcos (EEL) - 70%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</si>
  <si>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</si>
  <si>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</si>
  <si>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</si>
  <si>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</si>
  <si>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</si>
  <si>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</si>
  <si>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</si>
  <si>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</si>
  <si>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</si>
  <si>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</si>
  <si>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</si>
  <si>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</si>
  <si>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</si>
  <si>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</si>
  <si>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</si>
  <si>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</si>
  <si>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</si>
  <si>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</si>
  <si>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</si>
  <si>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</si>
  <si>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</si>
  <si>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</si>
  <si>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</si>
  <si>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</si>
  <si>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</si>
  <si>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</si>
  <si>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</si>
  <si>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</si>
  <si>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</si>
  <si>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</si>
  <si>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</si>
  <si>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</si>
  <si>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</si>
  <si>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</si>
  <si>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</si>
  <si>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</si>
  <si>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</si>
  <si>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</si>
  <si>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</si>
  <si>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</si>
  <si>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</si>
  <si>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</si>
  <si>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</si>
  <si>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</si>
  <si>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</si>
  <si>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</si>
  <si>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</si>
  <si>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</si>
  <si>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</si>
  <si>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</si>
  <si>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</si>
  <si>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</si>
  <si>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</si>
  <si>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</si>
  <si>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</si>
  <si>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</si>
  <si>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</si>
  <si>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Cuiaba II - 10%</t>
  </si>
  <si>
    <t>Las Vegas CoGen II - 60%</t>
  </si>
  <si>
    <t>1&amp;2</t>
  </si>
  <si>
    <t>Las Vegas Cogen II</t>
  </si>
  <si>
    <t>Rio Gen</t>
  </si>
  <si>
    <t>Columbia</t>
  </si>
  <si>
    <t>TOTAL EA</t>
  </si>
  <si>
    <t>$16.5MM on 2/16/01</t>
  </si>
  <si>
    <t>Jake Thomas/Laura Wente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</si>
</sst>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7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00034713763657E-2"/>
          <c:y val="7.0945960574992528E-2"/>
          <c:w val="0.90875048532511893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Details'!$D$231:$BB$231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25.024999999999999</c:v>
                </c:pt>
                <c:pt idx="21">
                  <c:v>25.024999999999999</c:v>
                </c:pt>
                <c:pt idx="22">
                  <c:v>25.024999999999999</c:v>
                </c:pt>
                <c:pt idx="23">
                  <c:v>82.58250000000001</c:v>
                </c:pt>
                <c:pt idx="24">
                  <c:v>95.094999999999999</c:v>
                </c:pt>
                <c:pt idx="25">
                  <c:v>120.80744999999999</c:v>
                </c:pt>
                <c:pt idx="26">
                  <c:v>146.51989999999998</c:v>
                </c:pt>
                <c:pt idx="27">
                  <c:v>161.67239000000001</c:v>
                </c:pt>
                <c:pt idx="28">
                  <c:v>176.82488000000001</c:v>
                </c:pt>
                <c:pt idx="29">
                  <c:v>189.47487000000007</c:v>
                </c:pt>
                <c:pt idx="30">
                  <c:v>199.62236000000007</c:v>
                </c:pt>
                <c:pt idx="31">
                  <c:v>209.76985000000008</c:v>
                </c:pt>
                <c:pt idx="32">
                  <c:v>219.91734000000008</c:v>
                </c:pt>
                <c:pt idx="33">
                  <c:v>235.48230000000007</c:v>
                </c:pt>
                <c:pt idx="34">
                  <c:v>253.68725000000009</c:v>
                </c:pt>
                <c:pt idx="35">
                  <c:v>271.89220000000006</c:v>
                </c:pt>
                <c:pt idx="36">
                  <c:v>290.09715000000011</c:v>
                </c:pt>
                <c:pt idx="37">
                  <c:v>318.3121000000001</c:v>
                </c:pt>
                <c:pt idx="38">
                  <c:v>349.02955000000009</c:v>
                </c:pt>
                <c:pt idx="39">
                  <c:v>377.24450000000019</c:v>
                </c:pt>
                <c:pt idx="40">
                  <c:v>392.94695000000013</c:v>
                </c:pt>
                <c:pt idx="41">
                  <c:v>408.64940000000013</c:v>
                </c:pt>
                <c:pt idx="42">
                  <c:v>421.84935000000019</c:v>
                </c:pt>
                <c:pt idx="43">
                  <c:v>435.04930000000024</c:v>
                </c:pt>
                <c:pt idx="44">
                  <c:v>461.44920000000025</c:v>
                </c:pt>
                <c:pt idx="45">
                  <c:v>501.04905000000019</c:v>
                </c:pt>
                <c:pt idx="46">
                  <c:v>514.24900000000025</c:v>
                </c:pt>
                <c:pt idx="47">
                  <c:v>514.24900000000025</c:v>
                </c:pt>
                <c:pt idx="48">
                  <c:v>514.24900000000025</c:v>
                </c:pt>
                <c:pt idx="49">
                  <c:v>514.24900000000025</c:v>
                </c:pt>
                <c:pt idx="50">
                  <c:v>514.24900000000025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F-4544-A853-572A87A5876E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Details'!$D$232:$BB$232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13.199950000000001</c:v>
                </c:pt>
                <c:pt idx="15">
                  <c:v>13.199950000000001</c:v>
                </c:pt>
                <c:pt idx="16">
                  <c:v>13.199950000000001</c:v>
                </c:pt>
                <c:pt idx="17">
                  <c:v>13.199950000000001</c:v>
                </c:pt>
                <c:pt idx="18">
                  <c:v>38.224950000000007</c:v>
                </c:pt>
                <c:pt idx="19">
                  <c:v>41.478200000000001</c:v>
                </c:pt>
                <c:pt idx="20">
                  <c:v>45.73245</c:v>
                </c:pt>
                <c:pt idx="21">
                  <c:v>49.736450000000005</c:v>
                </c:pt>
                <c:pt idx="22">
                  <c:v>56.493200000000002</c:v>
                </c:pt>
                <c:pt idx="23">
                  <c:v>68.75545000000001</c:v>
                </c:pt>
                <c:pt idx="24">
                  <c:v>83.520200000000003</c:v>
                </c:pt>
                <c:pt idx="25">
                  <c:v>98.034700000000001</c:v>
                </c:pt>
                <c:pt idx="26">
                  <c:v>123.74715</c:v>
                </c:pt>
                <c:pt idx="27">
                  <c:v>139.65039000000002</c:v>
                </c:pt>
                <c:pt idx="28">
                  <c:v>155.80388000000002</c:v>
                </c:pt>
                <c:pt idx="29">
                  <c:v>171.70712</c:v>
                </c:pt>
                <c:pt idx="30">
                  <c:v>184.60736</c:v>
                </c:pt>
                <c:pt idx="31">
                  <c:v>194.75485</c:v>
                </c:pt>
                <c:pt idx="32">
                  <c:v>205.40284000000003</c:v>
                </c:pt>
                <c:pt idx="33">
                  <c:v>214.92332100000004</c:v>
                </c:pt>
                <c:pt idx="34">
                  <c:v>226.83354200000002</c:v>
                </c:pt>
                <c:pt idx="35">
                  <c:v>239.31300799999997</c:v>
                </c:pt>
                <c:pt idx="36">
                  <c:v>258.41994700000004</c:v>
                </c:pt>
                <c:pt idx="37">
                  <c:v>298.81188500000002</c:v>
                </c:pt>
                <c:pt idx="38">
                  <c:v>335.25758700000006</c:v>
                </c:pt>
                <c:pt idx="39">
                  <c:v>374.38452599999994</c:v>
                </c:pt>
                <c:pt idx="40">
                  <c:v>390.43346900000006</c:v>
                </c:pt>
                <c:pt idx="41">
                  <c:v>397.03344400000003</c:v>
                </c:pt>
                <c:pt idx="42">
                  <c:v>404.68941500000005</c:v>
                </c:pt>
                <c:pt idx="43">
                  <c:v>414.98537600000003</c:v>
                </c:pt>
                <c:pt idx="44">
                  <c:v>420.26535600000005</c:v>
                </c:pt>
                <c:pt idx="45">
                  <c:v>426.60133200000007</c:v>
                </c:pt>
                <c:pt idx="46">
                  <c:v>514.24900000000002</c:v>
                </c:pt>
                <c:pt idx="47">
                  <c:v>514.24900000000002</c:v>
                </c:pt>
                <c:pt idx="48">
                  <c:v>514.24900000000002</c:v>
                </c:pt>
                <c:pt idx="49">
                  <c:v>514.24900000000002</c:v>
                </c:pt>
                <c:pt idx="50">
                  <c:v>514.24900000000002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F-4544-A853-572A87A5876E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Details'!$D$235:$BB$235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14.157696230095233</c:v>
                </c:pt>
                <c:pt idx="17">
                  <c:v>18.519496230095235</c:v>
                </c:pt>
                <c:pt idx="18">
                  <c:v>18.519496230095235</c:v>
                </c:pt>
                <c:pt idx="19">
                  <c:v>55.42994567009525</c:v>
                </c:pt>
                <c:pt idx="20">
                  <c:v>66.876067120761917</c:v>
                </c:pt>
                <c:pt idx="21">
                  <c:v>79.150288571428547</c:v>
                </c:pt>
                <c:pt idx="22">
                  <c:v>84.05371002209526</c:v>
                </c:pt>
                <c:pt idx="23">
                  <c:v>88.957131472761887</c:v>
                </c:pt>
                <c:pt idx="24">
                  <c:v>93.8605529234286</c:v>
                </c:pt>
                <c:pt idx="25">
                  <c:v>98.763974374095227</c:v>
                </c:pt>
                <c:pt idx="26">
                  <c:v>103.66739582476193</c:v>
                </c:pt>
                <c:pt idx="27">
                  <c:v>122.82251727542855</c:v>
                </c:pt>
                <c:pt idx="28">
                  <c:v>135.21403872609523</c:v>
                </c:pt>
                <c:pt idx="29">
                  <c:v>152.71529517676194</c:v>
                </c:pt>
                <c:pt idx="30">
                  <c:v>179.54966477142852</c:v>
                </c:pt>
                <c:pt idx="31">
                  <c:v>196.03693023809518</c:v>
                </c:pt>
                <c:pt idx="32">
                  <c:v>220.61346690476188</c:v>
                </c:pt>
                <c:pt idx="33">
                  <c:v>230.93830357142863</c:v>
                </c:pt>
                <c:pt idx="34">
                  <c:v>241.26314023809519</c:v>
                </c:pt>
                <c:pt idx="35">
                  <c:v>251.58797690476189</c:v>
                </c:pt>
                <c:pt idx="36">
                  <c:v>261.91281357142856</c:v>
                </c:pt>
                <c:pt idx="37">
                  <c:v>265.92976023809524</c:v>
                </c:pt>
                <c:pt idx="38">
                  <c:v>280.7844502380953</c:v>
                </c:pt>
                <c:pt idx="39">
                  <c:v>289.33125023809532</c:v>
                </c:pt>
                <c:pt idx="40">
                  <c:v>294.05319523809527</c:v>
                </c:pt>
                <c:pt idx="41">
                  <c:v>302.99199523809529</c:v>
                </c:pt>
                <c:pt idx="42">
                  <c:v>314.77079523809522</c:v>
                </c:pt>
                <c:pt idx="43">
                  <c:v>323.70959523809523</c:v>
                </c:pt>
                <c:pt idx="44">
                  <c:v>332.64839523809519</c:v>
                </c:pt>
                <c:pt idx="45">
                  <c:v>334.21639523809523</c:v>
                </c:pt>
                <c:pt idx="46">
                  <c:v>335.78439523809521</c:v>
                </c:pt>
                <c:pt idx="47">
                  <c:v>337.3523952380952</c:v>
                </c:pt>
                <c:pt idx="48">
                  <c:v>345.19239523809523</c:v>
                </c:pt>
                <c:pt idx="49">
                  <c:v>347.15239523809521</c:v>
                </c:pt>
                <c:pt idx="50">
                  <c:v>347.15239523809521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4544-A853-572A87A5876E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Details'!$D$236:$BB$236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46.458000000000006</c:v>
                </c:pt>
                <c:pt idx="18">
                  <c:v>46.458000000000006</c:v>
                </c:pt>
                <c:pt idx="19">
                  <c:v>88.207471999999967</c:v>
                </c:pt>
                <c:pt idx="20">
                  <c:v>87.310215111111091</c:v>
                </c:pt>
                <c:pt idx="21">
                  <c:v>165.55806222222228</c:v>
                </c:pt>
                <c:pt idx="22">
                  <c:v>168.28554133333333</c:v>
                </c:pt>
                <c:pt idx="23">
                  <c:v>170.65054684444451</c:v>
                </c:pt>
                <c:pt idx="24">
                  <c:v>171.56565795555557</c:v>
                </c:pt>
                <c:pt idx="25">
                  <c:v>172.48076906666662</c:v>
                </c:pt>
                <c:pt idx="26">
                  <c:v>173.3958801777778</c:v>
                </c:pt>
                <c:pt idx="27">
                  <c:v>174.31099128888886</c:v>
                </c:pt>
                <c:pt idx="28">
                  <c:v>179.14610240000002</c:v>
                </c:pt>
                <c:pt idx="29">
                  <c:v>186.36910351111106</c:v>
                </c:pt>
                <c:pt idx="30">
                  <c:v>217.75565182222223</c:v>
                </c:pt>
                <c:pt idx="31">
                  <c:v>226.30636333333331</c:v>
                </c:pt>
                <c:pt idx="32">
                  <c:v>234.31336444444446</c:v>
                </c:pt>
                <c:pt idx="33">
                  <c:v>242.32036555555555</c:v>
                </c:pt>
                <c:pt idx="34">
                  <c:v>250.32736666666673</c:v>
                </c:pt>
                <c:pt idx="35">
                  <c:v>258.33436777777774</c:v>
                </c:pt>
                <c:pt idx="36">
                  <c:v>266.34136888888889</c:v>
                </c:pt>
                <c:pt idx="37">
                  <c:v>268.04047999999995</c:v>
                </c:pt>
                <c:pt idx="38">
                  <c:v>312.62036999999992</c:v>
                </c:pt>
                <c:pt idx="39">
                  <c:v>319.71225999999996</c:v>
                </c:pt>
                <c:pt idx="40">
                  <c:v>320.49625999999995</c:v>
                </c:pt>
                <c:pt idx="41">
                  <c:v>321.28025999999994</c:v>
                </c:pt>
                <c:pt idx="42">
                  <c:v>322.06425999999993</c:v>
                </c:pt>
                <c:pt idx="43">
                  <c:v>322.84825999999993</c:v>
                </c:pt>
                <c:pt idx="44">
                  <c:v>323.63225999999997</c:v>
                </c:pt>
                <c:pt idx="45">
                  <c:v>323.63225999999997</c:v>
                </c:pt>
                <c:pt idx="46">
                  <c:v>323.63225999999997</c:v>
                </c:pt>
                <c:pt idx="47">
                  <c:v>323.63225999999997</c:v>
                </c:pt>
                <c:pt idx="48">
                  <c:v>323.63225999999997</c:v>
                </c:pt>
                <c:pt idx="49">
                  <c:v>323.63225999999997</c:v>
                </c:pt>
                <c:pt idx="50">
                  <c:v>347.15225999999996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F-4544-A853-572A87A5876E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Details'!$D$239:$BB$239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F-4544-A853-572A87A5876E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Details'!$D$240:$BB$240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6F-4544-A853-572A87A5876E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Details'!$D$243:$BB$243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53.166746230095235</c:v>
                </c:pt>
                <c:pt idx="18">
                  <c:v>53.779396230095237</c:v>
                </c:pt>
                <c:pt idx="19">
                  <c:v>105.68976589509525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173.02828502209528</c:v>
                </c:pt>
                <c:pt idx="23">
                  <c:v>237.0198064727619</c:v>
                </c:pt>
                <c:pt idx="24">
                  <c:v>255.96632792342862</c:v>
                </c:pt>
                <c:pt idx="25">
                  <c:v>288.11279937409518</c:v>
                </c:pt>
                <c:pt idx="26">
                  <c:v>321.40722082476191</c:v>
                </c:pt>
                <c:pt idx="27">
                  <c:v>367.69095727542856</c:v>
                </c:pt>
                <c:pt idx="28">
                  <c:v>398.10484372609523</c:v>
                </c:pt>
                <c:pt idx="29">
                  <c:v>433.61319017676203</c:v>
                </c:pt>
                <c:pt idx="30">
                  <c:v>481.9971997714286</c:v>
                </c:pt>
                <c:pt idx="31">
                  <c:v>509.97123023809525</c:v>
                </c:pt>
                <c:pt idx="32">
                  <c:v>554.56680690476196</c:v>
                </c:pt>
                <c:pt idx="33">
                  <c:v>581.2219035714287</c:v>
                </c:pt>
                <c:pt idx="34">
                  <c:v>610.51699023809533</c:v>
                </c:pt>
                <c:pt idx="35">
                  <c:v>639.62075190476196</c:v>
                </c:pt>
                <c:pt idx="36">
                  <c:v>668.5331885714287</c:v>
                </c:pt>
                <c:pt idx="37">
                  <c:v>700.76508523809537</c:v>
                </c:pt>
                <c:pt idx="38">
                  <c:v>746.33722523809547</c:v>
                </c:pt>
                <c:pt idx="39">
                  <c:v>783.09897523809559</c:v>
                </c:pt>
                <c:pt idx="40">
                  <c:v>807.73252023809539</c:v>
                </c:pt>
                <c:pt idx="41">
                  <c:v>833.33039523809543</c:v>
                </c:pt>
                <c:pt idx="42">
                  <c:v>858.30914523809543</c:v>
                </c:pt>
                <c:pt idx="43">
                  <c:v>880.4478952380955</c:v>
                </c:pt>
                <c:pt idx="44">
                  <c:v>915.78659523809552</c:v>
                </c:pt>
                <c:pt idx="45">
                  <c:v>956.95444523809545</c:v>
                </c:pt>
                <c:pt idx="46">
                  <c:v>971.72239523809549</c:v>
                </c:pt>
                <c:pt idx="47">
                  <c:v>973.29039523809547</c:v>
                </c:pt>
                <c:pt idx="48">
                  <c:v>981.1303952380955</c:v>
                </c:pt>
                <c:pt idx="49">
                  <c:v>983.09039523809543</c:v>
                </c:pt>
                <c:pt idx="50">
                  <c:v>983.09039523809543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6F-4544-A853-572A87A5876E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Details'!$D$244:$BB$244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24.617049999999999</c:v>
                </c:pt>
                <c:pt idx="15">
                  <c:v>24.617049999999999</c:v>
                </c:pt>
                <c:pt idx="16">
                  <c:v>24.617049999999999</c:v>
                </c:pt>
                <c:pt idx="17">
                  <c:v>111.85305000000001</c:v>
                </c:pt>
                <c:pt idx="18">
                  <c:v>136.87805000000003</c:v>
                </c:pt>
                <c:pt idx="19">
                  <c:v>199.66389699999996</c:v>
                </c:pt>
                <c:pt idx="20">
                  <c:v>219.7150901111111</c:v>
                </c:pt>
                <c:pt idx="21">
                  <c:v>302.7322372222223</c:v>
                </c:pt>
                <c:pt idx="22">
                  <c:v>313.17309133333333</c:v>
                </c:pt>
                <c:pt idx="23">
                  <c:v>328.75697184444448</c:v>
                </c:pt>
                <c:pt idx="24">
                  <c:v>345.39345795555556</c:v>
                </c:pt>
                <c:pt idx="25">
                  <c:v>361.77969406666659</c:v>
                </c:pt>
                <c:pt idx="26">
                  <c:v>389.36388017777779</c:v>
                </c:pt>
                <c:pt idx="27">
                  <c:v>407.13885628888886</c:v>
                </c:pt>
                <c:pt idx="28">
                  <c:v>428.89275740000005</c:v>
                </c:pt>
                <c:pt idx="29">
                  <c:v>452.97562351111105</c:v>
                </c:pt>
                <c:pt idx="30">
                  <c:v>509.12456182222218</c:v>
                </c:pt>
                <c:pt idx="31">
                  <c:v>528.20541333333335</c:v>
                </c:pt>
                <c:pt idx="32">
                  <c:v>547.2430544444444</c:v>
                </c:pt>
                <c:pt idx="33">
                  <c:v>565.15318655555552</c:v>
                </c:pt>
                <c:pt idx="34">
                  <c:v>585.07040866666671</c:v>
                </c:pt>
                <c:pt idx="35">
                  <c:v>605.55687577777769</c:v>
                </c:pt>
                <c:pt idx="36">
                  <c:v>632.67081588888891</c:v>
                </c:pt>
                <c:pt idx="37">
                  <c:v>674.76186499999994</c:v>
                </c:pt>
                <c:pt idx="38">
                  <c:v>755.78745700000002</c:v>
                </c:pt>
                <c:pt idx="39">
                  <c:v>802.00628599999993</c:v>
                </c:pt>
                <c:pt idx="40">
                  <c:v>818.83922900000005</c:v>
                </c:pt>
                <c:pt idx="41">
                  <c:v>837.70270399999993</c:v>
                </c:pt>
                <c:pt idx="42">
                  <c:v>846.14267499999994</c:v>
                </c:pt>
                <c:pt idx="43">
                  <c:v>857.22263599999997</c:v>
                </c:pt>
                <c:pt idx="44">
                  <c:v>863.28661600000009</c:v>
                </c:pt>
                <c:pt idx="45">
                  <c:v>869.62259200000005</c:v>
                </c:pt>
                <c:pt idx="46">
                  <c:v>957.27026000000001</c:v>
                </c:pt>
                <c:pt idx="47">
                  <c:v>957.27026000000001</c:v>
                </c:pt>
                <c:pt idx="48">
                  <c:v>957.27026000000001</c:v>
                </c:pt>
                <c:pt idx="49">
                  <c:v>957.27026000000001</c:v>
                </c:pt>
                <c:pt idx="50">
                  <c:v>980.79025999999999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6F-4544-A853-572A87A5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8664"/>
        <c:axId val="1"/>
      </c:lineChart>
      <c:dateAx>
        <c:axId val="18342866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428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750036716480792E-2"/>
          <c:y val="2.0270274449997867E-2"/>
          <c:w val="0.24375013017661371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160020</xdr:rowOff>
    </xdr:from>
    <xdr:to>
      <xdr:col>7</xdr:col>
      <xdr:colOff>1371600</xdr:colOff>
      <xdr:row>69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1226820</xdr:colOff>
      <xdr:row>60</xdr:row>
      <xdr:rowOff>30480</xdr:rowOff>
    </xdr:from>
    <xdr:to>
      <xdr:col>3</xdr:col>
      <xdr:colOff>2049780</xdr:colOff>
      <xdr:row>60</xdr:row>
      <xdr:rowOff>30480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125980" y="1117092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1211580</xdr:colOff>
      <xdr:row>58</xdr:row>
      <xdr:rowOff>60960</xdr:rowOff>
    </xdr:from>
    <xdr:to>
      <xdr:col>3</xdr:col>
      <xdr:colOff>1722120</xdr:colOff>
      <xdr:row>59</xdr:row>
      <xdr:rowOff>60960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110740" y="1086612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$447MM</a:t>
          </a:r>
        </a:p>
      </xdr:txBody>
    </xdr:sp>
    <xdr:clientData/>
  </xdr:twoCellAnchor>
  <xdr:twoCellAnchor>
    <xdr:from>
      <xdr:col>3</xdr:col>
      <xdr:colOff>815340</xdr:colOff>
      <xdr:row>56</xdr:row>
      <xdr:rowOff>106680</xdr:rowOff>
    </xdr:from>
    <xdr:to>
      <xdr:col>3</xdr:col>
      <xdr:colOff>1676400</xdr:colOff>
      <xdr:row>59</xdr:row>
      <xdr:rowOff>99060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80660" y="10576560"/>
          <a:ext cx="861060" cy="4953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1927860</xdr:colOff>
      <xdr:row>53</xdr:row>
      <xdr:rowOff>76200</xdr:rowOff>
    </xdr:from>
    <xdr:to>
      <xdr:col>3</xdr:col>
      <xdr:colOff>1645920</xdr:colOff>
      <xdr:row>56</xdr:row>
      <xdr:rowOff>129540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827020" y="10043160"/>
          <a:ext cx="32842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1203960</xdr:colOff>
      <xdr:row>60</xdr:row>
      <xdr:rowOff>7620</xdr:rowOff>
    </xdr:from>
    <xdr:to>
      <xdr:col>3</xdr:col>
      <xdr:colOff>1714500</xdr:colOff>
      <xdr:row>61</xdr:row>
      <xdr:rowOff>7620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103120" y="1114806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$425MM</a:t>
          </a:r>
        </a:p>
      </xdr:txBody>
    </xdr:sp>
    <xdr:clientData/>
  </xdr:twoCellAnchor>
  <xdr:twoCellAnchor>
    <xdr:from>
      <xdr:col>1</xdr:col>
      <xdr:colOff>1226820</xdr:colOff>
      <xdr:row>59</xdr:row>
      <xdr:rowOff>106680</xdr:rowOff>
    </xdr:from>
    <xdr:to>
      <xdr:col>3</xdr:col>
      <xdr:colOff>2049780</xdr:colOff>
      <xdr:row>59</xdr:row>
      <xdr:rowOff>106680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125980" y="1107948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1668780</xdr:colOff>
      <xdr:row>59</xdr:row>
      <xdr:rowOff>68580</xdr:rowOff>
    </xdr:from>
    <xdr:to>
      <xdr:col>3</xdr:col>
      <xdr:colOff>1813560</xdr:colOff>
      <xdr:row>59</xdr:row>
      <xdr:rowOff>137160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134100" y="11041380"/>
          <a:ext cx="144780" cy="6858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0.56617</cdr:x>
      <cdr:y>0.37868</cdr:y>
    </cdr:from>
    <cdr:to>
      <cdr:x>0.56617</cdr:x>
      <cdr:y>0.9157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904474" y="1708601"/>
          <a:ext cx="0" cy="2426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0.47621</cdr:x>
      <cdr:y>0.30667</cdr:y>
    </cdr:from>
    <cdr:to>
      <cdr:x>0.65612</cdr:x>
      <cdr:y>0.36428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07039" y="1383218"/>
          <a:ext cx="2194869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4"/>
  <sheetViews>
    <sheetView view="pageBreakPreview" topLeftCell="I1" zoomScale="60" zoomScaleNormal="75" zoomScaleSheetLayoutView="80" workbookViewId="0">
      <pane ySplit="5" topLeftCell="A6" activePane="bottomLeft" state="frozen"/>
      <selection pane="bottomLeft" activeCell="R21" sqref="R21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24</v>
      </c>
      <c r="B1" s="1"/>
      <c r="C1" s="2"/>
    </row>
    <row r="2" spans="1:158" ht="15" x14ac:dyDescent="0.25">
      <c r="A2" s="1" t="s">
        <v>99</v>
      </c>
      <c r="B2" s="1"/>
      <c r="C2" s="2"/>
    </row>
    <row r="3" spans="1:158" ht="14.25" customHeight="1" x14ac:dyDescent="0.25">
      <c r="A3" s="258">
        <v>36959</v>
      </c>
      <c r="B3" s="258"/>
      <c r="C3" s="258"/>
      <c r="D3" s="258"/>
      <c r="J3" s="149" t="s">
        <v>112</v>
      </c>
      <c r="K3" s="148">
        <v>36981</v>
      </c>
      <c r="O3" s="239"/>
      <c r="Q3" s="4"/>
    </row>
    <row r="4" spans="1:158" ht="6.75" customHeight="1" x14ac:dyDescent="0.25"/>
    <row r="5" spans="1:158" s="5" customFormat="1" ht="54.75" customHeight="1" thickBot="1" x14ac:dyDescent="0.3">
      <c r="A5" s="5" t="s">
        <v>93</v>
      </c>
      <c r="B5" s="5" t="s">
        <v>8</v>
      </c>
      <c r="D5" s="5" t="s">
        <v>1</v>
      </c>
      <c r="E5" s="5" t="s">
        <v>41</v>
      </c>
      <c r="F5" s="5" t="s">
        <v>3</v>
      </c>
      <c r="G5" s="5" t="s">
        <v>2</v>
      </c>
      <c r="H5" s="5" t="s">
        <v>26</v>
      </c>
      <c r="I5" s="12" t="s">
        <v>27</v>
      </c>
      <c r="J5" s="5" t="s">
        <v>32</v>
      </c>
      <c r="K5" s="6" t="s">
        <v>0</v>
      </c>
      <c r="L5" s="5" t="s">
        <v>28</v>
      </c>
      <c r="M5" s="5" t="s">
        <v>62</v>
      </c>
      <c r="N5" s="5" t="s">
        <v>53</v>
      </c>
      <c r="O5" s="5" t="s">
        <v>65</v>
      </c>
      <c r="P5" s="5" t="s">
        <v>29</v>
      </c>
      <c r="Q5" s="5" t="s">
        <v>25</v>
      </c>
      <c r="R5" s="5" t="s">
        <v>56</v>
      </c>
      <c r="S5" s="5" t="s">
        <v>30</v>
      </c>
      <c r="T5" s="151" t="s">
        <v>39</v>
      </c>
      <c r="U5" s="151" t="s">
        <v>139</v>
      </c>
      <c r="V5" s="152" t="s">
        <v>120</v>
      </c>
      <c r="W5" s="5" t="s">
        <v>31</v>
      </c>
      <c r="X5" s="5" t="s">
        <v>193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thickBot="1" x14ac:dyDescent="0.3">
      <c r="A6" s="2"/>
      <c r="B6" s="3" t="s">
        <v>57</v>
      </c>
    </row>
    <row r="7" spans="1:158" s="36" customFormat="1" ht="27.9" customHeight="1" x14ac:dyDescent="0.25">
      <c r="A7" s="35">
        <v>1</v>
      </c>
      <c r="B7" s="7" t="s">
        <v>9</v>
      </c>
      <c r="C7" s="7">
        <v>1</v>
      </c>
      <c r="D7" s="8" t="s">
        <v>4</v>
      </c>
      <c r="E7" s="14"/>
      <c r="F7" s="8"/>
      <c r="G7" s="7" t="s">
        <v>10</v>
      </c>
      <c r="H7" s="8">
        <v>171</v>
      </c>
      <c r="I7" s="13">
        <v>10456</v>
      </c>
      <c r="J7" s="8" t="s">
        <v>33</v>
      </c>
      <c r="K7" s="9">
        <v>37438</v>
      </c>
      <c r="L7" s="8" t="s">
        <v>6</v>
      </c>
      <c r="M7" s="8" t="s">
        <v>158</v>
      </c>
      <c r="N7" s="8" t="s">
        <v>54</v>
      </c>
      <c r="O7" s="8" t="s">
        <v>45</v>
      </c>
      <c r="P7" s="8" t="s">
        <v>203</v>
      </c>
      <c r="Q7" s="7" t="s">
        <v>49</v>
      </c>
      <c r="R7" s="7" t="s">
        <v>166</v>
      </c>
      <c r="S7" s="7" t="s">
        <v>205</v>
      </c>
      <c r="T7" s="154">
        <f>+'Cost Cancel Details'!C10/2</f>
        <v>64.706000000000003</v>
      </c>
      <c r="U7" s="154">
        <f>+'Cost Cancel Details'!AG10/2</f>
        <v>8.4117800000000003</v>
      </c>
      <c r="V7" s="188">
        <f>+'Cost Cancel Details'!AG11/2</f>
        <v>8.4117800000000003</v>
      </c>
      <c r="W7" s="240" t="s">
        <v>165</v>
      </c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" customHeight="1" thickBot="1" x14ac:dyDescent="0.3">
      <c r="A8" s="35">
        <f>1+A7</f>
        <v>2</v>
      </c>
      <c r="B8" s="7" t="s">
        <v>9</v>
      </c>
      <c r="C8" s="7">
        <v>1</v>
      </c>
      <c r="D8" s="8" t="s">
        <v>4</v>
      </c>
      <c r="E8" s="7"/>
      <c r="F8" s="8"/>
      <c r="G8" s="7" t="s">
        <v>10</v>
      </c>
      <c r="H8" s="8">
        <v>171</v>
      </c>
      <c r="I8" s="13">
        <v>10456</v>
      </c>
      <c r="J8" s="8" t="s">
        <v>33</v>
      </c>
      <c r="K8" s="9">
        <v>37438</v>
      </c>
      <c r="L8" s="8" t="s">
        <v>6</v>
      </c>
      <c r="M8" s="8" t="s">
        <v>159</v>
      </c>
      <c r="N8" s="8" t="s">
        <v>54</v>
      </c>
      <c r="O8" s="8" t="s">
        <v>45</v>
      </c>
      <c r="P8" s="8" t="s">
        <v>203</v>
      </c>
      <c r="Q8" s="7" t="s">
        <v>49</v>
      </c>
      <c r="R8" s="7" t="s">
        <v>166</v>
      </c>
      <c r="S8" s="7" t="s">
        <v>205</v>
      </c>
      <c r="T8" s="154">
        <f>+'Cost Cancel Details'!C10/2</f>
        <v>64.706000000000003</v>
      </c>
      <c r="U8" s="154">
        <f>+'Cost Cancel Details'!AG10/2</f>
        <v>8.4117800000000003</v>
      </c>
      <c r="V8" s="189">
        <f>+'Cost Cancel Details'!AG11/2</f>
        <v>8.4117800000000003</v>
      </c>
      <c r="W8" s="240" t="s">
        <v>165</v>
      </c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" customHeight="1" x14ac:dyDescent="0.25">
      <c r="A9" s="35">
        <f t="shared" ref="A9:A35" si="0">1+A8</f>
        <v>3</v>
      </c>
      <c r="B9" s="7" t="s">
        <v>9</v>
      </c>
      <c r="C9" s="7">
        <v>1</v>
      </c>
      <c r="D9" s="8" t="s">
        <v>4</v>
      </c>
      <c r="E9" s="7"/>
      <c r="F9" s="8"/>
      <c r="G9" s="7" t="s">
        <v>10</v>
      </c>
      <c r="H9" s="8">
        <v>171</v>
      </c>
      <c r="I9" s="13">
        <v>10456</v>
      </c>
      <c r="J9" s="8" t="s">
        <v>33</v>
      </c>
      <c r="K9" s="9">
        <v>37438</v>
      </c>
      <c r="L9" s="8" t="s">
        <v>6</v>
      </c>
      <c r="M9" s="8" t="s">
        <v>158</v>
      </c>
      <c r="N9" s="8" t="s">
        <v>54</v>
      </c>
      <c r="O9" s="8" t="s">
        <v>45</v>
      </c>
      <c r="P9" s="8" t="s">
        <v>203</v>
      </c>
      <c r="Q9" s="7" t="s">
        <v>49</v>
      </c>
      <c r="R9" s="7" t="s">
        <v>166</v>
      </c>
      <c r="S9" s="7" t="s">
        <v>205</v>
      </c>
      <c r="T9" s="154">
        <f>+'Cost Cancel Details'!C18</f>
        <v>68.587000000000003</v>
      </c>
      <c r="U9" s="154">
        <f>+'Cost Cancel Details'!AG18</f>
        <v>8.9163100000000011</v>
      </c>
      <c r="V9" s="190">
        <f>+'Cost Cancel Details'!AG19</f>
        <v>8.9163100000000011</v>
      </c>
      <c r="W9" s="7" t="s">
        <v>95</v>
      </c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" customHeight="1" x14ac:dyDescent="0.25">
      <c r="A10" s="35">
        <f t="shared" si="0"/>
        <v>4</v>
      </c>
      <c r="B10" s="7" t="s">
        <v>9</v>
      </c>
      <c r="C10" s="7"/>
      <c r="D10" s="8" t="s">
        <v>4</v>
      </c>
      <c r="E10" s="7"/>
      <c r="F10" s="8"/>
      <c r="G10" s="7" t="s">
        <v>10</v>
      </c>
      <c r="H10" s="8"/>
      <c r="I10" s="13"/>
      <c r="J10" s="8"/>
      <c r="K10" s="9"/>
      <c r="L10" s="8"/>
      <c r="M10" s="8" t="s">
        <v>202</v>
      </c>
      <c r="N10" s="8" t="s">
        <v>54</v>
      </c>
      <c r="O10" s="8" t="s">
        <v>45</v>
      </c>
      <c r="P10" s="8" t="s">
        <v>203</v>
      </c>
      <c r="Q10" s="7"/>
      <c r="R10" s="7"/>
      <c r="S10" s="7" t="s">
        <v>204</v>
      </c>
      <c r="T10" s="154">
        <f>+'Cost Cancel Details'!C26</f>
        <v>66</v>
      </c>
      <c r="U10" s="154">
        <v>0</v>
      </c>
      <c r="V10" s="190">
        <v>2.5</v>
      </c>
      <c r="W10" s="7"/>
      <c r="X10" s="7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" customHeight="1" x14ac:dyDescent="0.25">
      <c r="A11" s="35">
        <f t="shared" si="0"/>
        <v>5</v>
      </c>
      <c r="B11" s="7" t="s">
        <v>9</v>
      </c>
      <c r="C11" s="7">
        <v>1</v>
      </c>
      <c r="D11" s="8"/>
      <c r="E11" s="7"/>
      <c r="F11" s="8"/>
      <c r="G11" s="7" t="s">
        <v>23</v>
      </c>
      <c r="H11" s="8">
        <v>375</v>
      </c>
      <c r="I11" s="13">
        <v>10456</v>
      </c>
      <c r="J11" s="8" t="s">
        <v>33</v>
      </c>
      <c r="K11" s="9">
        <v>37165</v>
      </c>
      <c r="L11" s="8" t="s">
        <v>184</v>
      </c>
      <c r="M11" s="8" t="s">
        <v>185</v>
      </c>
      <c r="N11" s="8" t="s">
        <v>54</v>
      </c>
      <c r="O11" s="8" t="s">
        <v>45</v>
      </c>
      <c r="P11" s="8" t="s">
        <v>20</v>
      </c>
      <c r="Q11" s="7" t="s">
        <v>141</v>
      </c>
      <c r="R11" s="7" t="s">
        <v>88</v>
      </c>
      <c r="S11" s="7" t="s">
        <v>148</v>
      </c>
      <c r="T11" s="154">
        <f>+'Cost Cancel Details'!C34</f>
        <v>83.416666666666671</v>
      </c>
      <c r="U11" s="154">
        <f>+'Cost Cancel Details'!AG34</f>
        <v>51.718333333333348</v>
      </c>
      <c r="V11" s="186">
        <f>+'Cost Cancel Details'!AG35</f>
        <v>45.795750000000005</v>
      </c>
      <c r="W11" s="7"/>
      <c r="X11" s="7" t="s">
        <v>195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" customHeight="1" x14ac:dyDescent="0.25">
      <c r="A12" s="35">
        <f t="shared" si="0"/>
        <v>6</v>
      </c>
      <c r="B12" s="7" t="s">
        <v>9</v>
      </c>
      <c r="C12" s="7">
        <v>1</v>
      </c>
      <c r="D12" s="8"/>
      <c r="E12" s="7"/>
      <c r="F12" s="8"/>
      <c r="G12" s="7" t="s">
        <v>23</v>
      </c>
      <c r="H12" s="8">
        <v>375</v>
      </c>
      <c r="I12" s="13">
        <v>10456</v>
      </c>
      <c r="J12" s="8" t="s">
        <v>33</v>
      </c>
      <c r="K12" s="9">
        <v>37196</v>
      </c>
      <c r="L12" s="8" t="s">
        <v>184</v>
      </c>
      <c r="M12" s="8" t="s">
        <v>185</v>
      </c>
      <c r="N12" s="8" t="s">
        <v>54</v>
      </c>
      <c r="O12" s="8" t="s">
        <v>45</v>
      </c>
      <c r="P12" s="8" t="s">
        <v>20</v>
      </c>
      <c r="Q12" s="7" t="s">
        <v>141</v>
      </c>
      <c r="R12" s="7" t="s">
        <v>88</v>
      </c>
      <c r="S12" s="7" t="s">
        <v>148</v>
      </c>
      <c r="T12" s="154">
        <f>+'Cost Cancel Details'!C42</f>
        <v>83.416666666666671</v>
      </c>
      <c r="U12" s="154">
        <f>+'Cost Cancel Details'!AG42</f>
        <v>51.718333333333348</v>
      </c>
      <c r="V12" s="186">
        <f>+'Cost Cancel Details'!AG43</f>
        <v>45.795750000000005</v>
      </c>
      <c r="W12" s="7"/>
      <c r="X12" s="7" t="s">
        <v>195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" customHeight="1" x14ac:dyDescent="0.25">
      <c r="A13" s="35">
        <f t="shared" si="0"/>
        <v>7</v>
      </c>
      <c r="B13" s="7" t="s">
        <v>9</v>
      </c>
      <c r="C13" s="7">
        <v>1</v>
      </c>
      <c r="D13" s="8"/>
      <c r="E13" s="7"/>
      <c r="F13" s="8"/>
      <c r="G13" s="7" t="s">
        <v>23</v>
      </c>
      <c r="H13" s="8">
        <v>375</v>
      </c>
      <c r="I13" s="13">
        <v>10456</v>
      </c>
      <c r="J13" s="8" t="s">
        <v>33</v>
      </c>
      <c r="K13" s="9">
        <v>37226</v>
      </c>
      <c r="L13" s="8" t="s">
        <v>184</v>
      </c>
      <c r="M13" s="8" t="s">
        <v>185</v>
      </c>
      <c r="N13" s="8" t="s">
        <v>54</v>
      </c>
      <c r="O13" s="8" t="s">
        <v>45</v>
      </c>
      <c r="P13" s="8" t="s">
        <v>20</v>
      </c>
      <c r="Q13" s="7" t="s">
        <v>141</v>
      </c>
      <c r="R13" s="7" t="s">
        <v>88</v>
      </c>
      <c r="S13" s="7" t="s">
        <v>148</v>
      </c>
      <c r="T13" s="154">
        <f>+'Cost Cancel Details'!C50</f>
        <v>83.416666666666671</v>
      </c>
      <c r="U13" s="154">
        <f>+'Cost Cancel Details'!AG50</f>
        <v>51.718333333333348</v>
      </c>
      <c r="V13" s="187">
        <f>+'Cost Cancel Details'!AG51</f>
        <v>45.795750000000005</v>
      </c>
      <c r="W13" s="7"/>
      <c r="X13" s="7" t="s">
        <v>195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5">
      <c r="A14" s="35">
        <f t="shared" si="0"/>
        <v>8</v>
      </c>
      <c r="B14" s="7" t="s">
        <v>60</v>
      </c>
      <c r="C14" s="7">
        <v>2</v>
      </c>
      <c r="D14" s="8" t="s">
        <v>4</v>
      </c>
      <c r="E14" s="7" t="s">
        <v>91</v>
      </c>
      <c r="F14" s="8"/>
      <c r="G14" s="7" t="s">
        <v>21</v>
      </c>
      <c r="H14" s="8">
        <v>171</v>
      </c>
      <c r="I14" s="13">
        <v>10456</v>
      </c>
      <c r="J14" s="8" t="s">
        <v>33</v>
      </c>
      <c r="K14" s="9">
        <v>37135</v>
      </c>
      <c r="L14" s="8" t="s">
        <v>61</v>
      </c>
      <c r="M14" s="8" t="s">
        <v>202</v>
      </c>
      <c r="N14" s="8" t="s">
        <v>54</v>
      </c>
      <c r="O14" s="8" t="s">
        <v>45</v>
      </c>
      <c r="P14" s="8" t="s">
        <v>20</v>
      </c>
      <c r="Q14" s="7" t="s">
        <v>50</v>
      </c>
      <c r="R14" s="7"/>
      <c r="S14" s="7" t="s">
        <v>149</v>
      </c>
      <c r="T14" s="154">
        <f>+'Cost Cancel Details'!C58</f>
        <v>36.24736</v>
      </c>
      <c r="U14" s="154">
        <f>+'Cost Cancel Details'!AG58</f>
        <v>27.827098271999994</v>
      </c>
      <c r="V14" s="186">
        <f>+'Cost Cancel Details'!AG59</f>
        <v>12.324102400000001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42" customHeight="1" x14ac:dyDescent="0.25">
      <c r="A15" s="35">
        <f t="shared" si="0"/>
        <v>9</v>
      </c>
      <c r="B15" s="7" t="s">
        <v>60</v>
      </c>
      <c r="C15" s="7">
        <v>3</v>
      </c>
      <c r="D15" s="8" t="s">
        <v>37</v>
      </c>
      <c r="E15" s="7"/>
      <c r="F15" s="8"/>
      <c r="G15" s="7" t="s">
        <v>13</v>
      </c>
      <c r="H15" s="8">
        <f>166/2</f>
        <v>83</v>
      </c>
      <c r="I15" s="13">
        <v>11447</v>
      </c>
      <c r="J15" s="8" t="s">
        <v>36</v>
      </c>
      <c r="K15" s="9" t="s">
        <v>44</v>
      </c>
      <c r="L15" s="8" t="s">
        <v>6</v>
      </c>
      <c r="M15" s="8" t="s">
        <v>133</v>
      </c>
      <c r="N15" s="8" t="s">
        <v>54</v>
      </c>
      <c r="O15" s="8" t="s">
        <v>45</v>
      </c>
      <c r="P15" s="8" t="s">
        <v>203</v>
      </c>
      <c r="Q15" s="7"/>
      <c r="R15" s="7"/>
      <c r="S15" s="7" t="s">
        <v>198</v>
      </c>
      <c r="T15" s="154">
        <f>+'Cost Cancel Details'!C138</f>
        <v>17.25</v>
      </c>
      <c r="U15" s="154">
        <f>+'Cost Cancel Details'!AG138</f>
        <v>17.25</v>
      </c>
      <c r="V15" s="186">
        <f>+'Cost Cancel Details'!AG139</f>
        <v>17.25</v>
      </c>
      <c r="W15" s="7"/>
      <c r="X15" s="7" t="s">
        <v>196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42" customHeight="1" x14ac:dyDescent="0.25">
      <c r="A16" s="35">
        <f t="shared" si="0"/>
        <v>10</v>
      </c>
      <c r="B16" s="7" t="s">
        <v>60</v>
      </c>
      <c r="C16" s="7">
        <v>3</v>
      </c>
      <c r="D16" s="8" t="s">
        <v>37</v>
      </c>
      <c r="E16" s="7"/>
      <c r="F16" s="8"/>
      <c r="G16" s="7" t="s">
        <v>13</v>
      </c>
      <c r="H16" s="8">
        <v>83</v>
      </c>
      <c r="I16" s="13">
        <v>11447</v>
      </c>
      <c r="J16" s="8" t="s">
        <v>36</v>
      </c>
      <c r="K16" s="9" t="s">
        <v>44</v>
      </c>
      <c r="L16" s="8" t="s">
        <v>6</v>
      </c>
      <c r="M16" s="8" t="s">
        <v>133</v>
      </c>
      <c r="N16" s="8" t="s">
        <v>54</v>
      </c>
      <c r="O16" s="8" t="s">
        <v>45</v>
      </c>
      <c r="P16" s="8" t="s">
        <v>203</v>
      </c>
      <c r="Q16" s="7"/>
      <c r="R16" s="7"/>
      <c r="S16" s="7" t="s">
        <v>198</v>
      </c>
      <c r="T16" s="154">
        <f>+'Cost Cancel Details'!C146</f>
        <v>17.25</v>
      </c>
      <c r="U16" s="154">
        <f>+'Cost Cancel Details'!AG146</f>
        <v>17.25</v>
      </c>
      <c r="V16" s="186">
        <f>+'Cost Cancel Details'!AG147</f>
        <v>17.25</v>
      </c>
      <c r="W16" s="7"/>
      <c r="X16" s="7" t="s">
        <v>196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" customHeight="1" x14ac:dyDescent="0.25">
      <c r="A17" s="35">
        <f t="shared" si="0"/>
        <v>11</v>
      </c>
      <c r="B17" s="7" t="s">
        <v>60</v>
      </c>
      <c r="C17" s="7">
        <v>4</v>
      </c>
      <c r="D17" s="8" t="s">
        <v>4</v>
      </c>
      <c r="E17" s="7"/>
      <c r="F17" s="8"/>
      <c r="G17" s="7" t="s">
        <v>10</v>
      </c>
      <c r="H17" s="8"/>
      <c r="I17" s="10"/>
      <c r="J17" s="8"/>
      <c r="K17" s="9"/>
      <c r="L17" s="8"/>
      <c r="M17" s="15" t="s">
        <v>213</v>
      </c>
      <c r="N17" s="8" t="s">
        <v>54</v>
      </c>
      <c r="O17" s="8" t="s">
        <v>45</v>
      </c>
      <c r="P17" s="8" t="s">
        <v>203</v>
      </c>
      <c r="Q17" s="7" t="s">
        <v>214</v>
      </c>
      <c r="R17" s="7"/>
      <c r="S17" s="7" t="s">
        <v>211</v>
      </c>
      <c r="T17" s="154">
        <f>'Cost Cancel Details'!C130</f>
        <v>39.200000000000003</v>
      </c>
      <c r="U17" s="154">
        <f>'Cost Cancel Details'!AG130</f>
        <v>5.096000000000001</v>
      </c>
      <c r="V17" s="154">
        <f>'Cost Cancel Details'!AG131</f>
        <v>3.9200000000000004</v>
      </c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 s="36" customFormat="1" ht="27.9" customHeight="1" x14ac:dyDescent="0.25">
      <c r="A18" s="35">
        <f t="shared" si="0"/>
        <v>12</v>
      </c>
      <c r="B18" s="7" t="s">
        <v>60</v>
      </c>
      <c r="C18" s="7">
        <v>2</v>
      </c>
      <c r="D18" s="8" t="s">
        <v>17</v>
      </c>
      <c r="E18" s="7"/>
      <c r="F18" s="8"/>
      <c r="G18" s="7" t="s">
        <v>180</v>
      </c>
      <c r="H18" s="8">
        <v>184</v>
      </c>
      <c r="I18" s="13">
        <v>10256</v>
      </c>
      <c r="J18" s="8" t="s">
        <v>33</v>
      </c>
      <c r="K18" s="9">
        <v>37408</v>
      </c>
      <c r="L18" s="8" t="s">
        <v>6</v>
      </c>
      <c r="M18" s="8" t="s">
        <v>200</v>
      </c>
      <c r="N18" s="8" t="s">
        <v>54</v>
      </c>
      <c r="O18" s="8" t="s">
        <v>45</v>
      </c>
      <c r="P18" s="8" t="s">
        <v>203</v>
      </c>
      <c r="Q18" s="7"/>
      <c r="R18" s="7"/>
      <c r="S18" s="7" t="s">
        <v>199</v>
      </c>
      <c r="T18" s="154">
        <f>+'Cost Cancel Details'!C154</f>
        <v>43.618000000000002</v>
      </c>
      <c r="U18" s="154">
        <f>+'Cost Cancel Details'!AG154</f>
        <v>26.170800000000003</v>
      </c>
      <c r="V18" s="186">
        <f>+'Cost Cancel Details'!AG155</f>
        <v>43.618000000000002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" customHeight="1" x14ac:dyDescent="0.25">
      <c r="A19" s="35">
        <f t="shared" si="0"/>
        <v>13</v>
      </c>
      <c r="B19" s="7" t="s">
        <v>60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33</v>
      </c>
      <c r="K19" s="9">
        <v>37591</v>
      </c>
      <c r="L19" s="8"/>
      <c r="M19" s="8" t="s">
        <v>161</v>
      </c>
      <c r="N19" s="8" t="s">
        <v>54</v>
      </c>
      <c r="O19" s="8" t="s">
        <v>45</v>
      </c>
      <c r="P19" s="8" t="s">
        <v>203</v>
      </c>
      <c r="Q19" s="7" t="s">
        <v>51</v>
      </c>
      <c r="R19" s="7"/>
      <c r="S19" s="7" t="s">
        <v>207</v>
      </c>
      <c r="T19" s="154">
        <f>+'Cost Cancel Details'!C66</f>
        <v>15.769724999999999</v>
      </c>
      <c r="U19" s="154">
        <f>+'Cost Cancel Details'!AG66</f>
        <v>2.3654587500000002</v>
      </c>
      <c r="V19" s="186">
        <f>+'Cost Cancel Details'!AG67</f>
        <v>1.5769725000000001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" customHeight="1" x14ac:dyDescent="0.25">
      <c r="A20" s="35">
        <f t="shared" si="0"/>
        <v>14</v>
      </c>
      <c r="B20" s="7" t="s">
        <v>60</v>
      </c>
      <c r="C20" s="7">
        <v>1</v>
      </c>
      <c r="D20" s="8" t="s">
        <v>4</v>
      </c>
      <c r="E20" s="7"/>
      <c r="F20" s="8"/>
      <c r="G20" s="7" t="s">
        <v>5</v>
      </c>
      <c r="H20" s="8"/>
      <c r="I20" s="13"/>
      <c r="J20" s="8" t="s">
        <v>33</v>
      </c>
      <c r="K20" s="9">
        <v>37257</v>
      </c>
      <c r="L20" s="8"/>
      <c r="M20" s="8" t="s">
        <v>161</v>
      </c>
      <c r="N20" s="8" t="s">
        <v>54</v>
      </c>
      <c r="O20" s="8" t="s">
        <v>45</v>
      </c>
      <c r="P20" s="8" t="s">
        <v>203</v>
      </c>
      <c r="Q20" s="7" t="s">
        <v>51</v>
      </c>
      <c r="R20" s="7"/>
      <c r="S20" s="7" t="s">
        <v>207</v>
      </c>
      <c r="T20" s="154">
        <f>+'Cost Cancel Details'!C74</f>
        <v>15.769724999999999</v>
      </c>
      <c r="U20" s="154">
        <f>+'Cost Cancel Details'!AG74</f>
        <v>2.3654587500000002</v>
      </c>
      <c r="V20" s="186">
        <f>+'Cost Cancel Details'!AG75</f>
        <v>1.5769725000000001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" customHeight="1" x14ac:dyDescent="0.25">
      <c r="A21" s="35">
        <f t="shared" si="0"/>
        <v>15</v>
      </c>
      <c r="B21" s="7" t="s">
        <v>60</v>
      </c>
      <c r="C21" s="7">
        <v>1</v>
      </c>
      <c r="D21" s="8" t="s">
        <v>4</v>
      </c>
      <c r="E21" s="7"/>
      <c r="F21" s="8"/>
      <c r="G21" s="7" t="s">
        <v>5</v>
      </c>
      <c r="H21" s="8"/>
      <c r="I21" s="13"/>
      <c r="J21" s="8" t="s">
        <v>33</v>
      </c>
      <c r="K21" s="9">
        <v>37257</v>
      </c>
      <c r="L21" s="8"/>
      <c r="M21" s="8" t="s">
        <v>161</v>
      </c>
      <c r="N21" s="8" t="s">
        <v>54</v>
      </c>
      <c r="O21" s="8" t="s">
        <v>45</v>
      </c>
      <c r="P21" s="8" t="s">
        <v>203</v>
      </c>
      <c r="Q21" s="7" t="s">
        <v>51</v>
      </c>
      <c r="R21" s="7"/>
      <c r="S21" s="7" t="s">
        <v>207</v>
      </c>
      <c r="T21" s="154">
        <f>+'Cost Cancel Details'!C82</f>
        <v>15.769724999999999</v>
      </c>
      <c r="U21" s="154">
        <f>+'Cost Cancel Details'!AG82</f>
        <v>2.3654587500000002</v>
      </c>
      <c r="V21" s="186">
        <f>+'Cost Cancel Details'!AG83</f>
        <v>1.5769725000000001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" customHeight="1" x14ac:dyDescent="0.25">
      <c r="A22" s="35">
        <f t="shared" si="0"/>
        <v>16</v>
      </c>
      <c r="B22" s="7" t="s">
        <v>60</v>
      </c>
      <c r="C22" s="7">
        <v>1</v>
      </c>
      <c r="D22" s="8" t="s">
        <v>4</v>
      </c>
      <c r="E22" s="7"/>
      <c r="F22" s="8"/>
      <c r="G22" s="7" t="s">
        <v>5</v>
      </c>
      <c r="H22" s="8"/>
      <c r="I22" s="13"/>
      <c r="J22" s="8" t="s">
        <v>33</v>
      </c>
      <c r="K22" s="9">
        <v>37257</v>
      </c>
      <c r="L22" s="8"/>
      <c r="M22" s="8" t="s">
        <v>161</v>
      </c>
      <c r="N22" s="8" t="s">
        <v>54</v>
      </c>
      <c r="O22" s="8" t="s">
        <v>45</v>
      </c>
      <c r="P22" s="8" t="s">
        <v>203</v>
      </c>
      <c r="Q22" s="7" t="s">
        <v>51</v>
      </c>
      <c r="R22" s="7"/>
      <c r="S22" s="7" t="s">
        <v>207</v>
      </c>
      <c r="T22" s="154">
        <f>+'Cost Cancel Details'!C90</f>
        <v>15.769724999999999</v>
      </c>
      <c r="U22" s="154">
        <f>+'Cost Cancel Details'!AG90</f>
        <v>2.3654587500000002</v>
      </c>
      <c r="V22" s="186">
        <f>+'Cost Cancel Details'!AG91</f>
        <v>1.5769725000000001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" customHeight="1" x14ac:dyDescent="0.25">
      <c r="A23" s="35">
        <f>1+A30</f>
        <v>21</v>
      </c>
      <c r="B23" s="7" t="s">
        <v>60</v>
      </c>
      <c r="C23" s="7">
        <v>1</v>
      </c>
      <c r="D23" s="8" t="s">
        <v>4</v>
      </c>
      <c r="E23" s="7" t="s">
        <v>42</v>
      </c>
      <c r="F23" s="8">
        <v>309721</v>
      </c>
      <c r="G23" s="7" t="s">
        <v>5</v>
      </c>
      <c r="H23" s="8">
        <v>44</v>
      </c>
      <c r="I23" s="13">
        <v>9030</v>
      </c>
      <c r="J23" s="8" t="s">
        <v>33</v>
      </c>
      <c r="K23" s="9">
        <v>37012</v>
      </c>
      <c r="L23" s="8" t="s">
        <v>6</v>
      </c>
      <c r="M23" s="15" t="s">
        <v>133</v>
      </c>
      <c r="N23" s="8" t="s">
        <v>54</v>
      </c>
      <c r="O23" s="8" t="s">
        <v>45</v>
      </c>
      <c r="P23" s="8" t="s">
        <v>203</v>
      </c>
      <c r="Q23" s="7" t="s">
        <v>51</v>
      </c>
      <c r="R23" s="7"/>
      <c r="S23" s="7" t="s">
        <v>198</v>
      </c>
      <c r="T23" s="154">
        <f>+'Cost Cancel Details'!C98</f>
        <v>14.2</v>
      </c>
      <c r="U23" s="154">
        <f>+'Cost Cancel Details'!AG98</f>
        <v>7.8081404761904745</v>
      </c>
      <c r="V23" s="186">
        <f>+'Cost Cancel Details'!AG99</f>
        <v>2.9977777777777774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27.9" customHeight="1" x14ac:dyDescent="0.25">
      <c r="A24" s="35">
        <f>1+A23</f>
        <v>22</v>
      </c>
      <c r="B24" s="7" t="s">
        <v>60</v>
      </c>
      <c r="C24" s="7">
        <v>1</v>
      </c>
      <c r="D24" s="8" t="s">
        <v>4</v>
      </c>
      <c r="E24" s="7" t="s">
        <v>42</v>
      </c>
      <c r="F24" s="8">
        <v>309741</v>
      </c>
      <c r="G24" s="7" t="s">
        <v>5</v>
      </c>
      <c r="H24" s="8">
        <v>44</v>
      </c>
      <c r="I24" s="13">
        <v>9030</v>
      </c>
      <c r="J24" s="8" t="s">
        <v>33</v>
      </c>
      <c r="K24" s="9">
        <v>37012</v>
      </c>
      <c r="L24" s="8" t="s">
        <v>6</v>
      </c>
      <c r="M24" s="15" t="s">
        <v>133</v>
      </c>
      <c r="N24" s="8" t="s">
        <v>54</v>
      </c>
      <c r="O24" s="8" t="s">
        <v>45</v>
      </c>
      <c r="P24" s="8" t="s">
        <v>203</v>
      </c>
      <c r="Q24" s="7" t="s">
        <v>51</v>
      </c>
      <c r="R24" s="7"/>
      <c r="S24" s="7" t="s">
        <v>198</v>
      </c>
      <c r="T24" s="154">
        <f>+'Cost Cancel Details'!C106</f>
        <v>14.2</v>
      </c>
      <c r="U24" s="154">
        <f>+'Cost Cancel Details'!AG106</f>
        <v>7.8081404761904745</v>
      </c>
      <c r="V24" s="186">
        <f>+'Cost Cancel Details'!AG107</f>
        <v>2.9977777777777774</v>
      </c>
      <c r="W24" s="7"/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27.9" customHeight="1" x14ac:dyDescent="0.25">
      <c r="A25" s="35">
        <f>1+A24</f>
        <v>23</v>
      </c>
      <c r="B25" s="7" t="s">
        <v>60</v>
      </c>
      <c r="C25" s="7">
        <v>1</v>
      </c>
      <c r="D25" s="8" t="s">
        <v>4</v>
      </c>
      <c r="E25" s="7" t="s">
        <v>42</v>
      </c>
      <c r="F25" s="8" t="s">
        <v>83</v>
      </c>
      <c r="G25" s="7" t="s">
        <v>5</v>
      </c>
      <c r="H25" s="8">
        <v>44</v>
      </c>
      <c r="I25" s="13">
        <v>9030</v>
      </c>
      <c r="J25" s="8" t="s">
        <v>33</v>
      </c>
      <c r="K25" s="9">
        <v>37012</v>
      </c>
      <c r="L25" s="8" t="s">
        <v>6</v>
      </c>
      <c r="M25" s="15" t="s">
        <v>133</v>
      </c>
      <c r="N25" s="8" t="s">
        <v>54</v>
      </c>
      <c r="O25" s="8" t="s">
        <v>45</v>
      </c>
      <c r="P25" s="8" t="s">
        <v>203</v>
      </c>
      <c r="Q25" s="7" t="s">
        <v>51</v>
      </c>
      <c r="R25" s="7"/>
      <c r="S25" s="7" t="s">
        <v>198</v>
      </c>
      <c r="T25" s="154">
        <f>+'Cost Cancel Details'!C114</f>
        <v>14.2</v>
      </c>
      <c r="U25" s="154">
        <f>+'Cost Cancel Details'!AG114</f>
        <v>7.8081404761904745</v>
      </c>
      <c r="V25" s="186">
        <f>+'Cost Cancel Details'!AG115</f>
        <v>2.9977777777777774</v>
      </c>
      <c r="W25" s="7"/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" customHeight="1" x14ac:dyDescent="0.25">
      <c r="A26" s="35">
        <f>1+A25</f>
        <v>24</v>
      </c>
      <c r="B26" s="7" t="s">
        <v>60</v>
      </c>
      <c r="C26" s="7">
        <v>1</v>
      </c>
      <c r="D26" s="8" t="s">
        <v>4</v>
      </c>
      <c r="E26" s="7" t="s">
        <v>42</v>
      </c>
      <c r="F26" s="8" t="s">
        <v>83</v>
      </c>
      <c r="G26" s="7" t="s">
        <v>5</v>
      </c>
      <c r="H26" s="8">
        <v>44</v>
      </c>
      <c r="I26" s="13">
        <v>9030</v>
      </c>
      <c r="J26" s="8" t="s">
        <v>33</v>
      </c>
      <c r="K26" s="9">
        <v>37012</v>
      </c>
      <c r="L26" s="8" t="s">
        <v>6</v>
      </c>
      <c r="M26" s="15" t="s">
        <v>133</v>
      </c>
      <c r="N26" s="8" t="s">
        <v>54</v>
      </c>
      <c r="O26" s="8" t="s">
        <v>45</v>
      </c>
      <c r="P26" s="8" t="s">
        <v>203</v>
      </c>
      <c r="Q26" s="7" t="s">
        <v>51</v>
      </c>
      <c r="R26" s="7"/>
      <c r="S26" s="7" t="s">
        <v>198</v>
      </c>
      <c r="T26" s="154">
        <f>+'Cost Cancel Details'!C122</f>
        <v>14.2</v>
      </c>
      <c r="U26" s="154">
        <f>+'Cost Cancel Details'!AG122</f>
        <v>7.8081404761904745</v>
      </c>
      <c r="V26" s="186">
        <f>+'Cost Cancel Details'!AG123</f>
        <v>2.9977777777777774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" customHeight="1" x14ac:dyDescent="0.25">
      <c r="A27" s="35">
        <f>1+A22</f>
        <v>17</v>
      </c>
      <c r="B27" s="7" t="s">
        <v>60</v>
      </c>
      <c r="C27" s="7">
        <v>2</v>
      </c>
      <c r="D27" s="8" t="s">
        <v>17</v>
      </c>
      <c r="E27" s="7"/>
      <c r="F27" s="8"/>
      <c r="G27" s="7" t="s">
        <v>180</v>
      </c>
      <c r="H27" s="8">
        <v>184</v>
      </c>
      <c r="I27" s="13">
        <v>10256</v>
      </c>
      <c r="J27" s="8" t="s">
        <v>33</v>
      </c>
      <c r="K27" s="9">
        <v>37012</v>
      </c>
      <c r="L27" s="8" t="s">
        <v>6</v>
      </c>
      <c r="M27" s="15" t="s">
        <v>133</v>
      </c>
      <c r="N27" s="8" t="s">
        <v>54</v>
      </c>
      <c r="O27" s="8" t="s">
        <v>45</v>
      </c>
      <c r="P27" s="8" t="s">
        <v>203</v>
      </c>
      <c r="Q27" s="7"/>
      <c r="R27" s="7" t="s">
        <v>86</v>
      </c>
      <c r="S27" s="7" t="s">
        <v>206</v>
      </c>
      <c r="T27" s="154">
        <f>+'Cost Cancel Details'!C162</f>
        <v>36.853999999999999</v>
      </c>
      <c r="U27" s="154">
        <f>+'Cost Cancel Details'!AG162</f>
        <v>9.2134999999999998</v>
      </c>
      <c r="V27" s="186">
        <f>+'Cost Cancel Details'!AG163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" customHeight="1" x14ac:dyDescent="0.25">
      <c r="A28" s="35">
        <f t="shared" si="0"/>
        <v>18</v>
      </c>
      <c r="B28" s="7" t="s">
        <v>60</v>
      </c>
      <c r="C28" s="7">
        <v>2</v>
      </c>
      <c r="D28" s="8" t="s">
        <v>17</v>
      </c>
      <c r="E28" s="7"/>
      <c r="F28" s="8"/>
      <c r="G28" s="7" t="s">
        <v>180</v>
      </c>
      <c r="H28" s="8">
        <v>184</v>
      </c>
      <c r="I28" s="13">
        <v>10256</v>
      </c>
      <c r="J28" s="8" t="s">
        <v>33</v>
      </c>
      <c r="K28" s="9">
        <v>37043</v>
      </c>
      <c r="L28" s="8" t="s">
        <v>6</v>
      </c>
      <c r="M28" s="15" t="s">
        <v>133</v>
      </c>
      <c r="N28" s="8" t="s">
        <v>54</v>
      </c>
      <c r="O28" s="8" t="s">
        <v>45</v>
      </c>
      <c r="P28" s="8" t="s">
        <v>203</v>
      </c>
      <c r="Q28" s="7"/>
      <c r="R28" s="7" t="s">
        <v>86</v>
      </c>
      <c r="S28" s="7" t="s">
        <v>206</v>
      </c>
      <c r="T28" s="154">
        <f>+'Cost Cancel Details'!C170</f>
        <v>36.853999999999999</v>
      </c>
      <c r="U28" s="154">
        <f>+'Cost Cancel Details'!AG170</f>
        <v>9.2134999999999998</v>
      </c>
      <c r="V28" s="186">
        <f>+'Cost Cancel Details'!AG171</f>
        <v>36.853999999999999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27.9" customHeight="1" x14ac:dyDescent="0.25">
      <c r="A29" s="35">
        <f t="shared" si="0"/>
        <v>19</v>
      </c>
      <c r="B29" s="7" t="s">
        <v>11</v>
      </c>
      <c r="C29" s="7">
        <v>2</v>
      </c>
      <c r="D29" s="8" t="s">
        <v>17</v>
      </c>
      <c r="E29" s="7"/>
      <c r="F29" s="8"/>
      <c r="G29" s="7" t="s">
        <v>180</v>
      </c>
      <c r="H29" s="8">
        <v>184</v>
      </c>
      <c r="I29" s="13">
        <v>10256</v>
      </c>
      <c r="J29" s="8" t="s">
        <v>33</v>
      </c>
      <c r="K29" s="9">
        <v>37165</v>
      </c>
      <c r="L29" s="8" t="s">
        <v>6</v>
      </c>
      <c r="M29" s="15" t="s">
        <v>133</v>
      </c>
      <c r="N29" s="8" t="s">
        <v>54</v>
      </c>
      <c r="O29" s="8" t="s">
        <v>45</v>
      </c>
      <c r="P29" s="8" t="s">
        <v>203</v>
      </c>
      <c r="Q29" s="7"/>
      <c r="R29" s="7"/>
      <c r="S29" s="7" t="s">
        <v>43</v>
      </c>
      <c r="T29" s="154">
        <f>+'Cost Cancel Details'!C178</f>
        <v>43.618000000000002</v>
      </c>
      <c r="U29" s="154">
        <f>+'Cost Cancel Details'!AG178</f>
        <v>26.170800000000003</v>
      </c>
      <c r="V29" s="186">
        <f>+'Cost Cancel Details'!AG179</f>
        <v>43.618000000000002</v>
      </c>
      <c r="W29" s="7"/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54" customHeight="1" x14ac:dyDescent="0.25">
      <c r="A30" s="35">
        <f t="shared" si="0"/>
        <v>20</v>
      </c>
      <c r="B30" s="7" t="s">
        <v>11</v>
      </c>
      <c r="C30" s="7">
        <v>3</v>
      </c>
      <c r="D30" s="8" t="s">
        <v>55</v>
      </c>
      <c r="E30" s="7" t="s">
        <v>87</v>
      </c>
      <c r="F30" s="8"/>
      <c r="G30" s="7" t="s">
        <v>15</v>
      </c>
      <c r="H30" s="8">
        <v>122</v>
      </c>
      <c r="I30" s="13">
        <v>10856</v>
      </c>
      <c r="J30" s="8" t="s">
        <v>33</v>
      </c>
      <c r="K30" s="9" t="s">
        <v>16</v>
      </c>
      <c r="L30" s="8" t="s">
        <v>61</v>
      </c>
      <c r="M30" s="15" t="s">
        <v>133</v>
      </c>
      <c r="N30" s="8" t="s">
        <v>54</v>
      </c>
      <c r="O30" s="8" t="s">
        <v>45</v>
      </c>
      <c r="P30" s="8" t="s">
        <v>203</v>
      </c>
      <c r="Q30" s="7" t="s">
        <v>201</v>
      </c>
      <c r="R30" s="7"/>
      <c r="S30" s="7" t="s">
        <v>43</v>
      </c>
      <c r="T30" s="154">
        <f>+'Cost Cancel Details'!C186</f>
        <v>24.506</v>
      </c>
      <c r="U30" s="154">
        <f>+'Cost Cancel Details'!AG186</f>
        <v>24.506000000000007</v>
      </c>
      <c r="V30" s="186">
        <f>+'Cost Cancel Details'!AG187</f>
        <v>24.506</v>
      </c>
      <c r="W30" s="7" t="s">
        <v>94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41.25" customHeight="1" x14ac:dyDescent="0.25">
      <c r="A31" s="35">
        <f>1+A26</f>
        <v>25</v>
      </c>
      <c r="B31" s="7" t="s">
        <v>11</v>
      </c>
      <c r="C31" s="7">
        <v>2</v>
      </c>
      <c r="D31" s="8" t="s">
        <v>4</v>
      </c>
      <c r="E31" s="7"/>
      <c r="F31" s="8"/>
      <c r="G31" s="7" t="s">
        <v>162</v>
      </c>
      <c r="H31" s="8">
        <v>31</v>
      </c>
      <c r="I31" s="13">
        <v>10151</v>
      </c>
      <c r="J31" s="8" t="s">
        <v>36</v>
      </c>
      <c r="K31" s="9" t="s">
        <v>44</v>
      </c>
      <c r="L31" s="8" t="s">
        <v>61</v>
      </c>
      <c r="M31" s="8" t="s">
        <v>133</v>
      </c>
      <c r="N31" s="8" t="s">
        <v>54</v>
      </c>
      <c r="O31" s="8" t="s">
        <v>45</v>
      </c>
      <c r="P31" s="8" t="s">
        <v>182</v>
      </c>
      <c r="Q31" s="7"/>
      <c r="R31" s="7"/>
      <c r="S31" s="7" t="s">
        <v>43</v>
      </c>
      <c r="T31" s="154">
        <f>+'Cost Cancel Details'!C194</f>
        <v>6.5</v>
      </c>
      <c r="U31" s="154">
        <f>+'Cost Cancel Details'!AG194</f>
        <v>6.5</v>
      </c>
      <c r="V31" s="186">
        <f>+'Cost Cancel Details'!AG195</f>
        <v>6.5</v>
      </c>
      <c r="W31" s="7" t="s">
        <v>190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s="36" customFormat="1" ht="40.5" customHeight="1" x14ac:dyDescent="0.25">
      <c r="A32" s="35">
        <f t="shared" si="0"/>
        <v>26</v>
      </c>
      <c r="B32" s="7" t="s">
        <v>11</v>
      </c>
      <c r="C32" s="7">
        <v>2</v>
      </c>
      <c r="D32" s="8" t="s">
        <v>4</v>
      </c>
      <c r="E32" s="7"/>
      <c r="F32" s="8"/>
      <c r="G32" s="7" t="s">
        <v>162</v>
      </c>
      <c r="H32" s="8">
        <v>31</v>
      </c>
      <c r="I32" s="13">
        <v>10151</v>
      </c>
      <c r="J32" s="8" t="s">
        <v>36</v>
      </c>
      <c r="K32" s="9" t="s">
        <v>44</v>
      </c>
      <c r="L32" s="8" t="s">
        <v>61</v>
      </c>
      <c r="M32" s="8" t="s">
        <v>133</v>
      </c>
      <c r="N32" s="8" t="s">
        <v>54</v>
      </c>
      <c r="O32" s="8" t="s">
        <v>45</v>
      </c>
      <c r="P32" s="8" t="s">
        <v>182</v>
      </c>
      <c r="Q32" s="7"/>
      <c r="R32" s="7"/>
      <c r="S32" s="7" t="s">
        <v>43</v>
      </c>
      <c r="T32" s="154">
        <f>+'Cost Cancel Details'!C202</f>
        <v>6.5</v>
      </c>
      <c r="U32" s="154">
        <f>+'Cost Cancel Details'!AG202</f>
        <v>6.5</v>
      </c>
      <c r="V32" s="186">
        <f>+'Cost Cancel Details'!AG203</f>
        <v>6.5</v>
      </c>
      <c r="W32" s="7" t="s">
        <v>142</v>
      </c>
      <c r="X32" s="7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56.1" customHeight="1" x14ac:dyDescent="0.25">
      <c r="A33" s="35">
        <f t="shared" si="0"/>
        <v>27</v>
      </c>
      <c r="B33" s="7" t="s">
        <v>11</v>
      </c>
      <c r="C33" s="7">
        <v>3</v>
      </c>
      <c r="D33" s="8" t="s">
        <v>4</v>
      </c>
      <c r="E33" s="7" t="s">
        <v>90</v>
      </c>
      <c r="F33" s="8"/>
      <c r="G33" s="7" t="s">
        <v>18</v>
      </c>
      <c r="H33" s="8">
        <v>83</v>
      </c>
      <c r="I33" s="13">
        <v>11900</v>
      </c>
      <c r="J33" s="8" t="s">
        <v>33</v>
      </c>
      <c r="K33" s="9">
        <v>36586</v>
      </c>
      <c r="L33" s="8" t="s">
        <v>19</v>
      </c>
      <c r="M33" s="8" t="s">
        <v>96</v>
      </c>
      <c r="N33" s="8" t="s">
        <v>54</v>
      </c>
      <c r="O33" s="8" t="s">
        <v>45</v>
      </c>
      <c r="P33" s="8" t="s">
        <v>203</v>
      </c>
      <c r="Q33" s="7"/>
      <c r="R33" s="7"/>
      <c r="S33" s="7" t="s">
        <v>198</v>
      </c>
      <c r="T33" s="154">
        <f>+'Cost Cancel Details'!C210</f>
        <v>19.1325</v>
      </c>
      <c r="U33" s="154">
        <f>+'Cost Cancel Details'!AG210</f>
        <v>7.2703500000000005</v>
      </c>
      <c r="V33" s="186">
        <f>+'Cost Cancel Details'!AG211</f>
        <v>6.1223999999999998</v>
      </c>
      <c r="W33" s="7" t="s">
        <v>71</v>
      </c>
      <c r="X33" s="7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56.1" customHeight="1" x14ac:dyDescent="0.25">
      <c r="A34" s="35">
        <f t="shared" si="0"/>
        <v>28</v>
      </c>
      <c r="B34" s="7" t="s">
        <v>11</v>
      </c>
      <c r="C34" s="7">
        <v>2</v>
      </c>
      <c r="D34" s="8" t="s">
        <v>4</v>
      </c>
      <c r="E34" s="7" t="s">
        <v>90</v>
      </c>
      <c r="F34" s="8"/>
      <c r="G34" s="7" t="s">
        <v>18</v>
      </c>
      <c r="H34" s="8">
        <v>83</v>
      </c>
      <c r="I34" s="13">
        <v>11900</v>
      </c>
      <c r="J34" s="8" t="s">
        <v>33</v>
      </c>
      <c r="K34" s="9">
        <v>36951</v>
      </c>
      <c r="L34" s="8" t="s">
        <v>19</v>
      </c>
      <c r="M34" s="8" t="s">
        <v>96</v>
      </c>
      <c r="N34" s="8" t="s">
        <v>54</v>
      </c>
      <c r="O34" s="8" t="s">
        <v>45</v>
      </c>
      <c r="P34" s="8" t="s">
        <v>203</v>
      </c>
      <c r="Q34" s="7"/>
      <c r="R34" s="7"/>
      <c r="S34" s="7" t="s">
        <v>43</v>
      </c>
      <c r="T34" s="154">
        <f>+'Cost Cancel Details'!C218</f>
        <v>19.1325</v>
      </c>
      <c r="U34" s="154">
        <f>+'Cost Cancel Details'!AG218</f>
        <v>18.175874999999998</v>
      </c>
      <c r="V34" s="186">
        <f>+'Cost Cancel Details'!AG219</f>
        <v>7.6530000000000005</v>
      </c>
      <c r="W34" s="7" t="s">
        <v>157</v>
      </c>
      <c r="X34" s="7" t="s">
        <v>197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56.1" customHeight="1" x14ac:dyDescent="0.25">
      <c r="A35" s="35">
        <f t="shared" si="0"/>
        <v>29</v>
      </c>
      <c r="B35" s="7" t="s">
        <v>11</v>
      </c>
      <c r="C35" s="7">
        <v>3</v>
      </c>
      <c r="D35" s="8" t="s">
        <v>14</v>
      </c>
      <c r="E35" s="7"/>
      <c r="F35" s="8"/>
      <c r="G35" s="7" t="s">
        <v>146</v>
      </c>
      <c r="H35" s="8">
        <v>110</v>
      </c>
      <c r="I35" s="13" t="s">
        <v>45</v>
      </c>
      <c r="J35" s="8" t="s">
        <v>36</v>
      </c>
      <c r="K35" s="9" t="s">
        <v>44</v>
      </c>
      <c r="L35" s="8" t="s">
        <v>61</v>
      </c>
      <c r="M35" s="8" t="s">
        <v>133</v>
      </c>
      <c r="N35" s="8" t="s">
        <v>54</v>
      </c>
      <c r="O35" s="8" t="s">
        <v>45</v>
      </c>
      <c r="P35" s="8" t="s">
        <v>203</v>
      </c>
      <c r="Q35" s="7" t="s">
        <v>52</v>
      </c>
      <c r="R35" s="7"/>
      <c r="S35" s="7" t="s">
        <v>43</v>
      </c>
      <c r="T35" s="154">
        <f>+'Cost Cancel Details'!C226</f>
        <v>2.2999999999999998</v>
      </c>
      <c r="U35" s="154">
        <f>+'Cost Cancel Details'!AG226</f>
        <v>2.2999999999999998</v>
      </c>
      <c r="V35" s="186">
        <f>+'Cost Cancel Details'!AG227</f>
        <v>0</v>
      </c>
      <c r="W35" s="7" t="s">
        <v>73</v>
      </c>
      <c r="X35" s="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x14ac:dyDescent="0.25">
      <c r="A36" s="35"/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1:92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1:92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W38" s="155"/>
    </row>
    <row r="39" spans="1:92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W39" s="155"/>
    </row>
    <row r="40" spans="1:92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1:92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1:92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1:92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1:92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1:92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1:92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1:92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1:92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5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5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5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5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5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5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5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4:16" x14ac:dyDescent="0.25">
      <c r="D111" s="3"/>
      <c r="F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4:16" x14ac:dyDescent="0.25">
      <c r="D112" s="3"/>
      <c r="F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4:16" x14ac:dyDescent="0.25">
      <c r="D113" s="3"/>
      <c r="F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4:16" x14ac:dyDescent="0.25">
      <c r="D114" s="3"/>
      <c r="F114" s="3"/>
      <c r="H114" s="3"/>
      <c r="I114" s="3"/>
      <c r="J114" s="3"/>
      <c r="K114" s="3"/>
      <c r="L114" s="3"/>
      <c r="M114" s="3"/>
      <c r="N114" s="3"/>
      <c r="O114" s="3"/>
      <c r="P11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13" max="16383" man="1"/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view="pageBreakPreview" zoomScale="85" zoomScaleNormal="85" zoomScaleSheetLayoutView="75" workbookViewId="0">
      <selection activeCell="G72" sqref="G72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3.4414062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29.4" x14ac:dyDescent="0.45">
      <c r="A1" s="174" t="s">
        <v>24</v>
      </c>
      <c r="B1" s="175"/>
      <c r="C1" s="2"/>
      <c r="H1" s="232" t="s">
        <v>143</v>
      </c>
    </row>
    <row r="2" spans="1:9" ht="20.399999999999999" x14ac:dyDescent="0.35">
      <c r="A2" s="174" t="s">
        <v>98</v>
      </c>
      <c r="B2" s="175"/>
      <c r="C2" s="2"/>
    </row>
    <row r="3" spans="1:9" ht="20.399999999999999" x14ac:dyDescent="0.35">
      <c r="A3" s="259">
        <f>'Detail by Turbine'!A3:C3</f>
        <v>36959</v>
      </c>
      <c r="B3" s="259"/>
      <c r="C3" s="19"/>
    </row>
    <row r="4" spans="1:9" ht="20.399999999999999" x14ac:dyDescent="0.35">
      <c r="A4" s="174" t="s">
        <v>131</v>
      </c>
      <c r="B4" s="176"/>
      <c r="H4" s="183" t="s">
        <v>132</v>
      </c>
    </row>
    <row r="5" spans="1:9" ht="13.8" x14ac:dyDescent="0.25">
      <c r="G5" s="156" t="s">
        <v>127</v>
      </c>
      <c r="H5" s="157">
        <f>'Detail by Turbine'!K3</f>
        <v>36981</v>
      </c>
    </row>
    <row r="6" spans="1:9" ht="60.75" customHeight="1" x14ac:dyDescent="0.25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153</v>
      </c>
      <c r="I6" s="21" t="s">
        <v>80</v>
      </c>
    </row>
    <row r="7" spans="1:9" s="26" customFormat="1" ht="24.9" customHeight="1" x14ac:dyDescent="0.25">
      <c r="A7" s="218" t="s">
        <v>152</v>
      </c>
      <c r="C7" s="27"/>
      <c r="E7" s="27"/>
      <c r="F7" s="48"/>
      <c r="G7" s="48"/>
      <c r="H7" s="166"/>
      <c r="I7" s="27"/>
    </row>
    <row r="8" spans="1:9" s="26" customFormat="1" ht="9.9" customHeight="1" x14ac:dyDescent="0.25">
      <c r="A8" s="25"/>
      <c r="C8" s="27"/>
      <c r="E8" s="27"/>
      <c r="F8" s="250"/>
      <c r="G8" s="250"/>
      <c r="H8" s="251"/>
      <c r="I8" s="27"/>
    </row>
    <row r="9" spans="1:9" s="26" customFormat="1" x14ac:dyDescent="0.25">
      <c r="A9" s="249">
        <v>3</v>
      </c>
      <c r="B9" s="26" t="s">
        <v>10</v>
      </c>
      <c r="C9" s="27" t="str">
        <f>'Detail by Turbine'!P7</f>
        <v>EA</v>
      </c>
      <c r="D9" s="26" t="s">
        <v>205</v>
      </c>
      <c r="E9" s="27" t="str">
        <f>+'Detail by Turbine'!M7</f>
        <v>$70MM on 7/17/00</v>
      </c>
      <c r="F9" s="250">
        <f>+SUM('Detail by Turbine'!T7:T9)</f>
        <v>197.99900000000002</v>
      </c>
      <c r="G9" s="250">
        <f>+SUM('Detail by Turbine'!U7:U9)</f>
        <v>25.739870000000003</v>
      </c>
      <c r="H9" s="251">
        <f>+SUM('Detail by Turbine'!V7:V9)</f>
        <v>25.739870000000003</v>
      </c>
      <c r="I9" s="27" t="s">
        <v>9</v>
      </c>
    </row>
    <row r="10" spans="1:9" s="26" customFormat="1" x14ac:dyDescent="0.25">
      <c r="A10" s="249">
        <v>1</v>
      </c>
      <c r="B10" s="26" t="s">
        <v>10</v>
      </c>
      <c r="C10" s="27" t="str">
        <f>'Detail by Turbine'!P10</f>
        <v>EA</v>
      </c>
      <c r="D10" s="26" t="s">
        <v>204</v>
      </c>
      <c r="E10" s="27" t="str">
        <f>+'Detail by Turbine'!M10</f>
        <v>Approved</v>
      </c>
      <c r="F10" s="250">
        <f>'Detail by Turbine'!T10</f>
        <v>66</v>
      </c>
      <c r="G10" s="250">
        <f>'Detail by Turbine'!U10</f>
        <v>0</v>
      </c>
      <c r="H10" s="251">
        <f>'Detail by Turbine'!V10</f>
        <v>2.5</v>
      </c>
      <c r="I10" s="27" t="s">
        <v>9</v>
      </c>
    </row>
    <row r="11" spans="1:9" s="26" customFormat="1" x14ac:dyDescent="0.25">
      <c r="A11" s="38">
        <v>3</v>
      </c>
      <c r="B11" s="26" t="s">
        <v>79</v>
      </c>
      <c r="C11" s="27" t="str">
        <f>'Detail by Turbine'!P11</f>
        <v>EECC</v>
      </c>
      <c r="D11" s="26" t="s">
        <v>72</v>
      </c>
      <c r="E11" s="27" t="str">
        <f>+'Detail by Turbine'!M11</f>
        <v>$4.5MM DASHed</v>
      </c>
      <c r="F11" s="49">
        <f>SUM('Detail by Turbine'!T11:T13)</f>
        <v>250.25</v>
      </c>
      <c r="G11" s="49">
        <f>SUM('Detail by Turbine'!U11:U13)</f>
        <v>155.15500000000003</v>
      </c>
      <c r="H11" s="247">
        <f>SUM('Detail by Turbine'!V11:V13)</f>
        <v>137.38725000000002</v>
      </c>
      <c r="I11" s="27" t="s">
        <v>9</v>
      </c>
    </row>
    <row r="12" spans="1:9" s="25" customFormat="1" x14ac:dyDescent="0.25">
      <c r="A12" s="61">
        <f>SUM(A9:A11)</f>
        <v>7</v>
      </c>
      <c r="C12" s="39"/>
      <c r="D12" s="40" t="s">
        <v>105</v>
      </c>
      <c r="E12" s="39"/>
      <c r="F12" s="50">
        <f>SUM(F9:F11)</f>
        <v>514.24900000000002</v>
      </c>
      <c r="G12" s="50">
        <f>SUM(G9:G11)</f>
        <v>180.89487000000003</v>
      </c>
      <c r="H12" s="50">
        <f>SUM(H9:H11)</f>
        <v>165.62712000000002</v>
      </c>
      <c r="I12" s="39"/>
    </row>
    <row r="13" spans="1:9" ht="5.0999999999999996" customHeight="1" x14ac:dyDescent="0.25">
      <c r="A13" s="18"/>
      <c r="E13" s="18"/>
      <c r="F13" s="51"/>
      <c r="G13" s="51"/>
      <c r="H13" s="167"/>
    </row>
    <row r="14" spans="1:9" s="29" customFormat="1" ht="24.9" customHeight="1" x14ac:dyDescent="0.25">
      <c r="A14" s="219" t="s">
        <v>137</v>
      </c>
      <c r="C14" s="30"/>
      <c r="E14" s="30"/>
      <c r="F14" s="52"/>
      <c r="G14" s="52"/>
      <c r="H14" s="168"/>
      <c r="I14" s="30"/>
    </row>
    <row r="15" spans="1:9" s="29" customFormat="1" ht="9.9" customHeight="1" x14ac:dyDescent="0.25">
      <c r="A15" s="30"/>
      <c r="C15" s="30"/>
      <c r="E15" s="30"/>
      <c r="F15" s="52"/>
      <c r="G15" s="52"/>
      <c r="H15" s="168"/>
      <c r="I15" s="30"/>
    </row>
    <row r="16" spans="1:9" s="29" customFormat="1" x14ac:dyDescent="0.25">
      <c r="A16" s="30">
        <v>1</v>
      </c>
      <c r="B16" s="29" t="s">
        <v>22</v>
      </c>
      <c r="C16" s="30" t="str">
        <f>'Detail by Turbine'!P14</f>
        <v>EECC</v>
      </c>
      <c r="D16" s="29" t="s">
        <v>110</v>
      </c>
      <c r="E16" s="30" t="str">
        <f>+'Detail by Turbine'!M14</f>
        <v>Approved</v>
      </c>
      <c r="F16" s="52">
        <f>+'Detail by Turbine'!T14</f>
        <v>36.24736</v>
      </c>
      <c r="G16" s="52">
        <f>+'Detail by Turbine'!U14</f>
        <v>27.827098271999994</v>
      </c>
      <c r="H16" s="168">
        <f>+'Detail by Turbine'!V14</f>
        <v>12.324102400000001</v>
      </c>
      <c r="I16" s="30" t="s">
        <v>60</v>
      </c>
    </row>
    <row r="17" spans="1:9" s="29" customFormat="1" x14ac:dyDescent="0.25">
      <c r="A17" s="30">
        <v>1</v>
      </c>
      <c r="B17" s="29" t="s">
        <v>181</v>
      </c>
      <c r="C17" s="30" t="str">
        <f>'Detail by Turbine'!P18</f>
        <v>EA</v>
      </c>
      <c r="D17" s="29" t="s">
        <v>199</v>
      </c>
      <c r="E17" s="30" t="str">
        <f>+'Detail by Turbine'!M18</f>
        <v>$2.5MM on 1/31/01</v>
      </c>
      <c r="F17" s="52">
        <f>'Detail by Turbine'!T18</f>
        <v>43.618000000000002</v>
      </c>
      <c r="G17" s="52">
        <f>SUM('Detail by Turbine'!U18:U18)</f>
        <v>26.170800000000003</v>
      </c>
      <c r="H17" s="52">
        <f>SUM('Detail by Turbine'!V18:V18)</f>
        <v>43.618000000000002</v>
      </c>
      <c r="I17" s="30" t="s">
        <v>60</v>
      </c>
    </row>
    <row r="18" spans="1:9" s="29" customFormat="1" x14ac:dyDescent="0.25">
      <c r="A18" s="30">
        <v>1</v>
      </c>
      <c r="B18" s="29" t="s">
        <v>10</v>
      </c>
      <c r="C18" s="30" t="str">
        <f>'Detail by Turbine'!P17</f>
        <v>EA</v>
      </c>
      <c r="D18" s="29" t="s">
        <v>211</v>
      </c>
      <c r="E18" s="30" t="str">
        <f>+'Detail by Turbine'!M17</f>
        <v>$16.5MM on 2/16/01</v>
      </c>
      <c r="F18" s="52">
        <f>'Detail by Turbine'!T17</f>
        <v>39.200000000000003</v>
      </c>
      <c r="G18" s="52">
        <f>'Detail by Turbine'!U17</f>
        <v>5.096000000000001</v>
      </c>
      <c r="H18" s="52">
        <f>'Detail by Turbine'!V17</f>
        <v>3.9200000000000004</v>
      </c>
      <c r="I18" s="30" t="s">
        <v>60</v>
      </c>
    </row>
    <row r="19" spans="1:9" s="29" customFormat="1" x14ac:dyDescent="0.25">
      <c r="A19" s="30">
        <v>2</v>
      </c>
      <c r="B19" s="29" t="s">
        <v>13</v>
      </c>
      <c r="C19" s="30" t="str">
        <f>'Detail by Turbine'!P15</f>
        <v>EA</v>
      </c>
      <c r="D19" s="29" t="s">
        <v>198</v>
      </c>
      <c r="E19" s="30" t="str">
        <f>IF(ISNA('Detail by Turbine'!M15),"-",'Detail by Turbine'!M15)</f>
        <v>Analyzing</v>
      </c>
      <c r="F19" s="52">
        <f>SUM('Detail by Turbine'!T15:T16)</f>
        <v>34.5</v>
      </c>
      <c r="G19" s="52">
        <f>SUM('Detail by Turbine'!U15:U16)</f>
        <v>34.5</v>
      </c>
      <c r="H19" s="52">
        <f>SUM('Detail by Turbine'!V15:V16)</f>
        <v>34.5</v>
      </c>
      <c r="I19" s="30" t="s">
        <v>60</v>
      </c>
    </row>
    <row r="20" spans="1:9" s="29" customFormat="1" x14ac:dyDescent="0.25">
      <c r="A20" s="30">
        <v>4</v>
      </c>
      <c r="B20" s="29" t="s">
        <v>5</v>
      </c>
      <c r="C20" s="30" t="str">
        <f>'Detail by Turbine'!P19</f>
        <v>EA</v>
      </c>
      <c r="D20" s="29" t="s">
        <v>209</v>
      </c>
      <c r="E20" s="30" t="str">
        <f>+'Detail by Turbine'!M19</f>
        <v>$4.2MM on 7/24/00</v>
      </c>
      <c r="F20" s="52">
        <f>SUM('Detail by Turbine'!T19:T22)</f>
        <v>63.078899999999997</v>
      </c>
      <c r="G20" s="52">
        <f>SUM('Detail by Turbine'!U19:U22)</f>
        <v>9.4618350000000007</v>
      </c>
      <c r="H20" s="52">
        <f>SUM('Detail by Turbine'!V19:V22)</f>
        <v>6.3078900000000004</v>
      </c>
      <c r="I20" s="30" t="s">
        <v>60</v>
      </c>
    </row>
    <row r="21" spans="1:9" s="29" customFormat="1" x14ac:dyDescent="0.25">
      <c r="A21" s="30">
        <v>4</v>
      </c>
      <c r="B21" s="29" t="s">
        <v>5</v>
      </c>
      <c r="C21" s="30" t="str">
        <f>'Detail by Turbine'!P23</f>
        <v>EA</v>
      </c>
      <c r="D21" s="29" t="s">
        <v>198</v>
      </c>
      <c r="E21" s="30" t="str">
        <f>+'Detail by Turbine'!M23</f>
        <v>Analyzing</v>
      </c>
      <c r="F21" s="52">
        <f>SUM('Detail by Turbine'!T23:T26)</f>
        <v>56.8</v>
      </c>
      <c r="G21" s="52">
        <f>SUM('Detail by Turbine'!U23:U26)</f>
        <v>31.232561904761898</v>
      </c>
      <c r="H21" s="52">
        <f>SUM('Detail by Turbine'!V23:V26)</f>
        <v>11.99111111111111</v>
      </c>
      <c r="I21" s="30" t="s">
        <v>60</v>
      </c>
    </row>
    <row r="22" spans="1:9" s="29" customFormat="1" x14ac:dyDescent="0.25">
      <c r="A22" s="41">
        <v>2</v>
      </c>
      <c r="B22" s="29" t="s">
        <v>181</v>
      </c>
      <c r="C22" s="30" t="str">
        <f>'Detail by Turbine'!P27</f>
        <v>EA</v>
      </c>
      <c r="D22" s="29" t="s">
        <v>210</v>
      </c>
      <c r="E22" s="182" t="str">
        <f>+'Detail by Turbine'!M27</f>
        <v>Analyzing</v>
      </c>
      <c r="F22" s="53">
        <f>SUM('Detail by Turbine'!T27:T28)</f>
        <v>73.707999999999998</v>
      </c>
      <c r="G22" s="53">
        <f>SUM('Detail by Turbine'!U27:U28)</f>
        <v>18.427</v>
      </c>
      <c r="H22" s="169">
        <f>SUM('Detail by Turbine'!V27:V28)</f>
        <v>73.707999999999998</v>
      </c>
      <c r="I22" s="30" t="s">
        <v>60</v>
      </c>
    </row>
    <row r="23" spans="1:9" s="28" customFormat="1" x14ac:dyDescent="0.25">
      <c r="A23" s="62">
        <f>SUM(A16:A22)</f>
        <v>15</v>
      </c>
      <c r="C23" s="42"/>
      <c r="D23" s="43" t="s">
        <v>106</v>
      </c>
      <c r="E23" s="42"/>
      <c r="F23" s="54">
        <f>SUM(F16:F22)</f>
        <v>347.15225999999996</v>
      </c>
      <c r="G23" s="54">
        <f>SUM(G16:G22)</f>
        <v>152.71529517676188</v>
      </c>
      <c r="H23" s="54">
        <f>SUM(H16:H22)</f>
        <v>186.36910351111112</v>
      </c>
      <c r="I23" s="42"/>
    </row>
    <row r="24" spans="1:9" ht="5.0999999999999996" customHeight="1" x14ac:dyDescent="0.25">
      <c r="A24" s="18"/>
      <c r="E24" s="18"/>
      <c r="F24" s="51"/>
      <c r="G24" s="51"/>
      <c r="H24" s="167"/>
    </row>
    <row r="25" spans="1:9" s="23" customFormat="1" ht="24.9" customHeight="1" x14ac:dyDescent="0.25">
      <c r="A25" s="220" t="s">
        <v>138</v>
      </c>
      <c r="C25" s="24"/>
      <c r="E25" s="24"/>
      <c r="F25" s="55"/>
      <c r="G25" s="55"/>
      <c r="H25" s="170"/>
      <c r="I25" s="24"/>
    </row>
    <row r="26" spans="1:9" s="23" customFormat="1" ht="9.9" customHeight="1" x14ac:dyDescent="0.25">
      <c r="A26" s="22"/>
      <c r="C26" s="24"/>
      <c r="E26" s="24"/>
      <c r="F26" s="55"/>
      <c r="G26" s="55"/>
      <c r="H26" s="170"/>
      <c r="I26" s="24"/>
    </row>
    <row r="27" spans="1:9" s="29" customFormat="1" x14ac:dyDescent="0.25">
      <c r="A27" s="24">
        <v>1</v>
      </c>
      <c r="B27" s="23" t="s">
        <v>181</v>
      </c>
      <c r="C27" s="24" t="str">
        <f>'Detail by Turbine'!P29</f>
        <v>EA</v>
      </c>
      <c r="D27" s="23" t="s">
        <v>43</v>
      </c>
      <c r="E27" s="246" t="str">
        <f>+'Detail by Turbine'!M29</f>
        <v>Analyzing</v>
      </c>
      <c r="F27" s="55">
        <f>SUM('Detail by Turbine'!T29:T29)</f>
        <v>43.618000000000002</v>
      </c>
      <c r="G27" s="55">
        <f>SUM('Detail by Turbine'!U29:U29)</f>
        <v>26.170800000000003</v>
      </c>
      <c r="H27" s="170">
        <f>SUM('Detail by Turbine'!V29:V29)</f>
        <v>43.618000000000002</v>
      </c>
      <c r="I27" s="24" t="s">
        <v>11</v>
      </c>
    </row>
    <row r="28" spans="1:9" s="29" customFormat="1" x14ac:dyDescent="0.25">
      <c r="A28" s="24">
        <v>1</v>
      </c>
      <c r="B28" s="23" t="s">
        <v>78</v>
      </c>
      <c r="C28" s="24" t="str">
        <f>'Detail by Turbine'!P30</f>
        <v>EA</v>
      </c>
      <c r="D28" s="23" t="s">
        <v>43</v>
      </c>
      <c r="E28" s="246" t="str">
        <f>+'Detail by Turbine'!M30</f>
        <v>Analyzing</v>
      </c>
      <c r="F28" s="55">
        <f>'Detail by Turbine'!T30</f>
        <v>24.506</v>
      </c>
      <c r="G28" s="55">
        <f>'Detail by Turbine'!U30</f>
        <v>24.506000000000007</v>
      </c>
      <c r="H28" s="170">
        <f>'Detail by Turbine'!V30</f>
        <v>24.506</v>
      </c>
      <c r="I28" s="24" t="s">
        <v>11</v>
      </c>
    </row>
    <row r="29" spans="1:9" s="29" customFormat="1" x14ac:dyDescent="0.25">
      <c r="A29" s="24">
        <v>2</v>
      </c>
      <c r="B29" s="23" t="s">
        <v>163</v>
      </c>
      <c r="C29" s="24" t="str">
        <f>+'Detail by Turbine'!P31</f>
        <v>EGM</v>
      </c>
      <c r="D29" s="23" t="s">
        <v>43</v>
      </c>
      <c r="E29" s="246" t="str">
        <f>+'Detail by Turbine'!M31</f>
        <v>Analyzing</v>
      </c>
      <c r="F29" s="55">
        <f>SUM('Detail by Turbine'!T31:T32)</f>
        <v>13</v>
      </c>
      <c r="G29" s="55">
        <f>SUM('Detail by Turbine'!U31:U32)</f>
        <v>13</v>
      </c>
      <c r="H29" s="170">
        <f>SUM('Detail by Turbine'!V31:V32)</f>
        <v>13</v>
      </c>
      <c r="I29" s="24" t="s">
        <v>11</v>
      </c>
    </row>
    <row r="30" spans="1:9" s="23" customFormat="1" x14ac:dyDescent="0.25">
      <c r="A30" s="24">
        <v>2</v>
      </c>
      <c r="B30" s="23" t="s">
        <v>18</v>
      </c>
      <c r="C30" s="24" t="str">
        <f>'Detail by Turbine'!P33</f>
        <v>EA</v>
      </c>
      <c r="D30" s="23" t="s">
        <v>198</v>
      </c>
      <c r="E30" s="24" t="str">
        <f>+'Detail by Turbine'!M33</f>
        <v>Blue Dog</v>
      </c>
      <c r="F30" s="55">
        <f>+'Detail by Turbine'!T33+'Detail by Turbine'!T34</f>
        <v>38.265000000000001</v>
      </c>
      <c r="G30" s="55">
        <f>+'Detail by Turbine'!U33+'Detail by Turbine'!U34</f>
        <v>25.446224999999998</v>
      </c>
      <c r="H30" s="55">
        <f>+'Detail by Turbine'!V33+'Detail by Turbine'!V34</f>
        <v>13.775400000000001</v>
      </c>
      <c r="I30" s="24" t="s">
        <v>11</v>
      </c>
    </row>
    <row r="31" spans="1:9" s="23" customFormat="1" x14ac:dyDescent="0.25">
      <c r="A31" s="64">
        <v>1</v>
      </c>
      <c r="B31" s="23" t="s">
        <v>154</v>
      </c>
      <c r="C31" s="24" t="str">
        <f>'Detail by Turbine'!P35</f>
        <v>EA</v>
      </c>
      <c r="D31" s="23" t="s">
        <v>43</v>
      </c>
      <c r="E31" s="24" t="str">
        <f>+'Detail by Turbine'!M35</f>
        <v>Analyzing</v>
      </c>
      <c r="F31" s="56">
        <f>'Detail by Turbine'!T35</f>
        <v>2.2999999999999998</v>
      </c>
      <c r="G31" s="56">
        <f>'Detail by Turbine'!U35</f>
        <v>2.2999999999999998</v>
      </c>
      <c r="H31" s="171">
        <f>'Detail by Turbine'!V35</f>
        <v>0</v>
      </c>
      <c r="I31" s="24" t="s">
        <v>11</v>
      </c>
    </row>
    <row r="32" spans="1:9" s="23" customFormat="1" x14ac:dyDescent="0.25">
      <c r="A32" s="63">
        <f>SUM(A26:A31)</f>
        <v>7</v>
      </c>
      <c r="C32" s="24"/>
      <c r="D32" s="44" t="s">
        <v>107</v>
      </c>
      <c r="E32" s="63"/>
      <c r="F32" s="57">
        <f>SUM(F27:F31)</f>
        <v>121.68899999999999</v>
      </c>
      <c r="G32" s="57">
        <f>SUM(G27:G31)</f>
        <v>91.42302500000001</v>
      </c>
      <c r="H32" s="57">
        <f>SUM(H27:H31)</f>
        <v>94.8994</v>
      </c>
      <c r="I32" s="24"/>
    </row>
    <row r="33" spans="1:9" ht="5.0999999999999996" customHeight="1" x14ac:dyDescent="0.25">
      <c r="A33" s="18"/>
      <c r="E33" s="18"/>
      <c r="F33" s="51"/>
      <c r="G33" s="51"/>
      <c r="H33" s="167"/>
    </row>
    <row r="34" spans="1:9" s="32" customFormat="1" ht="24.9" customHeight="1" x14ac:dyDescent="0.25">
      <c r="A34" s="221" t="s">
        <v>136</v>
      </c>
      <c r="C34" s="33"/>
      <c r="F34" s="58"/>
      <c r="G34" s="58"/>
      <c r="H34" s="172"/>
      <c r="I34" s="33"/>
    </row>
    <row r="35" spans="1:9" s="32" customFormat="1" ht="9.9" customHeight="1" x14ac:dyDescent="0.25">
      <c r="A35" s="33"/>
      <c r="C35" s="33"/>
      <c r="E35" s="33"/>
      <c r="F35" s="58"/>
      <c r="G35" s="58"/>
      <c r="H35" s="172"/>
      <c r="I35" s="33"/>
    </row>
    <row r="36" spans="1:9" s="32" customFormat="1" x14ac:dyDescent="0.25">
      <c r="A36" s="67"/>
      <c r="E36" s="33"/>
      <c r="F36" s="59"/>
      <c r="G36" s="59"/>
      <c r="H36" s="173"/>
      <c r="I36" s="33"/>
    </row>
    <row r="37" spans="1:9" s="32" customFormat="1" x14ac:dyDescent="0.25">
      <c r="A37" s="66">
        <f>SUM(A36:A36)</f>
        <v>0</v>
      </c>
      <c r="C37" s="33"/>
      <c r="D37" s="45" t="s">
        <v>108</v>
      </c>
      <c r="E37" s="45"/>
      <c r="F37" s="60">
        <f>SUM(F36:F36)</f>
        <v>0</v>
      </c>
      <c r="G37" s="60">
        <f>SUM(G36:G36)</f>
        <v>0</v>
      </c>
      <c r="H37" s="60">
        <f>SUM(H36:H36)</f>
        <v>0</v>
      </c>
      <c r="I37" s="33"/>
    </row>
    <row r="38" spans="1:9" ht="5.0999999999999996" customHeight="1" x14ac:dyDescent="0.25">
      <c r="A38" s="18"/>
      <c r="E38" s="18"/>
      <c r="F38" s="51"/>
      <c r="G38" s="51"/>
      <c r="H38" s="167"/>
    </row>
    <row r="39" spans="1:9" ht="13.8" thickBot="1" x14ac:dyDescent="0.3">
      <c r="A39" s="65">
        <f>+A37+A32+A23+A12</f>
        <v>29</v>
      </c>
      <c r="B39" s="46" t="s">
        <v>128</v>
      </c>
      <c r="D39" s="47" t="s">
        <v>109</v>
      </c>
      <c r="E39" s="47"/>
      <c r="F39" s="225">
        <f>+F37+F32+F23+F12</f>
        <v>983.09025999999994</v>
      </c>
      <c r="G39" s="225">
        <f>+G32+G23+G12</f>
        <v>425.03319017676193</v>
      </c>
      <c r="H39" s="225">
        <f>+H32+H23+H12</f>
        <v>446.89562351111113</v>
      </c>
    </row>
    <row r="40" spans="1:9" ht="15.6" thickTop="1" x14ac:dyDescent="0.25">
      <c r="A40" s="1"/>
      <c r="G40" s="244"/>
    </row>
    <row r="41" spans="1:9" ht="8.25" customHeight="1" x14ac:dyDescent="0.25"/>
    <row r="42" spans="1:9" ht="17.399999999999999" x14ac:dyDescent="0.3">
      <c r="A42" s="145" t="s">
        <v>126</v>
      </c>
    </row>
    <row r="43" spans="1:9" x14ac:dyDescent="0.25">
      <c r="A43" s="46" t="s">
        <v>131</v>
      </c>
    </row>
    <row r="47" spans="1:9" x14ac:dyDescent="0.25">
      <c r="F47" s="37"/>
    </row>
    <row r="71" spans="1:1" ht="13.8" x14ac:dyDescent="0.25">
      <c r="A71" s="234" t="s">
        <v>160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topLeftCell="A5" zoomScale="80" zoomScaleNormal="100" workbookViewId="0">
      <selection activeCell="B16" sqref="B16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7" customWidth="1"/>
    <col min="5" max="5" width="22.33203125" style="18" customWidth="1"/>
    <col min="6" max="6" width="15" style="18" customWidth="1"/>
    <col min="7" max="7" width="16.109375" style="18" customWidth="1"/>
    <col min="8" max="8" width="20.109375" style="146" customWidth="1"/>
    <col min="9" max="9" width="15.6640625" style="147" customWidth="1"/>
    <col min="10" max="16384" width="9.33203125" style="16"/>
  </cols>
  <sheetData>
    <row r="1" spans="1:9" ht="29.4" x14ac:dyDescent="0.45">
      <c r="A1" s="174" t="s">
        <v>24</v>
      </c>
      <c r="B1" s="175"/>
      <c r="C1" s="2"/>
      <c r="I1" s="232" t="s">
        <v>143</v>
      </c>
    </row>
    <row r="2" spans="1:9" ht="20.399999999999999" x14ac:dyDescent="0.35">
      <c r="A2" s="174" t="s">
        <v>129</v>
      </c>
      <c r="B2" s="175"/>
      <c r="C2" s="2"/>
    </row>
    <row r="3" spans="1:9" ht="20.399999999999999" x14ac:dyDescent="0.35">
      <c r="A3" s="259">
        <f>'Detail by Turbine'!A3:C3</f>
        <v>36959</v>
      </c>
      <c r="B3" s="259"/>
      <c r="C3" s="19"/>
      <c r="I3" s="160"/>
    </row>
    <row r="4" spans="1:9" ht="20.399999999999999" x14ac:dyDescent="0.35">
      <c r="A4" s="174" t="s">
        <v>131</v>
      </c>
      <c r="B4" s="176"/>
      <c r="I4" s="183" t="s">
        <v>132</v>
      </c>
    </row>
    <row r="5" spans="1:9" ht="13.8" x14ac:dyDescent="0.25">
      <c r="G5" s="16"/>
      <c r="H5" s="156" t="s">
        <v>127</v>
      </c>
      <c r="I5" s="157">
        <f>+'Detail by Turbine'!K3</f>
        <v>36981</v>
      </c>
    </row>
    <row r="6" spans="1:9" ht="59.25" customHeight="1" x14ac:dyDescent="0.25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145</v>
      </c>
      <c r="I6" s="21" t="s">
        <v>80</v>
      </c>
    </row>
    <row r="7" spans="1:9" s="26" customFormat="1" x14ac:dyDescent="0.25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5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5">
      <c r="A10" s="2">
        <f>+'Summary by Status'!A28</f>
        <v>1</v>
      </c>
      <c r="B10" s="3" t="str">
        <f>+'Summary by Status'!B28</f>
        <v>501D5A simple cycle</v>
      </c>
      <c r="C10" s="2" t="str">
        <f>+'Summary by Status'!C28</f>
        <v>EA</v>
      </c>
      <c r="D10" s="3" t="str">
        <f>+'Summary by Status'!D28</f>
        <v>Unassigned</v>
      </c>
      <c r="E10" s="216" t="str">
        <f>+'Summary by Status'!E28</f>
        <v>Analyzing</v>
      </c>
      <c r="F10" s="11">
        <f>+'Summary by Status'!F28</f>
        <v>24.506</v>
      </c>
      <c r="G10" s="11">
        <f>+'Summary by Status'!G28</f>
        <v>24.506000000000007</v>
      </c>
      <c r="H10" s="11">
        <f>+'Summary by Status'!H28</f>
        <v>24.506</v>
      </c>
      <c r="I10" s="2" t="str">
        <f>+'Summary by Status'!I28</f>
        <v>Available</v>
      </c>
    </row>
    <row r="11" spans="1:9" s="26" customFormat="1" x14ac:dyDescent="0.25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5">
      <c r="A12" s="2">
        <f>+'Summary by Status'!A22</f>
        <v>2</v>
      </c>
      <c r="B12" s="3" t="str">
        <f>+'Summary by Status'!B22</f>
        <v>MHI 501F simple cycle</v>
      </c>
      <c r="C12" s="2" t="str">
        <f>+'Summary by Status'!C22</f>
        <v>EA</v>
      </c>
      <c r="D12" s="3" t="str">
        <f>+'Summary by Status'!D22</f>
        <v>Rio Gen</v>
      </c>
      <c r="E12" s="216" t="str">
        <f>+'Summary by Status'!E22</f>
        <v>Analyzing</v>
      </c>
      <c r="F12" s="11">
        <f>+'Summary by Status'!F22</f>
        <v>73.707999999999998</v>
      </c>
      <c r="G12" s="11">
        <f>+'Summary by Status'!G22</f>
        <v>18.427</v>
      </c>
      <c r="H12" s="11">
        <f>+'Summary by Status'!H22</f>
        <v>73.707999999999998</v>
      </c>
      <c r="I12" s="2" t="str">
        <f>+'Summary by Status'!I22</f>
        <v>Tentative</v>
      </c>
    </row>
    <row r="13" spans="1:9" s="26" customFormat="1" x14ac:dyDescent="0.25">
      <c r="A13" s="2">
        <f>+'Summary by Status'!A17</f>
        <v>1</v>
      </c>
      <c r="B13" s="3" t="str">
        <f>+'Summary by Status'!B17</f>
        <v>MHI 501F simple cycle</v>
      </c>
      <c r="C13" s="2" t="str">
        <f>+'Summary by Status'!C17</f>
        <v>EA</v>
      </c>
      <c r="D13" s="3" t="str">
        <f>+'Summary by Status'!D17</f>
        <v>Fort Pierce</v>
      </c>
      <c r="E13" s="216" t="str">
        <f>+'Summary by Status'!E17</f>
        <v>$2.5MM on 1/31/01</v>
      </c>
      <c r="F13" s="11">
        <f>+'Summary by Status'!F17</f>
        <v>43.618000000000002</v>
      </c>
      <c r="G13" s="11">
        <f>+'Summary by Status'!G17</f>
        <v>26.170800000000003</v>
      </c>
      <c r="H13" s="11">
        <f>+'Summary by Status'!H17</f>
        <v>43.618000000000002</v>
      </c>
      <c r="I13" s="2" t="str">
        <f>+'Summary by Status'!I17</f>
        <v>Tentative</v>
      </c>
    </row>
    <row r="14" spans="1:9" s="26" customFormat="1" x14ac:dyDescent="0.25">
      <c r="A14" s="2">
        <f>+'Summary by Status'!A27</f>
        <v>1</v>
      </c>
      <c r="B14" s="3" t="str">
        <f>+'Summary by Status'!B27</f>
        <v>MHI 501F simple cycle</v>
      </c>
      <c r="C14" s="2" t="str">
        <f>+'Summary by Status'!C27</f>
        <v>EA</v>
      </c>
      <c r="D14" s="3" t="str">
        <f>+'Summary by Status'!D27</f>
        <v>Unassigned</v>
      </c>
      <c r="E14" s="216" t="str">
        <f>+'Summary by Status'!E27</f>
        <v>Analyzing</v>
      </c>
      <c r="F14" s="11">
        <f>+'Summary by Status'!F27</f>
        <v>43.618000000000002</v>
      </c>
      <c r="G14" s="11">
        <f>+'Summary by Status'!G27</f>
        <v>26.170800000000003</v>
      </c>
      <c r="H14" s="11">
        <f>+'Summary by Status'!H27</f>
        <v>43.618000000000002</v>
      </c>
      <c r="I14" s="2" t="str">
        <f>+'Summary by Status'!I27</f>
        <v>Available</v>
      </c>
    </row>
    <row r="15" spans="1:9" s="26" customFormat="1" x14ac:dyDescent="0.25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5">
      <c r="A16" s="2">
        <f>+'Summary by Status'!A30</f>
        <v>2</v>
      </c>
      <c r="B16" s="3" t="str">
        <f>+'Summary by Status'!B30</f>
        <v>7EA</v>
      </c>
      <c r="C16" s="2" t="str">
        <f>+'Summary by Status'!C30</f>
        <v>EA</v>
      </c>
      <c r="D16" s="3" t="str">
        <f>+'Summary by Status'!D30</f>
        <v>Sale in Process</v>
      </c>
      <c r="E16" s="216" t="str">
        <f>+'Summary by Status'!E30</f>
        <v>Blue Dog</v>
      </c>
      <c r="F16" s="11">
        <f>+'Summary by Status'!F30</f>
        <v>38.265000000000001</v>
      </c>
      <c r="G16" s="11">
        <f>+'Summary by Status'!G30</f>
        <v>25.446224999999998</v>
      </c>
      <c r="H16" s="11">
        <f>+'Summary by Status'!H30</f>
        <v>13.775400000000001</v>
      </c>
      <c r="I16" s="2" t="str">
        <f>+'Summary by Status'!I30</f>
        <v>Available</v>
      </c>
    </row>
    <row r="17" spans="1:9" s="29" customFormat="1" x14ac:dyDescent="0.25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5">
      <c r="A18" s="2">
        <f>+'Summary by Status'!A9</f>
        <v>3</v>
      </c>
      <c r="B18" s="3" t="str">
        <f>+'Summary by Status'!B9</f>
        <v>7FA</v>
      </c>
      <c r="C18" s="2" t="str">
        <f>+'Summary by Status'!C9</f>
        <v>EA</v>
      </c>
      <c r="D18" s="3" t="str">
        <f>+'Summary by Status'!D9</f>
        <v>Pastoria</v>
      </c>
      <c r="E18" s="216" t="str">
        <f>+'Summary by Status'!E9</f>
        <v>$70MM on 7/17/00</v>
      </c>
      <c r="F18" s="11">
        <f>+'Summary by Status'!F9</f>
        <v>197.99900000000002</v>
      </c>
      <c r="G18" s="11">
        <f>+'Summary by Status'!G9</f>
        <v>25.739870000000003</v>
      </c>
      <c r="H18" s="11">
        <f>+'Summary by Status'!H9</f>
        <v>25.739870000000003</v>
      </c>
      <c r="I18" s="2" t="str">
        <f>+'Summary by Status'!I9</f>
        <v>Committed</v>
      </c>
    </row>
    <row r="19" spans="1:9" s="29" customFormat="1" x14ac:dyDescent="0.25">
      <c r="A19" s="2">
        <f>+'Summary by Status'!A10</f>
        <v>1</v>
      </c>
      <c r="B19" s="3" t="str">
        <f>+'Summary by Status'!B10</f>
        <v>7FA</v>
      </c>
      <c r="C19" s="2" t="str">
        <f>+'Summary by Status'!C10</f>
        <v>EA</v>
      </c>
      <c r="D19" s="3" t="str">
        <f>+'Summary by Status'!D10</f>
        <v>Pastoria Expansion</v>
      </c>
      <c r="E19" s="216" t="str">
        <f>+'Summary by Status'!E10</f>
        <v>Approved</v>
      </c>
      <c r="F19" s="11">
        <f>+'Summary by Status'!F10</f>
        <v>66</v>
      </c>
      <c r="G19" s="11">
        <f>+'Summary by Status'!G10</f>
        <v>0</v>
      </c>
      <c r="H19" s="11">
        <f>+'Summary by Status'!H10</f>
        <v>2.5</v>
      </c>
      <c r="I19" s="2" t="str">
        <f>+'Summary by Status'!I10</f>
        <v>Committed</v>
      </c>
    </row>
    <row r="20" spans="1:9" s="29" customFormat="1" x14ac:dyDescent="0.25">
      <c r="A20" s="2">
        <f>+'Summary by Status'!A16</f>
        <v>1</v>
      </c>
      <c r="B20" s="3" t="str">
        <f>+'Summary by Status'!B16</f>
        <v>7FA w/ STG</v>
      </c>
      <c r="C20" s="2" t="str">
        <f>+'Summary by Status'!C16</f>
        <v>EECC</v>
      </c>
      <c r="D20" s="3" t="str">
        <f>+'Summary by Status'!D16</f>
        <v>NEPCO/NESCO Goldendale (EECC)</v>
      </c>
      <c r="E20" s="216" t="str">
        <f>+'Summary by Status'!E16</f>
        <v>Approved</v>
      </c>
      <c r="F20" s="11">
        <f>+'Summary by Status'!F16</f>
        <v>36.24736</v>
      </c>
      <c r="G20" s="11">
        <f>+'Summary by Status'!G16</f>
        <v>27.827098271999994</v>
      </c>
      <c r="H20" s="11">
        <f>+'Summary by Status'!H16</f>
        <v>12.324102400000001</v>
      </c>
      <c r="I20" s="2" t="str">
        <f>+'Summary by Status'!I16</f>
        <v>Tentative</v>
      </c>
    </row>
    <row r="21" spans="1:9" s="29" customFormat="1" x14ac:dyDescent="0.25">
      <c r="A21" s="2">
        <f>+'Summary by Status'!A18</f>
        <v>1</v>
      </c>
      <c r="B21" s="3" t="str">
        <f>+'Summary by Status'!B18</f>
        <v>7FA</v>
      </c>
      <c r="C21" s="2" t="str">
        <f>+'Summary by Status'!C18</f>
        <v>EA</v>
      </c>
      <c r="D21" s="3" t="str">
        <f>+'Summary by Status'!D18</f>
        <v>Columbia</v>
      </c>
      <c r="E21" s="216" t="str">
        <f>+'Summary by Status'!E18</f>
        <v>$16.5MM on 2/16/01</v>
      </c>
      <c r="F21" s="11">
        <f>+'Summary by Status'!F18</f>
        <v>39.200000000000003</v>
      </c>
      <c r="G21" s="11">
        <f>+'Summary by Status'!G18</f>
        <v>5.096000000000001</v>
      </c>
      <c r="H21" s="11">
        <f>+'Summary by Status'!H18</f>
        <v>3.9200000000000004</v>
      </c>
      <c r="I21" s="2" t="str">
        <f>+'Summary by Status'!I18</f>
        <v>Tentative</v>
      </c>
    </row>
    <row r="22" spans="1:9" s="29" customFormat="1" x14ac:dyDescent="0.25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5">
      <c r="A23" s="2">
        <f>+'Summary by Status'!A11</f>
        <v>3</v>
      </c>
      <c r="B23" s="3" t="str">
        <f>+'Summary by Status'!B11</f>
        <v>9FA STAG power islands</v>
      </c>
      <c r="C23" s="2" t="str">
        <f>+'Summary by Status'!C11</f>
        <v>EECC</v>
      </c>
      <c r="D23" s="3" t="str">
        <f>+'Summary by Status'!D11</f>
        <v>Spain Arcos (EEL)</v>
      </c>
      <c r="E23" s="216" t="str">
        <f>+'Summary by Status'!E11</f>
        <v>$4.5MM DASHed</v>
      </c>
      <c r="F23" s="11">
        <f>+'Summary by Status'!F11</f>
        <v>250.25</v>
      </c>
      <c r="G23" s="11">
        <f>+'Summary by Status'!G11</f>
        <v>155.15500000000003</v>
      </c>
      <c r="H23" s="11">
        <f>+'Summary by Status'!H11</f>
        <v>137.38725000000002</v>
      </c>
      <c r="I23" s="2" t="str">
        <f>+'Summary by Status'!I11</f>
        <v>Committed</v>
      </c>
    </row>
    <row r="24" spans="1:9" s="29" customFormat="1" x14ac:dyDescent="0.25">
      <c r="A24" s="2"/>
      <c r="B24" s="3"/>
      <c r="C24" s="2"/>
      <c r="D24" s="3"/>
      <c r="E24" s="216"/>
      <c r="F24" s="11"/>
      <c r="G24" s="11"/>
      <c r="H24" s="11"/>
      <c r="I24" s="2"/>
    </row>
    <row r="25" spans="1:9" s="29" customFormat="1" x14ac:dyDescent="0.25">
      <c r="A25" s="2">
        <f>+'Summary by Status'!A29</f>
        <v>2</v>
      </c>
      <c r="B25" s="3" t="str">
        <f>+'Summary by Status'!B29</f>
        <v>Fr 6B 60hz power barges (BV=0)</v>
      </c>
      <c r="C25" s="2" t="str">
        <f>+'Summary by Status'!C29</f>
        <v>EGM</v>
      </c>
      <c r="D25" s="3" t="str">
        <f>+'Summary by Status'!D29</f>
        <v>Unassigned</v>
      </c>
      <c r="E25" s="216" t="str">
        <f>+'Summary by Status'!E29</f>
        <v>Analyzing</v>
      </c>
      <c r="F25" s="11">
        <f>+'Summary by Status'!F29</f>
        <v>13</v>
      </c>
      <c r="G25" s="11">
        <f>+'Summary by Status'!G29</f>
        <v>13</v>
      </c>
      <c r="H25" s="11">
        <f>+'Summary by Status'!H29</f>
        <v>13</v>
      </c>
      <c r="I25" s="2" t="str">
        <f>+'Summary by Status'!I29</f>
        <v>Available</v>
      </c>
    </row>
    <row r="26" spans="1:9" s="29" customFormat="1" x14ac:dyDescent="0.25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5">
      <c r="A27" s="2">
        <f>+'Summary by Status'!A20</f>
        <v>4</v>
      </c>
      <c r="B27" s="3" t="str">
        <f>+'Summary by Status'!B20</f>
        <v>LM6000</v>
      </c>
      <c r="C27" s="2" t="str">
        <f>+'Summary by Status'!C20</f>
        <v>EA</v>
      </c>
      <c r="D27" s="3" t="str">
        <f>+'Summary by Status'!D20</f>
        <v>Las Vegas Cogen II</v>
      </c>
      <c r="E27" s="216" t="str">
        <f>+'Summary by Status'!E20</f>
        <v>$4.2MM on 7/24/00</v>
      </c>
      <c r="F27" s="11">
        <f>+'Summary by Status'!F20</f>
        <v>63.078899999999997</v>
      </c>
      <c r="G27" s="11">
        <f>+'Summary by Status'!G20</f>
        <v>9.4618350000000007</v>
      </c>
      <c r="H27" s="11">
        <f>+'Summary by Status'!H20</f>
        <v>6.3078900000000004</v>
      </c>
      <c r="I27" s="2" t="str">
        <f>+'Summary by Status'!I20</f>
        <v>Tentative</v>
      </c>
    </row>
    <row r="28" spans="1:9" s="23" customFormat="1" x14ac:dyDescent="0.25">
      <c r="A28" s="2">
        <f>+'Summary by Status'!A21</f>
        <v>4</v>
      </c>
      <c r="B28" s="3" t="str">
        <f>+'Summary by Status'!B21</f>
        <v>LM6000</v>
      </c>
      <c r="C28" s="2" t="str">
        <f>+'Summary by Status'!C21</f>
        <v>EA</v>
      </c>
      <c r="D28" s="3" t="str">
        <f>+'Summary by Status'!D21</f>
        <v>Sale in Process</v>
      </c>
      <c r="E28" s="216" t="str">
        <f>+'Summary by Status'!E21</f>
        <v>Analyzing</v>
      </c>
      <c r="F28" s="11">
        <f>+'Summary by Status'!F21</f>
        <v>56.8</v>
      </c>
      <c r="G28" s="11">
        <f>+'Summary by Status'!G21</f>
        <v>31.232561904761898</v>
      </c>
      <c r="H28" s="11">
        <f>+'Summary by Status'!H21</f>
        <v>11.99111111111111</v>
      </c>
      <c r="I28" s="2" t="str">
        <f>+'Summary by Status'!I21</f>
        <v>Tentative</v>
      </c>
    </row>
    <row r="29" spans="1:9" s="23" customFormat="1" x14ac:dyDescent="0.25">
      <c r="A29" s="2"/>
      <c r="B29" s="3"/>
      <c r="C29" s="2"/>
      <c r="D29" s="3"/>
      <c r="E29" s="216"/>
      <c r="F29" s="11"/>
      <c r="G29" s="11"/>
      <c r="H29" s="11"/>
      <c r="I29" s="2"/>
    </row>
    <row r="30" spans="1:9" s="23" customFormat="1" x14ac:dyDescent="0.25">
      <c r="A30" s="2">
        <f>+'Summary by Status'!A31</f>
        <v>1</v>
      </c>
      <c r="B30" s="3" t="str">
        <f>+'Summary by Status'!B31</f>
        <v>Steam Turbine (BV = 0)</v>
      </c>
      <c r="C30" s="2" t="str">
        <f>+'Summary by Status'!C31</f>
        <v>EA</v>
      </c>
      <c r="D30" s="3" t="str">
        <f>+'Summary by Status'!D31</f>
        <v>Unassigned</v>
      </c>
      <c r="E30" s="216" t="str">
        <f>+'Summary by Status'!E31</f>
        <v>Analyzing</v>
      </c>
      <c r="F30" s="11">
        <f>+'Summary by Status'!F31</f>
        <v>2.2999999999999998</v>
      </c>
      <c r="G30" s="11">
        <f>+'Summary by Status'!G31</f>
        <v>2.2999999999999998</v>
      </c>
      <c r="H30" s="11">
        <f>+'Summary by Status'!H31</f>
        <v>0</v>
      </c>
      <c r="I30" s="2" t="str">
        <f>+'Summary by Status'!I31</f>
        <v>Available</v>
      </c>
    </row>
    <row r="31" spans="1:9" s="32" customFormat="1" x14ac:dyDescent="0.25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s="32" customFormat="1" x14ac:dyDescent="0.25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s="32" customFormat="1" x14ac:dyDescent="0.25">
      <c r="A33" s="68"/>
      <c r="B33" s="69"/>
      <c r="C33" s="68"/>
      <c r="D33" s="164"/>
      <c r="E33" s="68"/>
      <c r="F33" s="163"/>
      <c r="G33" s="163"/>
      <c r="H33" s="163"/>
      <c r="I33" s="164"/>
    </row>
    <row r="34" spans="1:9" x14ac:dyDescent="0.25">
      <c r="A34" s="68"/>
      <c r="B34" s="69"/>
      <c r="C34" s="68"/>
      <c r="D34" s="164"/>
      <c r="E34" s="68"/>
      <c r="F34" s="163"/>
      <c r="G34" s="163"/>
      <c r="H34" s="163"/>
      <c r="I34" s="164"/>
    </row>
    <row r="35" spans="1:9" x14ac:dyDescent="0.25">
      <c r="A35" s="68"/>
      <c r="B35" s="69"/>
      <c r="C35" s="68"/>
      <c r="D35" s="164"/>
      <c r="E35" s="68"/>
      <c r="F35" s="163"/>
      <c r="G35" s="161"/>
      <c r="H35" s="161"/>
      <c r="I35" s="224"/>
    </row>
    <row r="36" spans="1:9" x14ac:dyDescent="0.25">
      <c r="A36" s="68"/>
      <c r="B36" s="69"/>
      <c r="C36" s="68"/>
      <c r="D36" s="164"/>
      <c r="E36" s="68"/>
      <c r="F36" s="163"/>
      <c r="G36" s="161"/>
      <c r="H36" s="161"/>
      <c r="I36" s="224"/>
    </row>
    <row r="37" spans="1:9" x14ac:dyDescent="0.25">
      <c r="A37" s="68"/>
      <c r="B37" s="69"/>
      <c r="C37" s="68"/>
      <c r="D37" s="164"/>
      <c r="E37" s="68"/>
      <c r="F37" s="163"/>
      <c r="G37" s="163"/>
      <c r="H37" s="163"/>
      <c r="I37" s="164"/>
    </row>
    <row r="40" spans="1:9" x14ac:dyDescent="0.25">
      <c r="A40" s="16">
        <f>SUM(A8:A38)</f>
        <v>29</v>
      </c>
      <c r="E40" s="146" t="s">
        <v>176</v>
      </c>
      <c r="F40" s="160">
        <f>SUM(F7:F37)</f>
        <v>983.09025999999983</v>
      </c>
      <c r="G40" s="160">
        <f>SUM(G7:G37)</f>
        <v>425.03319017676193</v>
      </c>
      <c r="H40" s="160">
        <f>SUM(H7:H37)</f>
        <v>446.89562351111113</v>
      </c>
    </row>
    <row r="41" spans="1:9" x14ac:dyDescent="0.25">
      <c r="A41" s="16">
        <f>+'Summary by Status'!A39</f>
        <v>29</v>
      </c>
      <c r="E41" s="146" t="s">
        <v>174</v>
      </c>
      <c r="F41" s="160">
        <f>+'Summary by Status'!F39</f>
        <v>983.09025999999994</v>
      </c>
      <c r="G41" s="160">
        <f>+'Summary by Status'!G39</f>
        <v>425.03319017676193</v>
      </c>
      <c r="H41" s="160">
        <f>+'Summary by Status'!H39</f>
        <v>446.89562351111113</v>
      </c>
    </row>
    <row r="42" spans="1:9" x14ac:dyDescent="0.25">
      <c r="A42" s="160">
        <f>+A40-A41</f>
        <v>0</v>
      </c>
      <c r="E42" s="146" t="s">
        <v>175</v>
      </c>
      <c r="F42" s="160">
        <f>+F40-F41</f>
        <v>0</v>
      </c>
      <c r="G42" s="160">
        <f>+G40-G41</f>
        <v>0</v>
      </c>
      <c r="H42" s="160">
        <f>+H40-H41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view="pageBreakPreview" zoomScale="80" zoomScaleNormal="100" workbookViewId="0">
      <selection activeCell="E19" sqref="E19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09375" style="160" customWidth="1"/>
    <col min="9" max="9" width="20.109375" style="160" customWidth="1"/>
    <col min="10" max="16384" width="9.33203125" style="16"/>
  </cols>
  <sheetData>
    <row r="1" spans="1:9" ht="29.4" x14ac:dyDescent="0.45">
      <c r="A1" s="177" t="s">
        <v>24</v>
      </c>
      <c r="B1" s="178"/>
      <c r="C1" s="2"/>
      <c r="I1" s="232" t="s">
        <v>143</v>
      </c>
    </row>
    <row r="2" spans="1:9" ht="20.399999999999999" x14ac:dyDescent="0.35">
      <c r="A2" s="179" t="s">
        <v>100</v>
      </c>
      <c r="B2" s="178"/>
      <c r="C2" s="2"/>
    </row>
    <row r="3" spans="1:9" ht="20.399999999999999" x14ac:dyDescent="0.35">
      <c r="A3" s="259">
        <f>'Detail by Turbine'!A3:C3</f>
        <v>36959</v>
      </c>
      <c r="B3" s="259"/>
      <c r="C3" s="19"/>
    </row>
    <row r="4" spans="1:9" ht="20.399999999999999" x14ac:dyDescent="0.35">
      <c r="A4" s="174" t="s">
        <v>131</v>
      </c>
      <c r="B4" s="180"/>
      <c r="I4" s="183" t="s">
        <v>132</v>
      </c>
    </row>
    <row r="5" spans="1:9" ht="13.8" x14ac:dyDescent="0.25">
      <c r="H5" s="158" t="s">
        <v>127</v>
      </c>
      <c r="I5" s="157">
        <f>+'Detail by Turbine'!K3</f>
        <v>36981</v>
      </c>
    </row>
    <row r="6" spans="1:9" ht="58.5" customHeight="1" x14ac:dyDescent="0.25">
      <c r="A6" s="20" t="s">
        <v>74</v>
      </c>
      <c r="B6" s="20" t="s">
        <v>75</v>
      </c>
      <c r="C6" s="21" t="s">
        <v>97</v>
      </c>
      <c r="D6" s="21" t="s">
        <v>80</v>
      </c>
      <c r="E6" s="181" t="s">
        <v>134</v>
      </c>
      <c r="F6" s="20" t="s">
        <v>76</v>
      </c>
      <c r="G6" s="159" t="s">
        <v>81</v>
      </c>
      <c r="H6" s="21" t="s">
        <v>144</v>
      </c>
      <c r="I6" s="21" t="s">
        <v>145</v>
      </c>
    </row>
    <row r="7" spans="1:9" s="29" customFormat="1" x14ac:dyDescent="0.25">
      <c r="A7" s="70" t="s">
        <v>20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5">
      <c r="A8" s="2">
        <f>+'Summary by Status'!A11</f>
        <v>3</v>
      </c>
      <c r="B8" s="3" t="str">
        <f>+'Summary by Status'!B11</f>
        <v>9FA STAG power islands</v>
      </c>
      <c r="C8" s="2" t="str">
        <f>+'Summary by Status'!C11</f>
        <v>EECC</v>
      </c>
      <c r="D8" s="2" t="str">
        <f>+'Summary by Status'!I11</f>
        <v>Committed</v>
      </c>
      <c r="E8" s="216" t="str">
        <f>+'Summary by Status'!E11</f>
        <v>$4.5MM DASHed</v>
      </c>
      <c r="F8" s="165" t="str">
        <f>+'Summary by Status'!D11</f>
        <v>Spain Arcos (EEL)</v>
      </c>
      <c r="G8" s="11">
        <f>+'Summary by Status'!F11</f>
        <v>250.25</v>
      </c>
      <c r="H8" s="11">
        <f>+'Summary by Status'!G11</f>
        <v>155.15500000000003</v>
      </c>
      <c r="I8" s="217">
        <f>+'Summary by Status'!H11</f>
        <v>137.38725000000002</v>
      </c>
    </row>
    <row r="9" spans="1:9" s="3" customFormat="1" x14ac:dyDescent="0.25">
      <c r="A9" s="2">
        <f>+'Summary by Status'!A16</f>
        <v>1</v>
      </c>
      <c r="B9" s="3" t="str">
        <f>+'Summary by Status'!B16</f>
        <v>7FA w/ STG</v>
      </c>
      <c r="C9" s="2" t="str">
        <f>+'Summary by Status'!C16</f>
        <v>EECC</v>
      </c>
      <c r="D9" s="2" t="str">
        <f>+'Summary by Status'!I16</f>
        <v>Tentative</v>
      </c>
      <c r="E9" s="216" t="str">
        <f>+'Summary by Status'!E16</f>
        <v>Approved</v>
      </c>
      <c r="F9" s="165" t="str">
        <f>+'Summary by Status'!D16</f>
        <v>NEPCO/NESCO Goldendale (EECC)</v>
      </c>
      <c r="G9" s="222">
        <f>+'Summary by Status'!F16</f>
        <v>36.24736</v>
      </c>
      <c r="H9" s="222">
        <f>+'Summary by Status'!G16</f>
        <v>27.827098271999994</v>
      </c>
      <c r="I9" s="223">
        <f>+'Summary by Status'!H16</f>
        <v>12.324102400000001</v>
      </c>
    </row>
    <row r="10" spans="1:9" s="29" customFormat="1" x14ac:dyDescent="0.25">
      <c r="A10" s="68"/>
      <c r="B10" s="69"/>
      <c r="C10" s="68"/>
      <c r="D10" s="68"/>
      <c r="E10" s="68"/>
      <c r="F10" s="73" t="s">
        <v>111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5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5">
      <c r="A12" s="70" t="s">
        <v>203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5">
      <c r="A13" s="2">
        <f>+'Summary by Status'!A9</f>
        <v>3</v>
      </c>
      <c r="B13" s="3" t="str">
        <f>+'Summary by Status'!B9</f>
        <v>7FA</v>
      </c>
      <c r="C13" s="2" t="str">
        <f>+'Summary by Status'!C9</f>
        <v>EA</v>
      </c>
      <c r="D13" s="2" t="str">
        <f>+'Summary by Status'!I9</f>
        <v>Committed</v>
      </c>
      <c r="E13" s="216" t="str">
        <f>+'Summary by Status'!E9</f>
        <v>$70MM on 7/17/00</v>
      </c>
      <c r="F13" s="165" t="str">
        <f>+'Summary by Status'!D9</f>
        <v>Pastoria</v>
      </c>
      <c r="G13" s="11">
        <f>+'Summary by Status'!F9</f>
        <v>197.99900000000002</v>
      </c>
      <c r="H13" s="11">
        <f>+'Summary by Status'!G9</f>
        <v>25.739870000000003</v>
      </c>
      <c r="I13" s="217">
        <f>+'Summary by Status'!H9</f>
        <v>25.739870000000003</v>
      </c>
    </row>
    <row r="14" spans="1:9" s="3" customFormat="1" x14ac:dyDescent="0.25">
      <c r="A14" s="2">
        <f>+'Summary by Status'!A10</f>
        <v>1</v>
      </c>
      <c r="B14" s="3" t="str">
        <f>+'Summary by Status'!B10</f>
        <v>7FA</v>
      </c>
      <c r="C14" s="2" t="str">
        <f>+'Summary by Status'!C10</f>
        <v>EA</v>
      </c>
      <c r="D14" s="2" t="str">
        <f>+'Summary by Status'!I10</f>
        <v>Committed</v>
      </c>
      <c r="E14" s="216" t="str">
        <f>+'Summary by Status'!E10</f>
        <v>Approved</v>
      </c>
      <c r="F14" s="165" t="str">
        <f>+'Summary by Status'!D10</f>
        <v>Pastoria Expansion</v>
      </c>
      <c r="G14" s="11">
        <f>+'Summary by Status'!F10</f>
        <v>66</v>
      </c>
      <c r="H14" s="11">
        <f>+'Summary by Status'!G10</f>
        <v>0</v>
      </c>
      <c r="I14" s="217">
        <f>+'Summary by Status'!H10</f>
        <v>2.5</v>
      </c>
    </row>
    <row r="15" spans="1:9" s="3" customFormat="1" x14ac:dyDescent="0.25">
      <c r="A15" s="2">
        <f>+'Summary by Status'!A28</f>
        <v>1</v>
      </c>
      <c r="B15" s="3" t="str">
        <f>+'Summary by Status'!B28</f>
        <v>501D5A simple cycle</v>
      </c>
      <c r="C15" s="2" t="str">
        <f>+'Summary by Status'!C28</f>
        <v>EA</v>
      </c>
      <c r="D15" s="2" t="str">
        <f>+'Summary by Status'!I28</f>
        <v>Available</v>
      </c>
      <c r="E15" s="216" t="str">
        <f>+'Summary by Status'!E28</f>
        <v>Analyzing</v>
      </c>
      <c r="F15" s="165" t="str">
        <f>+'Summary by Status'!D28</f>
        <v>Unassigned</v>
      </c>
      <c r="G15" s="11">
        <f>+'Summary by Status'!F28</f>
        <v>24.506</v>
      </c>
      <c r="H15" s="11">
        <f>+'Summary by Status'!G28</f>
        <v>24.506000000000007</v>
      </c>
      <c r="I15" s="217">
        <f>+'Summary by Status'!H28</f>
        <v>24.506</v>
      </c>
    </row>
    <row r="16" spans="1:9" s="3" customFormat="1" x14ac:dyDescent="0.25">
      <c r="A16" s="2">
        <f>+'Summary by Status'!A21</f>
        <v>4</v>
      </c>
      <c r="B16" s="3" t="str">
        <f>+'Summary by Status'!B21</f>
        <v>LM6000</v>
      </c>
      <c r="C16" s="2" t="str">
        <f>+'Summary by Status'!C21</f>
        <v>EA</v>
      </c>
      <c r="D16" s="2" t="str">
        <f>+'Summary by Status'!I21</f>
        <v>Tentative</v>
      </c>
      <c r="E16" s="216" t="str">
        <f>+'Summary by Status'!E21</f>
        <v>Analyzing</v>
      </c>
      <c r="F16" s="165" t="str">
        <f>+'Summary by Status'!D21</f>
        <v>Sale in Process</v>
      </c>
      <c r="G16" s="11">
        <f>+'Summary by Status'!F21</f>
        <v>56.8</v>
      </c>
      <c r="H16" s="11">
        <f>+'Summary by Status'!G21</f>
        <v>31.232561904761898</v>
      </c>
      <c r="I16" s="217">
        <f>+'Summary by Status'!H21</f>
        <v>11.99111111111111</v>
      </c>
    </row>
    <row r="17" spans="1:9" s="3" customFormat="1" x14ac:dyDescent="0.25">
      <c r="A17" s="2">
        <f>+'Summary by Status'!A20</f>
        <v>4</v>
      </c>
      <c r="B17" s="3" t="str">
        <f>+'Summary by Status'!B20</f>
        <v>LM6000</v>
      </c>
      <c r="C17" s="2" t="str">
        <f>+'Summary by Status'!C20</f>
        <v>EA</v>
      </c>
      <c r="D17" s="2" t="str">
        <f>+'Summary by Status'!I20</f>
        <v>Tentative</v>
      </c>
      <c r="E17" s="216" t="str">
        <f>+'Summary by Status'!E20</f>
        <v>$4.2MM on 7/24/00</v>
      </c>
      <c r="F17" s="165" t="str">
        <f>+'Summary by Status'!D20</f>
        <v>Las Vegas Cogen II</v>
      </c>
      <c r="G17" s="11">
        <f>+'Summary by Status'!F20</f>
        <v>63.078899999999997</v>
      </c>
      <c r="H17" s="11">
        <f>+'Summary by Status'!G20</f>
        <v>9.4618350000000007</v>
      </c>
      <c r="I17" s="217">
        <f>+'Summary by Status'!H20</f>
        <v>6.3078900000000004</v>
      </c>
    </row>
    <row r="18" spans="1:9" s="3" customFormat="1" x14ac:dyDescent="0.25">
      <c r="A18" s="2">
        <f>+'Summary by Status'!A17</f>
        <v>1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6" t="str">
        <f>+'Summary by Status'!E17</f>
        <v>$2.5MM on 1/31/01</v>
      </c>
      <c r="F18" s="165" t="str">
        <f>+'Summary by Status'!D17</f>
        <v>Fort Pierce</v>
      </c>
      <c r="G18" s="11">
        <f>+'Summary by Status'!F17</f>
        <v>43.618000000000002</v>
      </c>
      <c r="H18" s="11">
        <f>+'Summary by Status'!G17</f>
        <v>26.170800000000003</v>
      </c>
      <c r="I18" s="217">
        <f>+'Summary by Status'!H17</f>
        <v>43.618000000000002</v>
      </c>
    </row>
    <row r="19" spans="1:9" s="3" customFormat="1" x14ac:dyDescent="0.25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2" t="str">
        <f>+'Summary by Status'!I18</f>
        <v>Tentative</v>
      </c>
      <c r="E19" s="216" t="str">
        <f>+'Summary by Status'!E18</f>
        <v>$16.5MM on 2/16/01</v>
      </c>
      <c r="F19" s="165" t="str">
        <f>+'Summary by Status'!D18</f>
        <v>Columbia</v>
      </c>
      <c r="G19" s="11">
        <f>+'Summary by Status'!F18</f>
        <v>39.200000000000003</v>
      </c>
      <c r="H19" s="11">
        <f>+'Summary by Status'!G18</f>
        <v>5.096000000000001</v>
      </c>
      <c r="I19" s="217">
        <f>+'Summary by Status'!H18</f>
        <v>3.9200000000000004</v>
      </c>
    </row>
    <row r="20" spans="1:9" s="3" customFormat="1" x14ac:dyDescent="0.25">
      <c r="A20" s="18">
        <f>+'Summary by Status'!A19</f>
        <v>2</v>
      </c>
      <c r="B20" s="16" t="str">
        <f>+'Summary by Status'!B19</f>
        <v>11N1</v>
      </c>
      <c r="C20" s="18" t="str">
        <f>+'Summary by Status'!C19</f>
        <v>EA</v>
      </c>
      <c r="D20" s="18" t="str">
        <f>+'Summary by Status'!I19</f>
        <v>Tentative</v>
      </c>
      <c r="E20" s="18" t="str">
        <f>+'Summary by Status'!E19</f>
        <v>Analyzing</v>
      </c>
      <c r="F20" s="147" t="str">
        <f>+'Summary by Status'!D19</f>
        <v>Sale in Process</v>
      </c>
      <c r="G20" s="11">
        <f>+'Summary by Status'!F19</f>
        <v>34.5</v>
      </c>
      <c r="H20" s="11">
        <f>+'Summary by Status'!G19</f>
        <v>34.5</v>
      </c>
      <c r="I20" s="217">
        <f>+'Summary by Status'!H19</f>
        <v>34.5</v>
      </c>
    </row>
    <row r="21" spans="1:9" s="3" customFormat="1" x14ac:dyDescent="0.25">
      <c r="A21" s="18">
        <f>+'Summary by Status'!A30</f>
        <v>2</v>
      </c>
      <c r="B21" s="16" t="str">
        <f>+'Summary by Status'!B30</f>
        <v>7EA</v>
      </c>
      <c r="C21" s="18" t="str">
        <f>+'Summary by Status'!C30</f>
        <v>EA</v>
      </c>
      <c r="D21" s="18" t="str">
        <f>+'Summary by Status'!I30</f>
        <v>Available</v>
      </c>
      <c r="E21" s="18" t="str">
        <f>+'Summary by Status'!E30</f>
        <v>Blue Dog</v>
      </c>
      <c r="F21" s="147" t="str">
        <f>+'Summary by Status'!D30</f>
        <v>Sale in Process</v>
      </c>
      <c r="G21" s="11">
        <f>+'Summary by Status'!F30</f>
        <v>38.265000000000001</v>
      </c>
      <c r="H21" s="11">
        <f>+'Summary by Status'!G30</f>
        <v>25.446224999999998</v>
      </c>
      <c r="I21" s="217">
        <f>+'Summary by Status'!H30</f>
        <v>13.775400000000001</v>
      </c>
    </row>
    <row r="22" spans="1:9" x14ac:dyDescent="0.25">
      <c r="A22" s="18">
        <f>+'Summary by Status'!A31</f>
        <v>1</v>
      </c>
      <c r="B22" s="16" t="str">
        <f>+'Summary by Status'!B31</f>
        <v>Steam Turbine (BV = 0)</v>
      </c>
      <c r="C22" s="18" t="str">
        <f>+'Summary by Status'!C31</f>
        <v>EA</v>
      </c>
      <c r="D22" s="18" t="str">
        <f>+'Summary by Status'!I31</f>
        <v>Available</v>
      </c>
      <c r="E22" s="18" t="str">
        <f>+'Summary by Status'!E31</f>
        <v>Analyzing</v>
      </c>
      <c r="F22" s="147" t="str">
        <f>+'Summary by Status'!D31</f>
        <v>Unassigned</v>
      </c>
      <c r="G22" s="248">
        <f>+'Summary by Status'!F31</f>
        <v>2.2999999999999998</v>
      </c>
      <c r="H22" s="248">
        <f>+'Summary by Status'!G31</f>
        <v>2.2999999999999998</v>
      </c>
      <c r="I22" s="217">
        <f>+'Summary by Status'!H31</f>
        <v>0</v>
      </c>
    </row>
    <row r="23" spans="1:9" x14ac:dyDescent="0.25">
      <c r="A23" s="2">
        <f>+'Summary by Status'!A22</f>
        <v>2</v>
      </c>
      <c r="B23" s="3" t="str">
        <f>+'Summary by Status'!B22</f>
        <v>MHI 501F simple cycle</v>
      </c>
      <c r="C23" s="2" t="str">
        <f>+'Summary by Status'!C22</f>
        <v>EA</v>
      </c>
      <c r="D23" s="2" t="str">
        <f>+'Summary by Status'!I22</f>
        <v>Tentative</v>
      </c>
      <c r="E23" s="216" t="str">
        <f>+'Summary by Status'!E22</f>
        <v>Analyzing</v>
      </c>
      <c r="F23" s="165" t="str">
        <f>+'Summary by Status'!D22</f>
        <v>Rio Gen</v>
      </c>
      <c r="G23" s="11">
        <f>+'Summary by Status'!F22</f>
        <v>73.707999999999998</v>
      </c>
      <c r="H23" s="11">
        <f>+'Summary by Status'!G22</f>
        <v>18.427</v>
      </c>
      <c r="I23" s="217">
        <f>+'Summary by Status'!H22</f>
        <v>73.707999999999998</v>
      </c>
    </row>
    <row r="24" spans="1:9" x14ac:dyDescent="0.25">
      <c r="A24" s="2">
        <f>+'Summary by Status'!A27</f>
        <v>1</v>
      </c>
      <c r="B24" s="3" t="str">
        <f>+'Summary by Status'!B27</f>
        <v>MHI 501F simple cycle</v>
      </c>
      <c r="C24" s="2" t="str">
        <f>+'Summary by Status'!C27</f>
        <v>EA</v>
      </c>
      <c r="D24" s="2" t="str">
        <f>+'Summary by Status'!I27</f>
        <v>Available</v>
      </c>
      <c r="E24" s="216" t="str">
        <f>+'Summary by Status'!E27</f>
        <v>Analyzing</v>
      </c>
      <c r="F24" s="165" t="str">
        <f>+'Summary by Status'!D27</f>
        <v>Unassigned</v>
      </c>
      <c r="G24" s="222">
        <f>+'Summary by Status'!F27</f>
        <v>43.618000000000002</v>
      </c>
      <c r="H24" s="222">
        <f>+'Summary by Status'!G27</f>
        <v>26.170800000000003</v>
      </c>
      <c r="I24" s="223">
        <f>+'Summary by Status'!H27</f>
        <v>43.618000000000002</v>
      </c>
    </row>
    <row r="25" spans="1:9" s="31" customFormat="1" x14ac:dyDescent="0.25">
      <c r="A25" s="71"/>
      <c r="B25" s="72"/>
      <c r="C25" s="71"/>
      <c r="D25" s="71"/>
      <c r="E25" s="71"/>
      <c r="F25" s="73" t="s">
        <v>212</v>
      </c>
      <c r="G25" s="162">
        <f>SUM(G13:G24)</f>
        <v>683.59289999999999</v>
      </c>
      <c r="H25" s="162">
        <f>SUM(H13:H24)</f>
        <v>229.05109190476193</v>
      </c>
      <c r="I25" s="162">
        <f>SUM(I13:I24)</f>
        <v>284.18427111111112</v>
      </c>
    </row>
    <row r="26" spans="1:9" s="31" customFormat="1" x14ac:dyDescent="0.25">
      <c r="A26" s="71"/>
      <c r="B26" s="72"/>
      <c r="C26" s="71"/>
      <c r="D26" s="71"/>
      <c r="E26" s="71"/>
      <c r="F26" s="73"/>
      <c r="G26" s="162"/>
      <c r="H26" s="162"/>
      <c r="I26" s="162"/>
    </row>
    <row r="27" spans="1:9" s="31" customFormat="1" x14ac:dyDescent="0.25">
      <c r="A27" s="70" t="s">
        <v>182</v>
      </c>
      <c r="B27" s="72"/>
      <c r="C27" s="71"/>
      <c r="D27" s="71"/>
      <c r="E27" s="71"/>
      <c r="F27" s="73"/>
      <c r="G27" s="162"/>
      <c r="H27" s="162"/>
      <c r="I27" s="162"/>
    </row>
    <row r="28" spans="1:9" s="3" customFormat="1" x14ac:dyDescent="0.25">
      <c r="A28" s="2">
        <f>+'Summary by Status'!A29</f>
        <v>2</v>
      </c>
      <c r="B28" s="3" t="str">
        <f>+'Summary by Status'!B29</f>
        <v>Fr 6B 60hz power barges (BV=0)</v>
      </c>
      <c r="C28" s="2" t="str">
        <f>+'Summary by Status'!C29</f>
        <v>EGM</v>
      </c>
      <c r="D28" s="2" t="str">
        <f>+'Summary by Status'!I29</f>
        <v>Available</v>
      </c>
      <c r="E28" s="216" t="str">
        <f>+'Summary by Status'!E29</f>
        <v>Analyzing</v>
      </c>
      <c r="F28" s="165" t="str">
        <f>+'Summary by Status'!D29</f>
        <v>Unassigned</v>
      </c>
      <c r="G28" s="11">
        <f>+'Summary by Status'!F29</f>
        <v>13</v>
      </c>
      <c r="H28" s="11">
        <f>+'Summary by Status'!G29</f>
        <v>13</v>
      </c>
      <c r="I28" s="217">
        <f>+'Summary by Status'!H29</f>
        <v>13</v>
      </c>
    </row>
    <row r="29" spans="1:9" s="46" customFormat="1" ht="13.8" thickBot="1" x14ac:dyDescent="0.3">
      <c r="A29" s="74">
        <f>SUM(A8:A28)</f>
        <v>29</v>
      </c>
      <c r="B29" s="46" t="s">
        <v>128</v>
      </c>
      <c r="C29" s="74"/>
      <c r="D29" s="74"/>
      <c r="E29" s="74"/>
      <c r="F29" s="73" t="s">
        <v>109</v>
      </c>
      <c r="G29" s="225">
        <f>+G25+G10+G28</f>
        <v>983.09025999999994</v>
      </c>
      <c r="H29" s="225">
        <f>+H25+H10+H28</f>
        <v>425.03319017676199</v>
      </c>
      <c r="I29" s="225">
        <f>+I25+I10+I28</f>
        <v>446.89562351111113</v>
      </c>
    </row>
    <row r="30" spans="1:9" ht="13.8" thickTop="1" x14ac:dyDescent="0.25"/>
    <row r="31" spans="1:9" x14ac:dyDescent="0.25">
      <c r="F31" s="147" t="s">
        <v>174</v>
      </c>
      <c r="G31" s="160">
        <f>+'Summary by Status'!F39</f>
        <v>983.09025999999994</v>
      </c>
      <c r="H31" s="160">
        <f>+'Summary by Status'!G39</f>
        <v>425.03319017676193</v>
      </c>
      <c r="I31" s="160">
        <f>+'Summary by Status'!H39</f>
        <v>446.89562351111113</v>
      </c>
    </row>
    <row r="32" spans="1:9" x14ac:dyDescent="0.25">
      <c r="F32" s="147" t="s">
        <v>175</v>
      </c>
      <c r="G32" s="160">
        <f>+G29-G31</f>
        <v>0</v>
      </c>
      <c r="H32" s="160">
        <f>+H29-H31</f>
        <v>0</v>
      </c>
      <c r="I32" s="160">
        <f>+I29-I31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321"/>
  <sheetViews>
    <sheetView view="pageBreakPreview" zoomScale="70" zoomScaleNormal="80" workbookViewId="0">
      <pane xSplit="3" ySplit="3" topLeftCell="D51" activePane="bottomRight" state="frozen"/>
      <selection pane="topRight" activeCell="E1" sqref="E1"/>
      <selection pane="bottomLeft" activeCell="A6" sqref="A6"/>
      <selection pane="bottomRight" activeCell="A84" sqref="A84:A91"/>
    </sheetView>
  </sheetViews>
  <sheetFormatPr defaultColWidth="10.6640625" defaultRowHeight="13.2" x14ac:dyDescent="0.25"/>
  <cols>
    <col min="1" max="1" width="5.44140625" style="75" customWidth="1"/>
    <col min="2" max="2" width="42.6640625" style="77" customWidth="1"/>
    <col min="3" max="3" width="20.109375" style="89" customWidth="1"/>
    <col min="4" max="32" width="11.77734375" style="75" customWidth="1"/>
    <col min="33" max="33" width="11.77734375" style="80" customWidth="1"/>
    <col min="34" max="54" width="11.77734375" style="75" customWidth="1"/>
    <col min="55" max="55" width="12.6640625" style="75" customWidth="1"/>
    <col min="56" max="16384" width="10.6640625" style="75"/>
  </cols>
  <sheetData>
    <row r="1" spans="1:102" ht="17.399999999999999" x14ac:dyDescent="0.3">
      <c r="B1" s="233" t="s">
        <v>24</v>
      </c>
    </row>
    <row r="2" spans="1:102" ht="17.399999999999999" x14ac:dyDescent="0.3">
      <c r="B2" s="233" t="s">
        <v>113</v>
      </c>
    </row>
    <row r="3" spans="1:102" s="78" customFormat="1" ht="13.8" thickBot="1" x14ac:dyDescent="0.3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125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194" customFormat="1" ht="15" customHeight="1" thickTop="1" x14ac:dyDescent="0.25">
      <c r="A4" s="261" t="s">
        <v>208</v>
      </c>
      <c r="B4" s="191" t="str">
        <f>+'Detail by Turbine'!G7</f>
        <v>7FA</v>
      </c>
      <c r="C4" s="265" t="str">
        <f>+'Detail by Turbine'!S7</f>
        <v>Pastoria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85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3"/>
    </row>
    <row r="5" spans="1:102" s="198" customFormat="1" x14ac:dyDescent="0.25">
      <c r="A5" s="261"/>
      <c r="B5" s="195" t="s">
        <v>114</v>
      </c>
      <c r="C5" s="266"/>
      <c r="D5" s="196">
        <v>0</v>
      </c>
      <c r="E5" s="196">
        <v>0</v>
      </c>
      <c r="F5" s="196">
        <v>0</v>
      </c>
      <c r="G5" s="196">
        <v>0</v>
      </c>
      <c r="H5" s="196">
        <v>0</v>
      </c>
      <c r="I5" s="196">
        <v>0</v>
      </c>
      <c r="J5" s="196">
        <v>0</v>
      </c>
      <c r="K5" s="196">
        <v>0</v>
      </c>
      <c r="L5" s="196">
        <v>0</v>
      </c>
      <c r="M5" s="196">
        <v>0</v>
      </c>
      <c r="N5" s="196">
        <v>0</v>
      </c>
      <c r="O5" s="196">
        <v>0</v>
      </c>
      <c r="P5" s="196">
        <v>0</v>
      </c>
      <c r="Q5" s="196">
        <v>0</v>
      </c>
      <c r="R5" s="196">
        <v>0</v>
      </c>
      <c r="S5" s="196">
        <v>0</v>
      </c>
      <c r="T5" s="196">
        <v>0</v>
      </c>
      <c r="U5" s="196">
        <v>0</v>
      </c>
      <c r="V5" s="196">
        <v>0</v>
      </c>
      <c r="W5" s="196">
        <v>0</v>
      </c>
      <c r="X5" s="196">
        <v>0</v>
      </c>
      <c r="Y5" s="196">
        <v>0</v>
      </c>
      <c r="Z5" s="196">
        <v>0</v>
      </c>
      <c r="AA5" s="196">
        <v>0</v>
      </c>
      <c r="AB5" s="196">
        <v>0</v>
      </c>
      <c r="AC5" s="196">
        <v>0.05</v>
      </c>
      <c r="AD5" s="196">
        <v>0.05</v>
      </c>
      <c r="AE5" s="196">
        <v>0.01</v>
      </c>
      <c r="AF5" s="196">
        <v>0.01</v>
      </c>
      <c r="AG5" s="83">
        <v>0.01</v>
      </c>
      <c r="AH5" s="196">
        <v>0.01</v>
      </c>
      <c r="AI5" s="196">
        <v>0.01</v>
      </c>
      <c r="AJ5" s="196">
        <v>0.01</v>
      </c>
      <c r="AK5" s="196">
        <v>0.04</v>
      </c>
      <c r="AL5" s="196">
        <v>0.05</v>
      </c>
      <c r="AM5" s="196">
        <v>0.05</v>
      </c>
      <c r="AN5" s="196">
        <v>0.05</v>
      </c>
      <c r="AO5" s="196">
        <v>0.05</v>
      </c>
      <c r="AP5" s="196">
        <v>0.05</v>
      </c>
      <c r="AQ5" s="196">
        <v>0.05</v>
      </c>
      <c r="AR5" s="196">
        <v>0.05</v>
      </c>
      <c r="AS5" s="196">
        <v>0.05</v>
      </c>
      <c r="AT5" s="196">
        <v>0.05</v>
      </c>
      <c r="AU5" s="196">
        <v>0.05</v>
      </c>
      <c r="AV5" s="196">
        <v>0.1</v>
      </c>
      <c r="AW5" s="196">
        <v>0.15</v>
      </c>
      <c r="AX5" s="196">
        <v>0.05</v>
      </c>
      <c r="AY5" s="196">
        <v>0</v>
      </c>
      <c r="AZ5" s="196">
        <v>0</v>
      </c>
      <c r="BA5" s="196">
        <v>0</v>
      </c>
      <c r="BB5" s="196">
        <v>0</v>
      </c>
      <c r="BC5" s="197">
        <f>SUM(D5:BB5)</f>
        <v>1.0000000000000002</v>
      </c>
      <c r="BD5" s="195"/>
    </row>
    <row r="6" spans="1:102" s="198" customFormat="1" x14ac:dyDescent="0.25">
      <c r="A6" s="261"/>
      <c r="B6" s="195" t="s">
        <v>115</v>
      </c>
      <c r="C6" s="266"/>
      <c r="D6" s="196">
        <f>D5</f>
        <v>0</v>
      </c>
      <c r="E6" s="196">
        <f t="shared" ref="E6:AI6" si="1">+D6+E5</f>
        <v>0</v>
      </c>
      <c r="F6" s="196">
        <f t="shared" si="1"/>
        <v>0</v>
      </c>
      <c r="G6" s="196">
        <f t="shared" si="1"/>
        <v>0</v>
      </c>
      <c r="H6" s="196">
        <f t="shared" si="1"/>
        <v>0</v>
      </c>
      <c r="I6" s="196">
        <f t="shared" si="1"/>
        <v>0</v>
      </c>
      <c r="J6" s="196">
        <f t="shared" si="1"/>
        <v>0</v>
      </c>
      <c r="K6" s="196">
        <f t="shared" si="1"/>
        <v>0</v>
      </c>
      <c r="L6" s="196">
        <f t="shared" si="1"/>
        <v>0</v>
      </c>
      <c r="M6" s="196">
        <f t="shared" si="1"/>
        <v>0</v>
      </c>
      <c r="N6" s="196">
        <f t="shared" si="1"/>
        <v>0</v>
      </c>
      <c r="O6" s="196">
        <f t="shared" si="1"/>
        <v>0</v>
      </c>
      <c r="P6" s="196">
        <f t="shared" si="1"/>
        <v>0</v>
      </c>
      <c r="Q6" s="196">
        <f t="shared" si="1"/>
        <v>0</v>
      </c>
      <c r="R6" s="196">
        <f t="shared" si="1"/>
        <v>0</v>
      </c>
      <c r="S6" s="196">
        <f t="shared" si="1"/>
        <v>0</v>
      </c>
      <c r="T6" s="196">
        <f t="shared" si="1"/>
        <v>0</v>
      </c>
      <c r="U6" s="196">
        <f t="shared" si="1"/>
        <v>0</v>
      </c>
      <c r="V6" s="196">
        <f t="shared" si="1"/>
        <v>0</v>
      </c>
      <c r="W6" s="196">
        <f t="shared" si="1"/>
        <v>0</v>
      </c>
      <c r="X6" s="196">
        <f t="shared" si="1"/>
        <v>0</v>
      </c>
      <c r="Y6" s="196">
        <f t="shared" si="1"/>
        <v>0</v>
      </c>
      <c r="Z6" s="196">
        <f t="shared" si="1"/>
        <v>0</v>
      </c>
      <c r="AA6" s="196">
        <f t="shared" si="1"/>
        <v>0</v>
      </c>
      <c r="AB6" s="196">
        <f t="shared" si="1"/>
        <v>0</v>
      </c>
      <c r="AC6" s="196">
        <f t="shared" si="1"/>
        <v>0.05</v>
      </c>
      <c r="AD6" s="196">
        <f t="shared" si="1"/>
        <v>0.1</v>
      </c>
      <c r="AE6" s="196">
        <f t="shared" si="1"/>
        <v>0.11</v>
      </c>
      <c r="AF6" s="196">
        <f t="shared" si="1"/>
        <v>0.12</v>
      </c>
      <c r="AG6" s="83">
        <f t="shared" si="1"/>
        <v>0.13</v>
      </c>
      <c r="AH6" s="196">
        <f t="shared" si="1"/>
        <v>0.14000000000000001</v>
      </c>
      <c r="AI6" s="196">
        <f t="shared" si="1"/>
        <v>0.15000000000000002</v>
      </c>
      <c r="AJ6" s="196">
        <f t="shared" ref="AJ6:BB6" si="2">+AI6+AJ5</f>
        <v>0.16000000000000003</v>
      </c>
      <c r="AK6" s="196">
        <f t="shared" si="2"/>
        <v>0.20000000000000004</v>
      </c>
      <c r="AL6" s="196">
        <f t="shared" si="2"/>
        <v>0.25000000000000006</v>
      </c>
      <c r="AM6" s="196">
        <f t="shared" si="2"/>
        <v>0.30000000000000004</v>
      </c>
      <c r="AN6" s="196">
        <f t="shared" si="2"/>
        <v>0.35000000000000003</v>
      </c>
      <c r="AO6" s="196">
        <f t="shared" si="2"/>
        <v>0.4</v>
      </c>
      <c r="AP6" s="196">
        <f t="shared" si="2"/>
        <v>0.45</v>
      </c>
      <c r="AQ6" s="196">
        <f t="shared" si="2"/>
        <v>0.5</v>
      </c>
      <c r="AR6" s="196">
        <f t="shared" si="2"/>
        <v>0.55000000000000004</v>
      </c>
      <c r="AS6" s="196">
        <f t="shared" si="2"/>
        <v>0.60000000000000009</v>
      </c>
      <c r="AT6" s="196">
        <f t="shared" si="2"/>
        <v>0.65000000000000013</v>
      </c>
      <c r="AU6" s="196">
        <f t="shared" si="2"/>
        <v>0.70000000000000018</v>
      </c>
      <c r="AV6" s="196">
        <f t="shared" si="2"/>
        <v>0.80000000000000016</v>
      </c>
      <c r="AW6" s="196">
        <f t="shared" si="2"/>
        <v>0.95000000000000018</v>
      </c>
      <c r="AX6" s="196">
        <f t="shared" si="2"/>
        <v>1.0000000000000002</v>
      </c>
      <c r="AY6" s="196">
        <f t="shared" si="2"/>
        <v>1.0000000000000002</v>
      </c>
      <c r="AZ6" s="196">
        <f t="shared" si="2"/>
        <v>1.0000000000000002</v>
      </c>
      <c r="BA6" s="196">
        <f t="shared" si="2"/>
        <v>1.0000000000000002</v>
      </c>
      <c r="BB6" s="196">
        <f t="shared" si="2"/>
        <v>1.0000000000000002</v>
      </c>
      <c r="BC6" s="197"/>
      <c r="BD6" s="195"/>
    </row>
    <row r="7" spans="1:102" s="198" customFormat="1" x14ac:dyDescent="0.25">
      <c r="A7" s="261"/>
      <c r="B7" s="195" t="s">
        <v>116</v>
      </c>
      <c r="C7" s="266"/>
      <c r="D7" s="196">
        <v>0</v>
      </c>
      <c r="E7" s="196">
        <v>0</v>
      </c>
      <c r="F7" s="196">
        <v>0</v>
      </c>
      <c r="G7" s="196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96">
        <v>0</v>
      </c>
      <c r="Q7" s="196">
        <v>0</v>
      </c>
      <c r="R7" s="196">
        <f>R8-Q8</f>
        <v>0.05</v>
      </c>
      <c r="S7" s="196">
        <f t="shared" ref="S7:BB7" si="3">S8-R8</f>
        <v>0</v>
      </c>
      <c r="T7" s="196">
        <f t="shared" si="3"/>
        <v>0</v>
      </c>
      <c r="U7" s="196">
        <f t="shared" si="3"/>
        <v>0</v>
      </c>
      <c r="V7" s="196">
        <f t="shared" si="3"/>
        <v>0</v>
      </c>
      <c r="W7" s="196">
        <f t="shared" si="3"/>
        <v>0</v>
      </c>
      <c r="X7" s="196">
        <f t="shared" si="3"/>
        <v>0</v>
      </c>
      <c r="Y7" s="196">
        <f t="shared" si="3"/>
        <v>0</v>
      </c>
      <c r="Z7" s="196">
        <f t="shared" si="3"/>
        <v>0</v>
      </c>
      <c r="AA7" s="196">
        <f t="shared" si="3"/>
        <v>0</v>
      </c>
      <c r="AB7" s="196">
        <f t="shared" si="3"/>
        <v>0</v>
      </c>
      <c r="AC7" s="196">
        <f t="shared" si="3"/>
        <v>0</v>
      </c>
      <c r="AD7" s="196">
        <f t="shared" si="3"/>
        <v>0.05</v>
      </c>
      <c r="AE7" s="196">
        <f t="shared" si="3"/>
        <v>9.999999999999995E-3</v>
      </c>
      <c r="AF7" s="196">
        <f t="shared" si="3"/>
        <v>9.999999999999995E-3</v>
      </c>
      <c r="AG7" s="83">
        <f t="shared" si="3"/>
        <v>1.0000000000000009E-2</v>
      </c>
      <c r="AH7" s="196">
        <f t="shared" si="3"/>
        <v>1.0000000000000009E-2</v>
      </c>
      <c r="AI7" s="196">
        <f t="shared" si="3"/>
        <v>9.9999999999999811E-3</v>
      </c>
      <c r="AJ7" s="196">
        <f t="shared" si="3"/>
        <v>1.0000000000000009E-2</v>
      </c>
      <c r="AK7" s="196">
        <f t="shared" si="3"/>
        <v>1.8999999999999989E-2</v>
      </c>
      <c r="AL7" s="196">
        <f t="shared" si="3"/>
        <v>2.8999999999999998E-2</v>
      </c>
      <c r="AM7" s="196">
        <f t="shared" si="3"/>
        <v>3.4000000000000002E-2</v>
      </c>
      <c r="AN7" s="196">
        <f t="shared" si="3"/>
        <v>6.0999999999999999E-2</v>
      </c>
      <c r="AO7" s="196">
        <f t="shared" si="3"/>
        <v>6.2E-2</v>
      </c>
      <c r="AP7" s="196">
        <f t="shared" si="3"/>
        <v>4.7999999999999987E-2</v>
      </c>
      <c r="AQ7" s="196">
        <f t="shared" si="3"/>
        <v>6.0999999999999999E-2</v>
      </c>
      <c r="AR7" s="196">
        <f t="shared" si="3"/>
        <v>5.7000000000000051E-2</v>
      </c>
      <c r="AS7" s="196">
        <f t="shared" si="3"/>
        <v>2.5000000000000022E-2</v>
      </c>
      <c r="AT7" s="196">
        <f t="shared" si="3"/>
        <v>2.8999999999999915E-2</v>
      </c>
      <c r="AU7" s="196">
        <f t="shared" si="3"/>
        <v>3.9000000000000035E-2</v>
      </c>
      <c r="AV7" s="196">
        <f t="shared" si="3"/>
        <v>2.0000000000000018E-2</v>
      </c>
      <c r="AW7" s="196">
        <f t="shared" si="3"/>
        <v>2.4000000000000021E-2</v>
      </c>
      <c r="AX7" s="196">
        <f t="shared" si="3"/>
        <v>0.33199999999999996</v>
      </c>
      <c r="AY7" s="196">
        <f t="shared" si="3"/>
        <v>0</v>
      </c>
      <c r="AZ7" s="196">
        <f t="shared" si="3"/>
        <v>0</v>
      </c>
      <c r="BA7" s="196">
        <f t="shared" si="3"/>
        <v>0</v>
      </c>
      <c r="BB7" s="196">
        <f t="shared" si="3"/>
        <v>0</v>
      </c>
      <c r="BC7" s="197">
        <f>SUM(D7:BB7)</f>
        <v>1</v>
      </c>
      <c r="BD7" s="195"/>
    </row>
    <row r="8" spans="1:102" s="198" customFormat="1" x14ac:dyDescent="0.25">
      <c r="A8" s="261"/>
      <c r="B8" s="195" t="s">
        <v>117</v>
      </c>
      <c r="C8" s="266"/>
      <c r="D8" s="196">
        <f>D7</f>
        <v>0</v>
      </c>
      <c r="E8" s="196">
        <f t="shared" ref="E8:Q8" si="4">+D8+E7</f>
        <v>0</v>
      </c>
      <c r="F8" s="196">
        <f t="shared" si="4"/>
        <v>0</v>
      </c>
      <c r="G8" s="196">
        <f t="shared" si="4"/>
        <v>0</v>
      </c>
      <c r="H8" s="196">
        <f t="shared" si="4"/>
        <v>0</v>
      </c>
      <c r="I8" s="196">
        <f t="shared" si="4"/>
        <v>0</v>
      </c>
      <c r="J8" s="196">
        <f t="shared" si="4"/>
        <v>0</v>
      </c>
      <c r="K8" s="196">
        <f t="shared" si="4"/>
        <v>0</v>
      </c>
      <c r="L8" s="196">
        <f t="shared" si="4"/>
        <v>0</v>
      </c>
      <c r="M8" s="196">
        <f t="shared" si="4"/>
        <v>0</v>
      </c>
      <c r="N8" s="196">
        <f t="shared" si="4"/>
        <v>0</v>
      </c>
      <c r="O8" s="196">
        <f t="shared" si="4"/>
        <v>0</v>
      </c>
      <c r="P8" s="196">
        <f t="shared" si="4"/>
        <v>0</v>
      </c>
      <c r="Q8" s="196">
        <f t="shared" si="4"/>
        <v>0</v>
      </c>
      <c r="R8" s="196">
        <v>0.05</v>
      </c>
      <c r="S8" s="196">
        <v>0.05</v>
      </c>
      <c r="T8" s="196">
        <v>0.05</v>
      </c>
      <c r="U8" s="196">
        <v>0.05</v>
      </c>
      <c r="V8" s="196">
        <v>0.05</v>
      </c>
      <c r="W8" s="196">
        <v>0.05</v>
      </c>
      <c r="X8" s="196">
        <v>0.05</v>
      </c>
      <c r="Y8" s="196">
        <v>0.05</v>
      </c>
      <c r="Z8" s="196">
        <v>0.05</v>
      </c>
      <c r="AA8" s="196">
        <v>0.05</v>
      </c>
      <c r="AB8" s="196">
        <v>0.05</v>
      </c>
      <c r="AC8" s="196">
        <v>0.05</v>
      </c>
      <c r="AD8" s="196">
        <v>0.1</v>
      </c>
      <c r="AE8" s="196">
        <v>0.11</v>
      </c>
      <c r="AF8" s="196">
        <v>0.12</v>
      </c>
      <c r="AG8" s="83">
        <v>0.13</v>
      </c>
      <c r="AH8" s="196">
        <v>0.14000000000000001</v>
      </c>
      <c r="AI8" s="196">
        <v>0.15</v>
      </c>
      <c r="AJ8" s="196">
        <v>0.16</v>
      </c>
      <c r="AK8" s="196">
        <v>0.17899999999999999</v>
      </c>
      <c r="AL8" s="196">
        <v>0.20799999999999999</v>
      </c>
      <c r="AM8" s="196">
        <v>0.24199999999999999</v>
      </c>
      <c r="AN8" s="196">
        <v>0.30299999999999999</v>
      </c>
      <c r="AO8" s="196">
        <v>0.36499999999999999</v>
      </c>
      <c r="AP8" s="196">
        <v>0.41299999999999998</v>
      </c>
      <c r="AQ8" s="196">
        <v>0.47399999999999998</v>
      </c>
      <c r="AR8" s="196">
        <v>0.53100000000000003</v>
      </c>
      <c r="AS8" s="196">
        <v>0.55600000000000005</v>
      </c>
      <c r="AT8" s="196">
        <v>0.58499999999999996</v>
      </c>
      <c r="AU8" s="196">
        <v>0.624</v>
      </c>
      <c r="AV8" s="196">
        <v>0.64400000000000002</v>
      </c>
      <c r="AW8" s="196">
        <v>0.66800000000000004</v>
      </c>
      <c r="AX8" s="196">
        <v>1</v>
      </c>
      <c r="AY8" s="196">
        <v>1</v>
      </c>
      <c r="AZ8" s="196">
        <v>1</v>
      </c>
      <c r="BA8" s="196">
        <v>1</v>
      </c>
      <c r="BB8" s="196">
        <v>1</v>
      </c>
      <c r="BC8" s="197"/>
      <c r="BD8" s="195"/>
    </row>
    <row r="9" spans="1:102" s="213" customFormat="1" x14ac:dyDescent="0.25">
      <c r="A9" s="261"/>
      <c r="B9" s="210"/>
      <c r="C9" s="266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84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2"/>
      <c r="BD9" s="210"/>
    </row>
    <row r="10" spans="1:102" s="199" customFormat="1" x14ac:dyDescent="0.25">
      <c r="A10" s="261"/>
      <c r="B10" s="199" t="s">
        <v>118</v>
      </c>
      <c r="C10" s="200">
        <v>129.41200000000001</v>
      </c>
      <c r="D10" s="201">
        <f t="shared" ref="D10:AI10" si="5">+D6*$C10</f>
        <v>0</v>
      </c>
      <c r="E10" s="201">
        <f t="shared" si="5"/>
        <v>0</v>
      </c>
      <c r="F10" s="201">
        <f t="shared" si="5"/>
        <v>0</v>
      </c>
      <c r="G10" s="201">
        <f t="shared" si="5"/>
        <v>0</v>
      </c>
      <c r="H10" s="201">
        <f t="shared" si="5"/>
        <v>0</v>
      </c>
      <c r="I10" s="201">
        <f t="shared" si="5"/>
        <v>0</v>
      </c>
      <c r="J10" s="201">
        <f t="shared" si="5"/>
        <v>0</v>
      </c>
      <c r="K10" s="201">
        <f t="shared" si="5"/>
        <v>0</v>
      </c>
      <c r="L10" s="201">
        <f t="shared" si="5"/>
        <v>0</v>
      </c>
      <c r="M10" s="201">
        <f t="shared" si="5"/>
        <v>0</v>
      </c>
      <c r="N10" s="201">
        <f t="shared" si="5"/>
        <v>0</v>
      </c>
      <c r="O10" s="201">
        <f t="shared" si="5"/>
        <v>0</v>
      </c>
      <c r="P10" s="201">
        <f t="shared" si="5"/>
        <v>0</v>
      </c>
      <c r="Q10" s="201">
        <f t="shared" si="5"/>
        <v>0</v>
      </c>
      <c r="R10" s="201">
        <f t="shared" si="5"/>
        <v>0</v>
      </c>
      <c r="S10" s="201">
        <f t="shared" si="5"/>
        <v>0</v>
      </c>
      <c r="T10" s="201">
        <f t="shared" si="5"/>
        <v>0</v>
      </c>
      <c r="U10" s="201">
        <f t="shared" si="5"/>
        <v>0</v>
      </c>
      <c r="V10" s="201">
        <f t="shared" si="5"/>
        <v>0</v>
      </c>
      <c r="W10" s="201">
        <f t="shared" si="5"/>
        <v>0</v>
      </c>
      <c r="X10" s="201">
        <f t="shared" si="5"/>
        <v>0</v>
      </c>
      <c r="Y10" s="201">
        <f t="shared" si="5"/>
        <v>0</v>
      </c>
      <c r="Z10" s="201">
        <f t="shared" si="5"/>
        <v>0</v>
      </c>
      <c r="AA10" s="201">
        <f t="shared" si="5"/>
        <v>0</v>
      </c>
      <c r="AB10" s="201">
        <f t="shared" si="5"/>
        <v>0</v>
      </c>
      <c r="AC10" s="201">
        <f t="shared" si="5"/>
        <v>6.470600000000001</v>
      </c>
      <c r="AD10" s="201">
        <f t="shared" si="5"/>
        <v>12.941200000000002</v>
      </c>
      <c r="AE10" s="201">
        <f t="shared" si="5"/>
        <v>14.235320000000002</v>
      </c>
      <c r="AF10" s="201">
        <f t="shared" si="5"/>
        <v>15.529440000000001</v>
      </c>
      <c r="AG10" s="91">
        <f t="shared" si="5"/>
        <v>16.823560000000001</v>
      </c>
      <c r="AH10" s="201">
        <f t="shared" si="5"/>
        <v>18.117680000000004</v>
      </c>
      <c r="AI10" s="201">
        <f t="shared" si="5"/>
        <v>19.411800000000003</v>
      </c>
      <c r="AJ10" s="201">
        <f t="shared" ref="AJ10:BB10" si="6">+AJ6*$C10</f>
        <v>20.705920000000006</v>
      </c>
      <c r="AK10" s="201">
        <f t="shared" si="6"/>
        <v>25.882400000000008</v>
      </c>
      <c r="AL10" s="201">
        <f t="shared" si="6"/>
        <v>32.353000000000009</v>
      </c>
      <c r="AM10" s="201">
        <f t="shared" si="6"/>
        <v>38.823600000000006</v>
      </c>
      <c r="AN10" s="201">
        <f t="shared" si="6"/>
        <v>45.294200000000004</v>
      </c>
      <c r="AO10" s="201">
        <f t="shared" si="6"/>
        <v>51.764800000000008</v>
      </c>
      <c r="AP10" s="201">
        <f t="shared" si="6"/>
        <v>58.235400000000006</v>
      </c>
      <c r="AQ10" s="201">
        <f t="shared" si="6"/>
        <v>64.706000000000003</v>
      </c>
      <c r="AR10" s="201">
        <f t="shared" si="6"/>
        <v>71.176600000000008</v>
      </c>
      <c r="AS10" s="201">
        <f t="shared" si="6"/>
        <v>77.647200000000012</v>
      </c>
      <c r="AT10" s="201">
        <f t="shared" si="6"/>
        <v>84.117800000000017</v>
      </c>
      <c r="AU10" s="201">
        <f t="shared" si="6"/>
        <v>90.588400000000021</v>
      </c>
      <c r="AV10" s="201">
        <f t="shared" si="6"/>
        <v>103.52960000000003</v>
      </c>
      <c r="AW10" s="201">
        <f t="shared" si="6"/>
        <v>122.94140000000003</v>
      </c>
      <c r="AX10" s="201">
        <f t="shared" si="6"/>
        <v>129.41200000000003</v>
      </c>
      <c r="AY10" s="201">
        <f t="shared" si="6"/>
        <v>129.41200000000003</v>
      </c>
      <c r="AZ10" s="201">
        <f t="shared" si="6"/>
        <v>129.41200000000003</v>
      </c>
      <c r="BA10" s="201">
        <f t="shared" si="6"/>
        <v>129.41200000000003</v>
      </c>
      <c r="BB10" s="201">
        <f t="shared" si="6"/>
        <v>129.41200000000003</v>
      </c>
      <c r="BC10" s="202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</row>
    <row r="11" spans="1:102" s="204" customFormat="1" ht="13.8" thickBot="1" x14ac:dyDescent="0.3">
      <c r="A11" s="262"/>
      <c r="B11" s="204" t="s">
        <v>119</v>
      </c>
      <c r="C11" s="205" t="str">
        <f>+'Detail by Turbine'!B7</f>
        <v>Committed</v>
      </c>
      <c r="D11" s="206">
        <f t="shared" ref="D11:AI11" si="7">+D8*$C10</f>
        <v>0</v>
      </c>
      <c r="E11" s="206">
        <f t="shared" si="7"/>
        <v>0</v>
      </c>
      <c r="F11" s="206">
        <f t="shared" si="7"/>
        <v>0</v>
      </c>
      <c r="G11" s="206">
        <f t="shared" si="7"/>
        <v>0</v>
      </c>
      <c r="H11" s="206">
        <f t="shared" si="7"/>
        <v>0</v>
      </c>
      <c r="I11" s="206">
        <f t="shared" si="7"/>
        <v>0</v>
      </c>
      <c r="J11" s="206">
        <f t="shared" si="7"/>
        <v>0</v>
      </c>
      <c r="K11" s="206">
        <f t="shared" si="7"/>
        <v>0</v>
      </c>
      <c r="L11" s="206">
        <f t="shared" si="7"/>
        <v>0</v>
      </c>
      <c r="M11" s="206">
        <f t="shared" si="7"/>
        <v>0</v>
      </c>
      <c r="N11" s="206">
        <f t="shared" si="7"/>
        <v>0</v>
      </c>
      <c r="O11" s="206">
        <f t="shared" si="7"/>
        <v>0</v>
      </c>
      <c r="P11" s="206">
        <f t="shared" si="7"/>
        <v>0</v>
      </c>
      <c r="Q11" s="206">
        <f t="shared" si="7"/>
        <v>0</v>
      </c>
      <c r="R11" s="206">
        <f t="shared" si="7"/>
        <v>6.470600000000001</v>
      </c>
      <c r="S11" s="206">
        <f t="shared" si="7"/>
        <v>6.470600000000001</v>
      </c>
      <c r="T11" s="206">
        <f t="shared" si="7"/>
        <v>6.470600000000001</v>
      </c>
      <c r="U11" s="206">
        <f t="shared" si="7"/>
        <v>6.470600000000001</v>
      </c>
      <c r="V11" s="206">
        <f t="shared" si="7"/>
        <v>6.470600000000001</v>
      </c>
      <c r="W11" s="206">
        <f t="shared" si="7"/>
        <v>6.470600000000001</v>
      </c>
      <c r="X11" s="206">
        <f t="shared" si="7"/>
        <v>6.470600000000001</v>
      </c>
      <c r="Y11" s="206">
        <f t="shared" si="7"/>
        <v>6.470600000000001</v>
      </c>
      <c r="Z11" s="206">
        <f t="shared" si="7"/>
        <v>6.470600000000001</v>
      </c>
      <c r="AA11" s="206">
        <f t="shared" si="7"/>
        <v>6.470600000000001</v>
      </c>
      <c r="AB11" s="206">
        <f t="shared" si="7"/>
        <v>6.470600000000001</v>
      </c>
      <c r="AC11" s="206">
        <f t="shared" si="7"/>
        <v>6.470600000000001</v>
      </c>
      <c r="AD11" s="206">
        <f t="shared" si="7"/>
        <v>12.941200000000002</v>
      </c>
      <c r="AE11" s="206">
        <f t="shared" si="7"/>
        <v>14.235320000000002</v>
      </c>
      <c r="AF11" s="206">
        <f t="shared" si="7"/>
        <v>15.529440000000001</v>
      </c>
      <c r="AG11" s="137">
        <f t="shared" si="7"/>
        <v>16.823560000000001</v>
      </c>
      <c r="AH11" s="206">
        <f t="shared" si="7"/>
        <v>18.117680000000004</v>
      </c>
      <c r="AI11" s="206">
        <f t="shared" si="7"/>
        <v>19.411799999999999</v>
      </c>
      <c r="AJ11" s="206">
        <f t="shared" ref="AJ11:BB11" si="8">+AJ8*$C10</f>
        <v>20.705920000000003</v>
      </c>
      <c r="AK11" s="206">
        <f t="shared" si="8"/>
        <v>23.164747999999999</v>
      </c>
      <c r="AL11" s="206">
        <f t="shared" si="8"/>
        <v>26.917695999999999</v>
      </c>
      <c r="AM11" s="206">
        <f t="shared" si="8"/>
        <v>31.317703999999999</v>
      </c>
      <c r="AN11" s="206">
        <f t="shared" si="8"/>
        <v>39.211835999999998</v>
      </c>
      <c r="AO11" s="206">
        <f t="shared" si="8"/>
        <v>47.235379999999999</v>
      </c>
      <c r="AP11" s="206">
        <f t="shared" si="8"/>
        <v>53.447156</v>
      </c>
      <c r="AQ11" s="206">
        <f t="shared" si="8"/>
        <v>61.341287999999999</v>
      </c>
      <c r="AR11" s="206">
        <f t="shared" si="8"/>
        <v>68.717772000000011</v>
      </c>
      <c r="AS11" s="206">
        <f t="shared" si="8"/>
        <v>71.953072000000006</v>
      </c>
      <c r="AT11" s="206">
        <f t="shared" si="8"/>
        <v>75.706019999999995</v>
      </c>
      <c r="AU11" s="206">
        <f t="shared" si="8"/>
        <v>80.753088000000005</v>
      </c>
      <c r="AV11" s="206">
        <f t="shared" si="8"/>
        <v>83.341328000000004</v>
      </c>
      <c r="AW11" s="206">
        <f t="shared" si="8"/>
        <v>86.447216000000012</v>
      </c>
      <c r="AX11" s="206">
        <f t="shared" si="8"/>
        <v>129.41200000000001</v>
      </c>
      <c r="AY11" s="206">
        <f t="shared" si="8"/>
        <v>129.41200000000001</v>
      </c>
      <c r="AZ11" s="206">
        <f t="shared" si="8"/>
        <v>129.41200000000001</v>
      </c>
      <c r="BA11" s="206">
        <f t="shared" si="8"/>
        <v>129.41200000000001</v>
      </c>
      <c r="BB11" s="206">
        <f t="shared" si="8"/>
        <v>129.41200000000001</v>
      </c>
      <c r="BC11" s="207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</row>
    <row r="12" spans="1:102" s="194" customFormat="1" ht="15" customHeight="1" thickTop="1" x14ac:dyDescent="0.25">
      <c r="A12" s="260">
        <v>3</v>
      </c>
      <c r="B12" s="191" t="str">
        <f>+'Detail by Turbine'!G9</f>
        <v>7FA</v>
      </c>
      <c r="C12" s="265" t="str">
        <f>+'Detail by Turbine'!S9</f>
        <v>Pastoria</v>
      </c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85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3"/>
    </row>
    <row r="13" spans="1:102" s="198" customFormat="1" x14ac:dyDescent="0.25">
      <c r="A13" s="261"/>
      <c r="B13" s="195" t="s">
        <v>114</v>
      </c>
      <c r="C13" s="266"/>
      <c r="D13" s="196">
        <v>0</v>
      </c>
      <c r="E13" s="196">
        <v>0</v>
      </c>
      <c r="F13" s="196">
        <v>0</v>
      </c>
      <c r="G13" s="196">
        <v>0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6">
        <v>0</v>
      </c>
      <c r="Q13" s="196">
        <v>0</v>
      </c>
      <c r="R13" s="196">
        <v>0</v>
      </c>
      <c r="S13" s="196">
        <v>0</v>
      </c>
      <c r="T13" s="196">
        <v>0</v>
      </c>
      <c r="U13" s="196">
        <v>0</v>
      </c>
      <c r="V13" s="196">
        <v>0</v>
      </c>
      <c r="W13" s="196">
        <v>0</v>
      </c>
      <c r="X13" s="196">
        <v>0</v>
      </c>
      <c r="Y13" s="196">
        <v>0</v>
      </c>
      <c r="Z13" s="196">
        <v>0</v>
      </c>
      <c r="AA13" s="196">
        <v>0</v>
      </c>
      <c r="AB13" s="196">
        <v>0</v>
      </c>
      <c r="AC13" s="196">
        <v>0.05</v>
      </c>
      <c r="AD13" s="196">
        <v>0.05</v>
      </c>
      <c r="AE13" s="196">
        <v>0.01</v>
      </c>
      <c r="AF13" s="196">
        <v>0.01</v>
      </c>
      <c r="AG13" s="83">
        <v>0.01</v>
      </c>
      <c r="AH13" s="196">
        <v>0.01</v>
      </c>
      <c r="AI13" s="196">
        <v>0.01</v>
      </c>
      <c r="AJ13" s="196">
        <v>0.01</v>
      </c>
      <c r="AK13" s="196">
        <v>0.04</v>
      </c>
      <c r="AL13" s="196">
        <v>0.05</v>
      </c>
      <c r="AM13" s="196">
        <v>0.05</v>
      </c>
      <c r="AN13" s="196">
        <v>0.05</v>
      </c>
      <c r="AO13" s="196">
        <v>0.05</v>
      </c>
      <c r="AP13" s="196">
        <v>0.05</v>
      </c>
      <c r="AQ13" s="196">
        <v>0.05</v>
      </c>
      <c r="AR13" s="196">
        <v>0.05</v>
      </c>
      <c r="AS13" s="196">
        <v>0.05</v>
      </c>
      <c r="AT13" s="196">
        <v>0.05</v>
      </c>
      <c r="AU13" s="196">
        <v>0.05</v>
      </c>
      <c r="AV13" s="196">
        <v>0.1</v>
      </c>
      <c r="AW13" s="196">
        <v>0.15</v>
      </c>
      <c r="AX13" s="196">
        <v>0.05</v>
      </c>
      <c r="AY13" s="196">
        <v>0</v>
      </c>
      <c r="AZ13" s="196">
        <v>0</v>
      </c>
      <c r="BA13" s="196">
        <v>0</v>
      </c>
      <c r="BB13" s="196">
        <v>0</v>
      </c>
      <c r="BC13" s="197">
        <f>SUM(D13:BB13)</f>
        <v>1.0000000000000002</v>
      </c>
      <c r="BD13" s="195"/>
    </row>
    <row r="14" spans="1:102" s="198" customFormat="1" x14ac:dyDescent="0.25">
      <c r="A14" s="261"/>
      <c r="B14" s="195" t="s">
        <v>115</v>
      </c>
      <c r="C14" s="266"/>
      <c r="D14" s="196">
        <f>D13</f>
        <v>0</v>
      </c>
      <c r="E14" s="196">
        <f t="shared" ref="E14:AI14" si="9">+D14+E13</f>
        <v>0</v>
      </c>
      <c r="F14" s="196">
        <f t="shared" si="9"/>
        <v>0</v>
      </c>
      <c r="G14" s="196">
        <f t="shared" si="9"/>
        <v>0</v>
      </c>
      <c r="H14" s="196">
        <f t="shared" si="9"/>
        <v>0</v>
      </c>
      <c r="I14" s="196">
        <f t="shared" si="9"/>
        <v>0</v>
      </c>
      <c r="J14" s="196">
        <f t="shared" si="9"/>
        <v>0</v>
      </c>
      <c r="K14" s="196">
        <f t="shared" si="9"/>
        <v>0</v>
      </c>
      <c r="L14" s="196">
        <f t="shared" si="9"/>
        <v>0</v>
      </c>
      <c r="M14" s="196">
        <f t="shared" si="9"/>
        <v>0</v>
      </c>
      <c r="N14" s="196">
        <f t="shared" si="9"/>
        <v>0</v>
      </c>
      <c r="O14" s="196">
        <f t="shared" si="9"/>
        <v>0</v>
      </c>
      <c r="P14" s="196">
        <f t="shared" si="9"/>
        <v>0</v>
      </c>
      <c r="Q14" s="196">
        <f t="shared" si="9"/>
        <v>0</v>
      </c>
      <c r="R14" s="196">
        <f t="shared" si="9"/>
        <v>0</v>
      </c>
      <c r="S14" s="196">
        <f t="shared" si="9"/>
        <v>0</v>
      </c>
      <c r="T14" s="196">
        <f t="shared" si="9"/>
        <v>0</v>
      </c>
      <c r="U14" s="196">
        <f t="shared" si="9"/>
        <v>0</v>
      </c>
      <c r="V14" s="196">
        <f t="shared" si="9"/>
        <v>0</v>
      </c>
      <c r="W14" s="196">
        <f t="shared" si="9"/>
        <v>0</v>
      </c>
      <c r="X14" s="196">
        <f t="shared" si="9"/>
        <v>0</v>
      </c>
      <c r="Y14" s="196">
        <f t="shared" si="9"/>
        <v>0</v>
      </c>
      <c r="Z14" s="196">
        <f t="shared" si="9"/>
        <v>0</v>
      </c>
      <c r="AA14" s="196">
        <f t="shared" si="9"/>
        <v>0</v>
      </c>
      <c r="AB14" s="196">
        <f t="shared" si="9"/>
        <v>0</v>
      </c>
      <c r="AC14" s="196">
        <f t="shared" si="9"/>
        <v>0.05</v>
      </c>
      <c r="AD14" s="196">
        <f t="shared" si="9"/>
        <v>0.1</v>
      </c>
      <c r="AE14" s="196">
        <f t="shared" si="9"/>
        <v>0.11</v>
      </c>
      <c r="AF14" s="196">
        <f t="shared" si="9"/>
        <v>0.12</v>
      </c>
      <c r="AG14" s="83">
        <f t="shared" si="9"/>
        <v>0.13</v>
      </c>
      <c r="AH14" s="196">
        <f t="shared" si="9"/>
        <v>0.14000000000000001</v>
      </c>
      <c r="AI14" s="196">
        <f t="shared" si="9"/>
        <v>0.15000000000000002</v>
      </c>
      <c r="AJ14" s="196">
        <f t="shared" ref="AJ14:BB14" si="10">+AI14+AJ13</f>
        <v>0.16000000000000003</v>
      </c>
      <c r="AK14" s="196">
        <f t="shared" si="10"/>
        <v>0.20000000000000004</v>
      </c>
      <c r="AL14" s="196">
        <f t="shared" si="10"/>
        <v>0.25000000000000006</v>
      </c>
      <c r="AM14" s="196">
        <f t="shared" si="10"/>
        <v>0.30000000000000004</v>
      </c>
      <c r="AN14" s="196">
        <f t="shared" si="10"/>
        <v>0.35000000000000003</v>
      </c>
      <c r="AO14" s="196">
        <f t="shared" si="10"/>
        <v>0.4</v>
      </c>
      <c r="AP14" s="196">
        <f t="shared" si="10"/>
        <v>0.45</v>
      </c>
      <c r="AQ14" s="196">
        <f t="shared" si="10"/>
        <v>0.5</v>
      </c>
      <c r="AR14" s="196">
        <f t="shared" si="10"/>
        <v>0.55000000000000004</v>
      </c>
      <c r="AS14" s="196">
        <f t="shared" si="10"/>
        <v>0.60000000000000009</v>
      </c>
      <c r="AT14" s="196">
        <f t="shared" si="10"/>
        <v>0.65000000000000013</v>
      </c>
      <c r="AU14" s="196">
        <f t="shared" si="10"/>
        <v>0.70000000000000018</v>
      </c>
      <c r="AV14" s="196">
        <f t="shared" si="10"/>
        <v>0.80000000000000016</v>
      </c>
      <c r="AW14" s="196">
        <f t="shared" si="10"/>
        <v>0.95000000000000018</v>
      </c>
      <c r="AX14" s="196">
        <f t="shared" si="10"/>
        <v>1.0000000000000002</v>
      </c>
      <c r="AY14" s="196">
        <f t="shared" si="10"/>
        <v>1.0000000000000002</v>
      </c>
      <c r="AZ14" s="196">
        <f t="shared" si="10"/>
        <v>1.0000000000000002</v>
      </c>
      <c r="BA14" s="196">
        <f t="shared" si="10"/>
        <v>1.0000000000000002</v>
      </c>
      <c r="BB14" s="196">
        <f t="shared" si="10"/>
        <v>1.0000000000000002</v>
      </c>
      <c r="BC14" s="197"/>
      <c r="BD14" s="195"/>
    </row>
    <row r="15" spans="1:102" s="198" customFormat="1" x14ac:dyDescent="0.25">
      <c r="A15" s="261"/>
      <c r="B15" s="195" t="s">
        <v>116</v>
      </c>
      <c r="C15" s="266"/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96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f>R16-Q16</f>
        <v>0.05</v>
      </c>
      <c r="S15" s="196">
        <f t="shared" ref="S15:BB15" si="11">S16-R16</f>
        <v>0</v>
      </c>
      <c r="T15" s="196">
        <f t="shared" si="11"/>
        <v>0</v>
      </c>
      <c r="U15" s="196">
        <f t="shared" si="11"/>
        <v>0</v>
      </c>
      <c r="V15" s="196">
        <f t="shared" si="11"/>
        <v>0</v>
      </c>
      <c r="W15" s="196">
        <f t="shared" si="11"/>
        <v>0</v>
      </c>
      <c r="X15" s="196">
        <f t="shared" si="11"/>
        <v>0</v>
      </c>
      <c r="Y15" s="196">
        <f t="shared" si="11"/>
        <v>0</v>
      </c>
      <c r="Z15" s="196">
        <f t="shared" si="11"/>
        <v>0</v>
      </c>
      <c r="AA15" s="196">
        <f t="shared" si="11"/>
        <v>0</v>
      </c>
      <c r="AB15" s="196">
        <f t="shared" si="11"/>
        <v>0</v>
      </c>
      <c r="AC15" s="196">
        <f t="shared" si="11"/>
        <v>0</v>
      </c>
      <c r="AD15" s="196">
        <f t="shared" si="11"/>
        <v>0.05</v>
      </c>
      <c r="AE15" s="196">
        <f t="shared" si="11"/>
        <v>9.999999999999995E-3</v>
      </c>
      <c r="AF15" s="196">
        <f t="shared" si="11"/>
        <v>9.999999999999995E-3</v>
      </c>
      <c r="AG15" s="83">
        <f t="shared" si="11"/>
        <v>1.0000000000000009E-2</v>
      </c>
      <c r="AH15" s="196">
        <f t="shared" si="11"/>
        <v>1.0000000000000009E-2</v>
      </c>
      <c r="AI15" s="196">
        <f t="shared" si="11"/>
        <v>9.9999999999999811E-3</v>
      </c>
      <c r="AJ15" s="196">
        <f t="shared" si="11"/>
        <v>1.0000000000000009E-2</v>
      </c>
      <c r="AK15" s="196">
        <f t="shared" si="11"/>
        <v>1.8999999999999989E-2</v>
      </c>
      <c r="AL15" s="196">
        <f t="shared" si="11"/>
        <v>2.8999999999999998E-2</v>
      </c>
      <c r="AM15" s="196">
        <f t="shared" si="11"/>
        <v>3.4000000000000002E-2</v>
      </c>
      <c r="AN15" s="196">
        <f t="shared" si="11"/>
        <v>6.0999999999999999E-2</v>
      </c>
      <c r="AO15" s="196">
        <f t="shared" si="11"/>
        <v>6.2E-2</v>
      </c>
      <c r="AP15" s="196">
        <f t="shared" si="11"/>
        <v>4.7999999999999987E-2</v>
      </c>
      <c r="AQ15" s="196">
        <f t="shared" si="11"/>
        <v>6.0999999999999999E-2</v>
      </c>
      <c r="AR15" s="196">
        <f t="shared" si="11"/>
        <v>5.7000000000000051E-2</v>
      </c>
      <c r="AS15" s="196">
        <f t="shared" si="11"/>
        <v>2.5000000000000022E-2</v>
      </c>
      <c r="AT15" s="196">
        <f t="shared" si="11"/>
        <v>2.8999999999999915E-2</v>
      </c>
      <c r="AU15" s="196">
        <f t="shared" si="11"/>
        <v>3.9000000000000035E-2</v>
      </c>
      <c r="AV15" s="196">
        <f t="shared" si="11"/>
        <v>2.0000000000000018E-2</v>
      </c>
      <c r="AW15" s="196">
        <f t="shared" si="11"/>
        <v>2.4000000000000021E-2</v>
      </c>
      <c r="AX15" s="196">
        <f t="shared" si="11"/>
        <v>0.33199999999999996</v>
      </c>
      <c r="AY15" s="196">
        <f t="shared" si="11"/>
        <v>0</v>
      </c>
      <c r="AZ15" s="196">
        <f t="shared" si="11"/>
        <v>0</v>
      </c>
      <c r="BA15" s="196">
        <f t="shared" si="11"/>
        <v>0</v>
      </c>
      <c r="BB15" s="196">
        <f t="shared" si="11"/>
        <v>0</v>
      </c>
      <c r="BC15" s="197">
        <f>SUM(D15:BB15)</f>
        <v>1</v>
      </c>
      <c r="BD15" s="195"/>
    </row>
    <row r="16" spans="1:102" s="198" customFormat="1" x14ac:dyDescent="0.25">
      <c r="A16" s="261"/>
      <c r="B16" s="195" t="s">
        <v>117</v>
      </c>
      <c r="C16" s="266"/>
      <c r="D16" s="196">
        <f>D15</f>
        <v>0</v>
      </c>
      <c r="E16" s="196">
        <f t="shared" ref="E16:Q16" si="12">+D16+E15</f>
        <v>0</v>
      </c>
      <c r="F16" s="196">
        <f t="shared" si="12"/>
        <v>0</v>
      </c>
      <c r="G16" s="196">
        <f t="shared" si="12"/>
        <v>0</v>
      </c>
      <c r="H16" s="196">
        <f t="shared" si="12"/>
        <v>0</v>
      </c>
      <c r="I16" s="196">
        <f t="shared" si="12"/>
        <v>0</v>
      </c>
      <c r="J16" s="196">
        <f t="shared" si="12"/>
        <v>0</v>
      </c>
      <c r="K16" s="196">
        <f t="shared" si="12"/>
        <v>0</v>
      </c>
      <c r="L16" s="196">
        <f t="shared" si="12"/>
        <v>0</v>
      </c>
      <c r="M16" s="196">
        <f t="shared" si="12"/>
        <v>0</v>
      </c>
      <c r="N16" s="196">
        <f t="shared" si="12"/>
        <v>0</v>
      </c>
      <c r="O16" s="196">
        <f t="shared" si="12"/>
        <v>0</v>
      </c>
      <c r="P16" s="196">
        <f t="shared" si="12"/>
        <v>0</v>
      </c>
      <c r="Q16" s="196">
        <f t="shared" si="12"/>
        <v>0</v>
      </c>
      <c r="R16" s="196">
        <v>0.05</v>
      </c>
      <c r="S16" s="196">
        <v>0.05</v>
      </c>
      <c r="T16" s="196">
        <v>0.05</v>
      </c>
      <c r="U16" s="196">
        <v>0.05</v>
      </c>
      <c r="V16" s="196">
        <v>0.05</v>
      </c>
      <c r="W16" s="196">
        <v>0.05</v>
      </c>
      <c r="X16" s="196">
        <v>0.05</v>
      </c>
      <c r="Y16" s="196">
        <v>0.05</v>
      </c>
      <c r="Z16" s="196">
        <v>0.05</v>
      </c>
      <c r="AA16" s="196">
        <v>0.05</v>
      </c>
      <c r="AB16" s="196">
        <v>0.05</v>
      </c>
      <c r="AC16" s="196">
        <v>0.05</v>
      </c>
      <c r="AD16" s="196">
        <v>0.1</v>
      </c>
      <c r="AE16" s="196">
        <v>0.11</v>
      </c>
      <c r="AF16" s="196">
        <v>0.12</v>
      </c>
      <c r="AG16" s="83">
        <v>0.13</v>
      </c>
      <c r="AH16" s="196">
        <v>0.14000000000000001</v>
      </c>
      <c r="AI16" s="196">
        <v>0.15</v>
      </c>
      <c r="AJ16" s="196">
        <v>0.16</v>
      </c>
      <c r="AK16" s="196">
        <v>0.17899999999999999</v>
      </c>
      <c r="AL16" s="196">
        <v>0.20799999999999999</v>
      </c>
      <c r="AM16" s="196">
        <v>0.24199999999999999</v>
      </c>
      <c r="AN16" s="196">
        <v>0.30299999999999999</v>
      </c>
      <c r="AO16" s="196">
        <v>0.36499999999999999</v>
      </c>
      <c r="AP16" s="196">
        <v>0.41299999999999998</v>
      </c>
      <c r="AQ16" s="196">
        <v>0.47399999999999998</v>
      </c>
      <c r="AR16" s="196">
        <v>0.53100000000000003</v>
      </c>
      <c r="AS16" s="196">
        <v>0.55600000000000005</v>
      </c>
      <c r="AT16" s="196">
        <v>0.58499999999999996</v>
      </c>
      <c r="AU16" s="196">
        <v>0.624</v>
      </c>
      <c r="AV16" s="196">
        <v>0.64400000000000002</v>
      </c>
      <c r="AW16" s="196">
        <v>0.66800000000000004</v>
      </c>
      <c r="AX16" s="196">
        <v>1</v>
      </c>
      <c r="AY16" s="196">
        <v>1</v>
      </c>
      <c r="AZ16" s="196">
        <v>1</v>
      </c>
      <c r="BA16" s="196">
        <v>1</v>
      </c>
      <c r="BB16" s="196">
        <v>1</v>
      </c>
      <c r="BC16" s="197"/>
      <c r="BD16" s="195"/>
    </row>
    <row r="17" spans="1:89" s="213" customFormat="1" x14ac:dyDescent="0.25">
      <c r="A17" s="261"/>
      <c r="B17" s="210"/>
      <c r="C17" s="266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84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2"/>
      <c r="BD17" s="210"/>
    </row>
    <row r="18" spans="1:89" s="199" customFormat="1" x14ac:dyDescent="0.25">
      <c r="A18" s="261"/>
      <c r="B18" s="199" t="s">
        <v>118</v>
      </c>
      <c r="C18" s="200">
        <v>68.587000000000003</v>
      </c>
      <c r="D18" s="201">
        <f t="shared" ref="D18:AI18" si="13">+D14*$C18</f>
        <v>0</v>
      </c>
      <c r="E18" s="201">
        <f t="shared" si="13"/>
        <v>0</v>
      </c>
      <c r="F18" s="201">
        <f t="shared" si="13"/>
        <v>0</v>
      </c>
      <c r="G18" s="201">
        <f t="shared" si="13"/>
        <v>0</v>
      </c>
      <c r="H18" s="201">
        <f t="shared" si="13"/>
        <v>0</v>
      </c>
      <c r="I18" s="201">
        <f t="shared" si="13"/>
        <v>0</v>
      </c>
      <c r="J18" s="201">
        <f t="shared" si="13"/>
        <v>0</v>
      </c>
      <c r="K18" s="201">
        <f t="shared" si="13"/>
        <v>0</v>
      </c>
      <c r="L18" s="201">
        <f t="shared" si="13"/>
        <v>0</v>
      </c>
      <c r="M18" s="201">
        <f t="shared" si="13"/>
        <v>0</v>
      </c>
      <c r="N18" s="201">
        <f t="shared" si="13"/>
        <v>0</v>
      </c>
      <c r="O18" s="201">
        <f t="shared" si="13"/>
        <v>0</v>
      </c>
      <c r="P18" s="201">
        <f t="shared" si="13"/>
        <v>0</v>
      </c>
      <c r="Q18" s="201">
        <f t="shared" si="13"/>
        <v>0</v>
      </c>
      <c r="R18" s="201">
        <f t="shared" si="13"/>
        <v>0</v>
      </c>
      <c r="S18" s="201">
        <f t="shared" si="13"/>
        <v>0</v>
      </c>
      <c r="T18" s="201">
        <f t="shared" si="13"/>
        <v>0</v>
      </c>
      <c r="U18" s="201">
        <f t="shared" si="13"/>
        <v>0</v>
      </c>
      <c r="V18" s="201">
        <f t="shared" si="13"/>
        <v>0</v>
      </c>
      <c r="W18" s="201">
        <f t="shared" si="13"/>
        <v>0</v>
      </c>
      <c r="X18" s="201">
        <f t="shared" si="13"/>
        <v>0</v>
      </c>
      <c r="Y18" s="201">
        <f t="shared" si="13"/>
        <v>0</v>
      </c>
      <c r="Z18" s="201">
        <f t="shared" si="13"/>
        <v>0</v>
      </c>
      <c r="AA18" s="201">
        <f t="shared" si="13"/>
        <v>0</v>
      </c>
      <c r="AB18" s="201">
        <f t="shared" si="13"/>
        <v>0</v>
      </c>
      <c r="AC18" s="201">
        <f t="shared" si="13"/>
        <v>3.4293500000000003</v>
      </c>
      <c r="AD18" s="201">
        <f t="shared" si="13"/>
        <v>6.8587000000000007</v>
      </c>
      <c r="AE18" s="201">
        <f t="shared" si="13"/>
        <v>7.5445700000000002</v>
      </c>
      <c r="AF18" s="201">
        <f t="shared" si="13"/>
        <v>8.2304399999999998</v>
      </c>
      <c r="AG18" s="91">
        <f t="shared" si="13"/>
        <v>8.9163100000000011</v>
      </c>
      <c r="AH18" s="201">
        <f t="shared" si="13"/>
        <v>9.6021800000000006</v>
      </c>
      <c r="AI18" s="201">
        <f t="shared" si="13"/>
        <v>10.288050000000002</v>
      </c>
      <c r="AJ18" s="201">
        <f t="shared" ref="AJ18:BB18" si="14">+AJ14*$C18</f>
        <v>10.973920000000003</v>
      </c>
      <c r="AK18" s="201">
        <f t="shared" si="14"/>
        <v>13.717400000000003</v>
      </c>
      <c r="AL18" s="201">
        <f t="shared" si="14"/>
        <v>17.146750000000004</v>
      </c>
      <c r="AM18" s="201">
        <f t="shared" si="14"/>
        <v>20.576100000000004</v>
      </c>
      <c r="AN18" s="201">
        <f t="shared" si="14"/>
        <v>24.005450000000003</v>
      </c>
      <c r="AO18" s="201">
        <f t="shared" si="14"/>
        <v>27.434800000000003</v>
      </c>
      <c r="AP18" s="201">
        <f t="shared" si="14"/>
        <v>30.864150000000002</v>
      </c>
      <c r="AQ18" s="201">
        <f t="shared" si="14"/>
        <v>34.293500000000002</v>
      </c>
      <c r="AR18" s="201">
        <f t="shared" si="14"/>
        <v>37.722850000000008</v>
      </c>
      <c r="AS18" s="201">
        <f t="shared" si="14"/>
        <v>41.152200000000008</v>
      </c>
      <c r="AT18" s="201">
        <f t="shared" si="14"/>
        <v>44.581550000000014</v>
      </c>
      <c r="AU18" s="201">
        <f t="shared" si="14"/>
        <v>48.010900000000014</v>
      </c>
      <c r="AV18" s="201">
        <f t="shared" si="14"/>
        <v>54.869600000000013</v>
      </c>
      <c r="AW18" s="201">
        <f t="shared" si="14"/>
        <v>65.157650000000018</v>
      </c>
      <c r="AX18" s="201">
        <f t="shared" si="14"/>
        <v>68.587000000000018</v>
      </c>
      <c r="AY18" s="201">
        <f t="shared" si="14"/>
        <v>68.587000000000018</v>
      </c>
      <c r="AZ18" s="201">
        <f t="shared" si="14"/>
        <v>68.587000000000018</v>
      </c>
      <c r="BA18" s="201">
        <f t="shared" si="14"/>
        <v>68.587000000000018</v>
      </c>
      <c r="BB18" s="201">
        <f t="shared" si="14"/>
        <v>68.587000000000018</v>
      </c>
      <c r="BC18" s="202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</row>
    <row r="19" spans="1:89" s="204" customFormat="1" ht="13.8" thickBot="1" x14ac:dyDescent="0.3">
      <c r="A19" s="262"/>
      <c r="B19" s="204" t="s">
        <v>119</v>
      </c>
      <c r="C19" s="205" t="str">
        <f>+'Detail by Turbine'!B9</f>
        <v>Committed</v>
      </c>
      <c r="D19" s="206">
        <f t="shared" ref="D19:AI19" si="15">+D16*$C18</f>
        <v>0</v>
      </c>
      <c r="E19" s="206">
        <f t="shared" si="15"/>
        <v>0</v>
      </c>
      <c r="F19" s="206">
        <f t="shared" si="15"/>
        <v>0</v>
      </c>
      <c r="G19" s="206">
        <f t="shared" si="15"/>
        <v>0</v>
      </c>
      <c r="H19" s="206">
        <f t="shared" si="15"/>
        <v>0</v>
      </c>
      <c r="I19" s="206">
        <f t="shared" si="15"/>
        <v>0</v>
      </c>
      <c r="J19" s="206">
        <f t="shared" si="15"/>
        <v>0</v>
      </c>
      <c r="K19" s="206">
        <f t="shared" si="15"/>
        <v>0</v>
      </c>
      <c r="L19" s="206">
        <f t="shared" si="15"/>
        <v>0</v>
      </c>
      <c r="M19" s="206">
        <f t="shared" si="15"/>
        <v>0</v>
      </c>
      <c r="N19" s="206">
        <f t="shared" si="15"/>
        <v>0</v>
      </c>
      <c r="O19" s="206">
        <f t="shared" si="15"/>
        <v>0</v>
      </c>
      <c r="P19" s="206">
        <f t="shared" si="15"/>
        <v>0</v>
      </c>
      <c r="Q19" s="206">
        <f t="shared" si="15"/>
        <v>0</v>
      </c>
      <c r="R19" s="206">
        <f>+R16*$C18</f>
        <v>3.4293500000000003</v>
      </c>
      <c r="S19" s="206">
        <f t="shared" si="15"/>
        <v>3.4293500000000003</v>
      </c>
      <c r="T19" s="206">
        <f t="shared" si="15"/>
        <v>3.4293500000000003</v>
      </c>
      <c r="U19" s="206">
        <f t="shared" si="15"/>
        <v>3.4293500000000003</v>
      </c>
      <c r="V19" s="206">
        <f t="shared" si="15"/>
        <v>3.4293500000000003</v>
      </c>
      <c r="W19" s="206">
        <f t="shared" si="15"/>
        <v>3.4293500000000003</v>
      </c>
      <c r="X19" s="206">
        <f t="shared" si="15"/>
        <v>3.4293500000000003</v>
      </c>
      <c r="Y19" s="206">
        <f t="shared" si="15"/>
        <v>3.4293500000000003</v>
      </c>
      <c r="Z19" s="206">
        <f t="shared" si="15"/>
        <v>3.4293500000000003</v>
      </c>
      <c r="AA19" s="206">
        <f t="shared" si="15"/>
        <v>3.4293500000000003</v>
      </c>
      <c r="AB19" s="206">
        <f t="shared" si="15"/>
        <v>3.4293500000000003</v>
      </c>
      <c r="AC19" s="206">
        <f t="shared" si="15"/>
        <v>3.4293500000000003</v>
      </c>
      <c r="AD19" s="206">
        <f t="shared" si="15"/>
        <v>6.8587000000000007</v>
      </c>
      <c r="AE19" s="206">
        <f t="shared" si="15"/>
        <v>7.5445700000000002</v>
      </c>
      <c r="AF19" s="206">
        <f t="shared" si="15"/>
        <v>8.2304399999999998</v>
      </c>
      <c r="AG19" s="137">
        <f t="shared" si="15"/>
        <v>8.9163100000000011</v>
      </c>
      <c r="AH19" s="206">
        <f t="shared" si="15"/>
        <v>9.6021800000000006</v>
      </c>
      <c r="AI19" s="206">
        <f t="shared" si="15"/>
        <v>10.28805</v>
      </c>
      <c r="AJ19" s="206">
        <f t="shared" ref="AJ19:BB19" si="16">+AJ16*$C18</f>
        <v>10.973920000000001</v>
      </c>
      <c r="AK19" s="206">
        <f t="shared" si="16"/>
        <v>12.277073</v>
      </c>
      <c r="AL19" s="206">
        <f t="shared" si="16"/>
        <v>14.266095999999999</v>
      </c>
      <c r="AM19" s="206">
        <f t="shared" si="16"/>
        <v>16.598054000000001</v>
      </c>
      <c r="AN19" s="206">
        <f t="shared" si="16"/>
        <v>20.781860999999999</v>
      </c>
      <c r="AO19" s="206">
        <f t="shared" si="16"/>
        <v>25.034255000000002</v>
      </c>
      <c r="AP19" s="206">
        <f t="shared" si="16"/>
        <v>28.326430999999999</v>
      </c>
      <c r="AQ19" s="206">
        <f t="shared" si="16"/>
        <v>32.510238000000001</v>
      </c>
      <c r="AR19" s="206">
        <f t="shared" si="16"/>
        <v>36.419697000000006</v>
      </c>
      <c r="AS19" s="206">
        <f t="shared" si="16"/>
        <v>38.134372000000006</v>
      </c>
      <c r="AT19" s="206">
        <f t="shared" si="16"/>
        <v>40.123395000000002</v>
      </c>
      <c r="AU19" s="206">
        <f t="shared" si="16"/>
        <v>42.798287999999999</v>
      </c>
      <c r="AV19" s="206">
        <f t="shared" si="16"/>
        <v>44.170028000000002</v>
      </c>
      <c r="AW19" s="206">
        <f t="shared" si="16"/>
        <v>45.816116000000008</v>
      </c>
      <c r="AX19" s="206">
        <f t="shared" si="16"/>
        <v>68.587000000000003</v>
      </c>
      <c r="AY19" s="206">
        <f t="shared" si="16"/>
        <v>68.587000000000003</v>
      </c>
      <c r="AZ19" s="206">
        <f t="shared" si="16"/>
        <v>68.587000000000003</v>
      </c>
      <c r="BA19" s="206">
        <f t="shared" si="16"/>
        <v>68.587000000000003</v>
      </c>
      <c r="BB19" s="206">
        <f t="shared" si="16"/>
        <v>68.587000000000003</v>
      </c>
      <c r="BC19" s="207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</row>
    <row r="20" spans="1:89" s="252" customFormat="1" ht="13.8" thickTop="1" x14ac:dyDescent="0.25">
      <c r="A20" s="260">
        <f>+A12+1</f>
        <v>4</v>
      </c>
      <c r="B20" s="191" t="str">
        <f>+'Detail by Turbine'!G10</f>
        <v>7FA</v>
      </c>
      <c r="C20" s="265" t="str">
        <f>+'Detail by Turbine'!S10</f>
        <v>Pastoria Expansion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85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</row>
    <row r="21" spans="1:89" s="252" customFormat="1" x14ac:dyDescent="0.25">
      <c r="A21" s="261"/>
      <c r="B21" s="195" t="s">
        <v>114</v>
      </c>
      <c r="C21" s="266"/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0</v>
      </c>
      <c r="M21" s="196">
        <v>0</v>
      </c>
      <c r="N21" s="196">
        <v>0</v>
      </c>
      <c r="O21" s="196">
        <v>0</v>
      </c>
      <c r="P21" s="196">
        <v>0</v>
      </c>
      <c r="Q21" s="196">
        <v>0</v>
      </c>
      <c r="R21" s="196">
        <v>0</v>
      </c>
      <c r="S21" s="196">
        <v>0</v>
      </c>
      <c r="T21" s="196">
        <v>0</v>
      </c>
      <c r="U21" s="196">
        <v>0</v>
      </c>
      <c r="V21" s="196">
        <v>0</v>
      </c>
      <c r="W21" s="196">
        <v>0</v>
      </c>
      <c r="X21" s="196">
        <v>0</v>
      </c>
      <c r="Y21" s="196">
        <v>0</v>
      </c>
      <c r="Z21" s="196">
        <v>0</v>
      </c>
      <c r="AA21" s="196">
        <v>0</v>
      </c>
      <c r="AB21" s="196">
        <v>0</v>
      </c>
      <c r="AC21" s="196">
        <v>0.05</v>
      </c>
      <c r="AD21" s="196">
        <v>0.05</v>
      </c>
      <c r="AE21" s="196">
        <v>0.01</v>
      </c>
      <c r="AF21" s="196">
        <v>0.01</v>
      </c>
      <c r="AG21" s="83">
        <v>0.01</v>
      </c>
      <c r="AH21" s="196">
        <v>0.01</v>
      </c>
      <c r="AI21" s="196">
        <v>0.01</v>
      </c>
      <c r="AJ21" s="196">
        <v>0.01</v>
      </c>
      <c r="AK21" s="196">
        <v>0.04</v>
      </c>
      <c r="AL21" s="196">
        <v>0.05</v>
      </c>
      <c r="AM21" s="196">
        <v>0.05</v>
      </c>
      <c r="AN21" s="196">
        <v>0.05</v>
      </c>
      <c r="AO21" s="196">
        <v>0.05</v>
      </c>
      <c r="AP21" s="196">
        <v>0.05</v>
      </c>
      <c r="AQ21" s="196">
        <v>0.05</v>
      </c>
      <c r="AR21" s="196">
        <v>0.05</v>
      </c>
      <c r="AS21" s="196">
        <v>0.05</v>
      </c>
      <c r="AT21" s="196">
        <v>0.05</v>
      </c>
      <c r="AU21" s="196">
        <v>0.05</v>
      </c>
      <c r="AV21" s="196">
        <v>0.1</v>
      </c>
      <c r="AW21" s="196">
        <v>0.15</v>
      </c>
      <c r="AX21" s="196">
        <v>0.05</v>
      </c>
      <c r="AY21" s="196">
        <v>0</v>
      </c>
      <c r="AZ21" s="196">
        <v>0</v>
      </c>
      <c r="BA21" s="196">
        <v>0</v>
      </c>
      <c r="BB21" s="196">
        <v>0</v>
      </c>
      <c r="BC21" s="197">
        <f>SUM(D21:BB21)</f>
        <v>1.0000000000000002</v>
      </c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</row>
    <row r="22" spans="1:89" s="252" customFormat="1" x14ac:dyDescent="0.25">
      <c r="A22" s="261"/>
      <c r="B22" s="195" t="s">
        <v>115</v>
      </c>
      <c r="C22" s="266"/>
      <c r="D22" s="196">
        <f>D21</f>
        <v>0</v>
      </c>
      <c r="E22" s="196">
        <f t="shared" ref="E22:AJ22" si="17">+D22+E21</f>
        <v>0</v>
      </c>
      <c r="F22" s="196">
        <f t="shared" si="17"/>
        <v>0</v>
      </c>
      <c r="G22" s="196">
        <f t="shared" si="17"/>
        <v>0</v>
      </c>
      <c r="H22" s="196">
        <f t="shared" si="17"/>
        <v>0</v>
      </c>
      <c r="I22" s="196">
        <f t="shared" si="17"/>
        <v>0</v>
      </c>
      <c r="J22" s="196">
        <f t="shared" si="17"/>
        <v>0</v>
      </c>
      <c r="K22" s="196">
        <f t="shared" si="17"/>
        <v>0</v>
      </c>
      <c r="L22" s="196">
        <f t="shared" si="17"/>
        <v>0</v>
      </c>
      <c r="M22" s="196">
        <f t="shared" si="17"/>
        <v>0</v>
      </c>
      <c r="N22" s="196">
        <f t="shared" si="17"/>
        <v>0</v>
      </c>
      <c r="O22" s="196">
        <f t="shared" si="17"/>
        <v>0</v>
      </c>
      <c r="P22" s="196">
        <f t="shared" si="17"/>
        <v>0</v>
      </c>
      <c r="Q22" s="196">
        <f t="shared" si="17"/>
        <v>0</v>
      </c>
      <c r="R22" s="196">
        <f t="shared" si="17"/>
        <v>0</v>
      </c>
      <c r="S22" s="196">
        <f t="shared" si="17"/>
        <v>0</v>
      </c>
      <c r="T22" s="196">
        <f t="shared" si="17"/>
        <v>0</v>
      </c>
      <c r="U22" s="196">
        <f t="shared" si="17"/>
        <v>0</v>
      </c>
      <c r="V22" s="196">
        <f t="shared" si="17"/>
        <v>0</v>
      </c>
      <c r="W22" s="196">
        <f t="shared" si="17"/>
        <v>0</v>
      </c>
      <c r="X22" s="196">
        <f t="shared" si="17"/>
        <v>0</v>
      </c>
      <c r="Y22" s="196">
        <f t="shared" si="17"/>
        <v>0</v>
      </c>
      <c r="Z22" s="196">
        <f t="shared" si="17"/>
        <v>0</v>
      </c>
      <c r="AA22" s="196">
        <f t="shared" si="17"/>
        <v>0</v>
      </c>
      <c r="AB22" s="196">
        <f t="shared" si="17"/>
        <v>0</v>
      </c>
      <c r="AC22" s="196">
        <f t="shared" si="17"/>
        <v>0.05</v>
      </c>
      <c r="AD22" s="196">
        <f t="shared" si="17"/>
        <v>0.1</v>
      </c>
      <c r="AE22" s="196">
        <f t="shared" si="17"/>
        <v>0.11</v>
      </c>
      <c r="AF22" s="196">
        <f t="shared" si="17"/>
        <v>0.12</v>
      </c>
      <c r="AG22" s="83">
        <f t="shared" si="17"/>
        <v>0.13</v>
      </c>
      <c r="AH22" s="196">
        <f t="shared" si="17"/>
        <v>0.14000000000000001</v>
      </c>
      <c r="AI22" s="196">
        <f t="shared" si="17"/>
        <v>0.15000000000000002</v>
      </c>
      <c r="AJ22" s="196">
        <f t="shared" si="17"/>
        <v>0.16000000000000003</v>
      </c>
      <c r="AK22" s="196">
        <f t="shared" ref="AK22:BB22" si="18">+AJ22+AK21</f>
        <v>0.20000000000000004</v>
      </c>
      <c r="AL22" s="196">
        <f t="shared" si="18"/>
        <v>0.25000000000000006</v>
      </c>
      <c r="AM22" s="196">
        <f t="shared" si="18"/>
        <v>0.30000000000000004</v>
      </c>
      <c r="AN22" s="196">
        <f t="shared" si="18"/>
        <v>0.35000000000000003</v>
      </c>
      <c r="AO22" s="196">
        <f t="shared" si="18"/>
        <v>0.4</v>
      </c>
      <c r="AP22" s="196">
        <f t="shared" si="18"/>
        <v>0.45</v>
      </c>
      <c r="AQ22" s="196">
        <f t="shared" si="18"/>
        <v>0.5</v>
      </c>
      <c r="AR22" s="196">
        <f t="shared" si="18"/>
        <v>0.55000000000000004</v>
      </c>
      <c r="AS22" s="196">
        <f t="shared" si="18"/>
        <v>0.60000000000000009</v>
      </c>
      <c r="AT22" s="196">
        <f t="shared" si="18"/>
        <v>0.65000000000000013</v>
      </c>
      <c r="AU22" s="196">
        <f t="shared" si="18"/>
        <v>0.70000000000000018</v>
      </c>
      <c r="AV22" s="196">
        <f t="shared" si="18"/>
        <v>0.80000000000000016</v>
      </c>
      <c r="AW22" s="196">
        <f t="shared" si="18"/>
        <v>0.95000000000000018</v>
      </c>
      <c r="AX22" s="196">
        <f t="shared" si="18"/>
        <v>1.0000000000000002</v>
      </c>
      <c r="AY22" s="196">
        <f t="shared" si="18"/>
        <v>1.0000000000000002</v>
      </c>
      <c r="AZ22" s="196">
        <f t="shared" si="18"/>
        <v>1.0000000000000002</v>
      </c>
      <c r="BA22" s="196">
        <f t="shared" si="18"/>
        <v>1.0000000000000002</v>
      </c>
      <c r="BB22" s="196">
        <f t="shared" si="18"/>
        <v>1.0000000000000002</v>
      </c>
      <c r="BC22" s="197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</row>
    <row r="23" spans="1:89" s="252" customFormat="1" x14ac:dyDescent="0.25">
      <c r="A23" s="261"/>
      <c r="B23" s="195" t="s">
        <v>116</v>
      </c>
      <c r="C23" s="266"/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96">
        <v>0</v>
      </c>
      <c r="M23" s="196">
        <v>0</v>
      </c>
      <c r="N23" s="196">
        <v>0</v>
      </c>
      <c r="O23" s="196">
        <v>0</v>
      </c>
      <c r="P23" s="196">
        <v>0</v>
      </c>
      <c r="Q23" s="196">
        <v>0</v>
      </c>
      <c r="R23" s="196">
        <f t="shared" ref="R23:BB23" si="19">R24-Q24</f>
        <v>0.05</v>
      </c>
      <c r="S23" s="196">
        <f t="shared" si="19"/>
        <v>0</v>
      </c>
      <c r="T23" s="196">
        <f t="shared" si="19"/>
        <v>0</v>
      </c>
      <c r="U23" s="196">
        <f t="shared" si="19"/>
        <v>0</v>
      </c>
      <c r="V23" s="196">
        <f t="shared" si="19"/>
        <v>0</v>
      </c>
      <c r="W23" s="196">
        <f t="shared" si="19"/>
        <v>0</v>
      </c>
      <c r="X23" s="196">
        <f t="shared" si="19"/>
        <v>0</v>
      </c>
      <c r="Y23" s="196">
        <f t="shared" si="19"/>
        <v>0</v>
      </c>
      <c r="Z23" s="196">
        <f t="shared" si="19"/>
        <v>0</v>
      </c>
      <c r="AA23" s="196">
        <f t="shared" si="19"/>
        <v>0</v>
      </c>
      <c r="AB23" s="196">
        <f t="shared" si="19"/>
        <v>0</v>
      </c>
      <c r="AC23" s="196">
        <f t="shared" si="19"/>
        <v>0</v>
      </c>
      <c r="AD23" s="196">
        <f t="shared" si="19"/>
        <v>0.05</v>
      </c>
      <c r="AE23" s="196">
        <f t="shared" si="19"/>
        <v>9.999999999999995E-3</v>
      </c>
      <c r="AF23" s="196">
        <f t="shared" si="19"/>
        <v>9.999999999999995E-3</v>
      </c>
      <c r="AG23" s="83">
        <f t="shared" si="19"/>
        <v>1.0000000000000009E-2</v>
      </c>
      <c r="AH23" s="196">
        <f t="shared" si="19"/>
        <v>1.0000000000000009E-2</v>
      </c>
      <c r="AI23" s="196">
        <f t="shared" si="19"/>
        <v>9.9999999999999811E-3</v>
      </c>
      <c r="AJ23" s="196">
        <f t="shared" si="19"/>
        <v>1.0000000000000009E-2</v>
      </c>
      <c r="AK23" s="196">
        <f t="shared" si="19"/>
        <v>1.8999999999999989E-2</v>
      </c>
      <c r="AL23" s="196">
        <f t="shared" si="19"/>
        <v>2.8999999999999998E-2</v>
      </c>
      <c r="AM23" s="196">
        <f t="shared" si="19"/>
        <v>3.4000000000000002E-2</v>
      </c>
      <c r="AN23" s="196">
        <f t="shared" si="19"/>
        <v>6.0999999999999999E-2</v>
      </c>
      <c r="AO23" s="196">
        <f t="shared" si="19"/>
        <v>6.2E-2</v>
      </c>
      <c r="AP23" s="196">
        <f t="shared" si="19"/>
        <v>4.7999999999999987E-2</v>
      </c>
      <c r="AQ23" s="196">
        <f t="shared" si="19"/>
        <v>6.0999999999999999E-2</v>
      </c>
      <c r="AR23" s="196">
        <f t="shared" si="19"/>
        <v>5.7000000000000051E-2</v>
      </c>
      <c r="AS23" s="196">
        <f t="shared" si="19"/>
        <v>2.5000000000000022E-2</v>
      </c>
      <c r="AT23" s="196">
        <f t="shared" si="19"/>
        <v>2.8999999999999915E-2</v>
      </c>
      <c r="AU23" s="196">
        <f t="shared" si="19"/>
        <v>3.9000000000000035E-2</v>
      </c>
      <c r="AV23" s="196">
        <f t="shared" si="19"/>
        <v>2.0000000000000018E-2</v>
      </c>
      <c r="AW23" s="196">
        <f t="shared" si="19"/>
        <v>2.4000000000000021E-2</v>
      </c>
      <c r="AX23" s="196">
        <f t="shared" si="19"/>
        <v>0.33199999999999996</v>
      </c>
      <c r="AY23" s="196">
        <f t="shared" si="19"/>
        <v>0</v>
      </c>
      <c r="AZ23" s="196">
        <f t="shared" si="19"/>
        <v>0</v>
      </c>
      <c r="BA23" s="196">
        <f t="shared" si="19"/>
        <v>0</v>
      </c>
      <c r="BB23" s="196">
        <f t="shared" si="19"/>
        <v>0</v>
      </c>
      <c r="BC23" s="197">
        <f>SUM(D23:BB23)</f>
        <v>1</v>
      </c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</row>
    <row r="24" spans="1:89" s="252" customFormat="1" x14ac:dyDescent="0.25">
      <c r="A24" s="261"/>
      <c r="B24" s="195" t="s">
        <v>117</v>
      </c>
      <c r="C24" s="266"/>
      <c r="D24" s="196">
        <f>D23</f>
        <v>0</v>
      </c>
      <c r="E24" s="196">
        <f t="shared" ref="E24:Q24" si="20">+D24+E23</f>
        <v>0</v>
      </c>
      <c r="F24" s="196">
        <f t="shared" si="20"/>
        <v>0</v>
      </c>
      <c r="G24" s="196">
        <f t="shared" si="20"/>
        <v>0</v>
      </c>
      <c r="H24" s="196">
        <f t="shared" si="20"/>
        <v>0</v>
      </c>
      <c r="I24" s="196">
        <f t="shared" si="20"/>
        <v>0</v>
      </c>
      <c r="J24" s="196">
        <f t="shared" si="20"/>
        <v>0</v>
      </c>
      <c r="K24" s="196">
        <f t="shared" si="20"/>
        <v>0</v>
      </c>
      <c r="L24" s="196">
        <f t="shared" si="20"/>
        <v>0</v>
      </c>
      <c r="M24" s="196">
        <f t="shared" si="20"/>
        <v>0</v>
      </c>
      <c r="N24" s="196">
        <f t="shared" si="20"/>
        <v>0</v>
      </c>
      <c r="O24" s="196">
        <f t="shared" si="20"/>
        <v>0</v>
      </c>
      <c r="P24" s="196">
        <f t="shared" si="20"/>
        <v>0</v>
      </c>
      <c r="Q24" s="196">
        <f t="shared" si="20"/>
        <v>0</v>
      </c>
      <c r="R24" s="196">
        <v>0.05</v>
      </c>
      <c r="S24" s="196">
        <v>0.05</v>
      </c>
      <c r="T24" s="196">
        <v>0.05</v>
      </c>
      <c r="U24" s="196">
        <v>0.05</v>
      </c>
      <c r="V24" s="196">
        <v>0.05</v>
      </c>
      <c r="W24" s="196">
        <v>0.05</v>
      </c>
      <c r="X24" s="196">
        <v>0.05</v>
      </c>
      <c r="Y24" s="196">
        <v>0.05</v>
      </c>
      <c r="Z24" s="196">
        <v>0.05</v>
      </c>
      <c r="AA24" s="196">
        <v>0.05</v>
      </c>
      <c r="AB24" s="196">
        <v>0.05</v>
      </c>
      <c r="AC24" s="196">
        <v>0.05</v>
      </c>
      <c r="AD24" s="196">
        <v>0.1</v>
      </c>
      <c r="AE24" s="196">
        <v>0.11</v>
      </c>
      <c r="AF24" s="196">
        <v>0.12</v>
      </c>
      <c r="AG24" s="83">
        <v>0.13</v>
      </c>
      <c r="AH24" s="196">
        <v>0.14000000000000001</v>
      </c>
      <c r="AI24" s="196">
        <v>0.15</v>
      </c>
      <c r="AJ24" s="196">
        <v>0.16</v>
      </c>
      <c r="AK24" s="196">
        <v>0.17899999999999999</v>
      </c>
      <c r="AL24" s="196">
        <v>0.20799999999999999</v>
      </c>
      <c r="AM24" s="196">
        <v>0.24199999999999999</v>
      </c>
      <c r="AN24" s="196">
        <v>0.30299999999999999</v>
      </c>
      <c r="AO24" s="196">
        <v>0.36499999999999999</v>
      </c>
      <c r="AP24" s="196">
        <v>0.41299999999999998</v>
      </c>
      <c r="AQ24" s="196">
        <v>0.47399999999999998</v>
      </c>
      <c r="AR24" s="196">
        <v>0.53100000000000003</v>
      </c>
      <c r="AS24" s="196">
        <v>0.55600000000000005</v>
      </c>
      <c r="AT24" s="196">
        <v>0.58499999999999996</v>
      </c>
      <c r="AU24" s="196">
        <v>0.624</v>
      </c>
      <c r="AV24" s="196">
        <v>0.64400000000000002</v>
      </c>
      <c r="AW24" s="196">
        <v>0.66800000000000004</v>
      </c>
      <c r="AX24" s="196">
        <v>1</v>
      </c>
      <c r="AY24" s="196">
        <v>1</v>
      </c>
      <c r="AZ24" s="196">
        <v>1</v>
      </c>
      <c r="BA24" s="196">
        <v>1</v>
      </c>
      <c r="BB24" s="196">
        <v>1</v>
      </c>
      <c r="BC24" s="197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</row>
    <row r="25" spans="1:89" s="252" customFormat="1" x14ac:dyDescent="0.25">
      <c r="A25" s="261"/>
      <c r="B25" s="210"/>
      <c r="C25" s="266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84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2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</row>
    <row r="26" spans="1:89" s="252" customFormat="1" x14ac:dyDescent="0.25">
      <c r="A26" s="261"/>
      <c r="B26" s="199" t="s">
        <v>118</v>
      </c>
      <c r="C26" s="200">
        <v>66</v>
      </c>
      <c r="D26" s="201">
        <f t="shared" ref="D26:BB26" si="21">+D22*$C26</f>
        <v>0</v>
      </c>
      <c r="E26" s="201">
        <f t="shared" si="21"/>
        <v>0</v>
      </c>
      <c r="F26" s="201">
        <f t="shared" si="21"/>
        <v>0</v>
      </c>
      <c r="G26" s="201">
        <f t="shared" si="21"/>
        <v>0</v>
      </c>
      <c r="H26" s="201">
        <f t="shared" si="21"/>
        <v>0</v>
      </c>
      <c r="I26" s="201">
        <f t="shared" si="21"/>
        <v>0</v>
      </c>
      <c r="J26" s="201">
        <f t="shared" si="21"/>
        <v>0</v>
      </c>
      <c r="K26" s="201">
        <f t="shared" si="21"/>
        <v>0</v>
      </c>
      <c r="L26" s="201">
        <f t="shared" si="21"/>
        <v>0</v>
      </c>
      <c r="M26" s="201">
        <f t="shared" si="21"/>
        <v>0</v>
      </c>
      <c r="N26" s="201">
        <f t="shared" si="21"/>
        <v>0</v>
      </c>
      <c r="O26" s="201">
        <f t="shared" si="21"/>
        <v>0</v>
      </c>
      <c r="P26" s="201">
        <f t="shared" si="21"/>
        <v>0</v>
      </c>
      <c r="Q26" s="201">
        <f t="shared" si="21"/>
        <v>0</v>
      </c>
      <c r="R26" s="201">
        <f t="shared" si="21"/>
        <v>0</v>
      </c>
      <c r="S26" s="201">
        <f t="shared" si="21"/>
        <v>0</v>
      </c>
      <c r="T26" s="201">
        <f t="shared" si="21"/>
        <v>0</v>
      </c>
      <c r="U26" s="201">
        <f t="shared" si="21"/>
        <v>0</v>
      </c>
      <c r="V26" s="201">
        <f t="shared" si="21"/>
        <v>0</v>
      </c>
      <c r="W26" s="201">
        <f t="shared" si="21"/>
        <v>0</v>
      </c>
      <c r="X26" s="201">
        <f t="shared" si="21"/>
        <v>0</v>
      </c>
      <c r="Y26" s="201">
        <f t="shared" si="21"/>
        <v>0</v>
      </c>
      <c r="Z26" s="201">
        <f t="shared" si="21"/>
        <v>0</v>
      </c>
      <c r="AA26" s="201">
        <f t="shared" si="21"/>
        <v>0</v>
      </c>
      <c r="AB26" s="201">
        <f t="shared" si="21"/>
        <v>0</v>
      </c>
      <c r="AC26" s="201">
        <f t="shared" si="21"/>
        <v>3.3000000000000003</v>
      </c>
      <c r="AD26" s="201">
        <f t="shared" si="21"/>
        <v>6.6000000000000005</v>
      </c>
      <c r="AE26" s="201">
        <f t="shared" si="21"/>
        <v>7.26</v>
      </c>
      <c r="AF26" s="201">
        <f t="shared" si="21"/>
        <v>7.92</v>
      </c>
      <c r="AG26" s="91">
        <f t="shared" si="21"/>
        <v>8.58</v>
      </c>
      <c r="AH26" s="201">
        <f t="shared" si="21"/>
        <v>9.24</v>
      </c>
      <c r="AI26" s="201">
        <f t="shared" si="21"/>
        <v>9.9000000000000021</v>
      </c>
      <c r="AJ26" s="201">
        <f t="shared" si="21"/>
        <v>10.560000000000002</v>
      </c>
      <c r="AK26" s="201">
        <f t="shared" si="21"/>
        <v>13.200000000000003</v>
      </c>
      <c r="AL26" s="201">
        <f t="shared" si="21"/>
        <v>16.500000000000004</v>
      </c>
      <c r="AM26" s="201">
        <f t="shared" si="21"/>
        <v>19.800000000000004</v>
      </c>
      <c r="AN26" s="201">
        <f t="shared" si="21"/>
        <v>23.1</v>
      </c>
      <c r="AO26" s="201">
        <f t="shared" si="21"/>
        <v>26.400000000000002</v>
      </c>
      <c r="AP26" s="201">
        <f t="shared" si="21"/>
        <v>29.7</v>
      </c>
      <c r="AQ26" s="201">
        <f t="shared" si="21"/>
        <v>33</v>
      </c>
      <c r="AR26" s="201">
        <f t="shared" si="21"/>
        <v>36.300000000000004</v>
      </c>
      <c r="AS26" s="201">
        <f t="shared" si="21"/>
        <v>39.600000000000009</v>
      </c>
      <c r="AT26" s="201">
        <f t="shared" si="21"/>
        <v>42.900000000000006</v>
      </c>
      <c r="AU26" s="201">
        <f t="shared" si="21"/>
        <v>46.20000000000001</v>
      </c>
      <c r="AV26" s="201">
        <f t="shared" si="21"/>
        <v>52.800000000000011</v>
      </c>
      <c r="AW26" s="201">
        <f t="shared" si="21"/>
        <v>62.70000000000001</v>
      </c>
      <c r="AX26" s="201">
        <f t="shared" si="21"/>
        <v>66.000000000000014</v>
      </c>
      <c r="AY26" s="201">
        <f t="shared" si="21"/>
        <v>66.000000000000014</v>
      </c>
      <c r="AZ26" s="201">
        <f t="shared" si="21"/>
        <v>66.000000000000014</v>
      </c>
      <c r="BA26" s="201">
        <f t="shared" si="21"/>
        <v>66.000000000000014</v>
      </c>
      <c r="BB26" s="201">
        <f t="shared" si="21"/>
        <v>66.000000000000014</v>
      </c>
      <c r="BC26" s="202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</row>
    <row r="27" spans="1:89" s="252" customFormat="1" ht="13.8" thickBot="1" x14ac:dyDescent="0.3">
      <c r="A27" s="262"/>
      <c r="B27" s="204" t="s">
        <v>119</v>
      </c>
      <c r="C27" s="205" t="str">
        <f>+'Detail by Turbine'!B10</f>
        <v>Committed</v>
      </c>
      <c r="D27" s="206">
        <f t="shared" ref="D27:BB27" si="22">+D24*$C26</f>
        <v>0</v>
      </c>
      <c r="E27" s="206">
        <f t="shared" si="22"/>
        <v>0</v>
      </c>
      <c r="F27" s="206">
        <f t="shared" si="22"/>
        <v>0</v>
      </c>
      <c r="G27" s="206">
        <f t="shared" si="22"/>
        <v>0</v>
      </c>
      <c r="H27" s="206">
        <f t="shared" si="22"/>
        <v>0</v>
      </c>
      <c r="I27" s="206">
        <f t="shared" si="22"/>
        <v>0</v>
      </c>
      <c r="J27" s="206">
        <f t="shared" si="22"/>
        <v>0</v>
      </c>
      <c r="K27" s="206">
        <f t="shared" si="22"/>
        <v>0</v>
      </c>
      <c r="L27" s="206">
        <f t="shared" si="22"/>
        <v>0</v>
      </c>
      <c r="M27" s="206">
        <f t="shared" si="22"/>
        <v>0</v>
      </c>
      <c r="N27" s="206">
        <f t="shared" si="22"/>
        <v>0</v>
      </c>
      <c r="O27" s="206">
        <f t="shared" si="22"/>
        <v>0</v>
      </c>
      <c r="P27" s="206">
        <f t="shared" si="22"/>
        <v>0</v>
      </c>
      <c r="Q27" s="206">
        <f t="shared" si="22"/>
        <v>0</v>
      </c>
      <c r="R27" s="206">
        <f t="shared" si="22"/>
        <v>3.3000000000000003</v>
      </c>
      <c r="S27" s="206">
        <f t="shared" si="22"/>
        <v>3.3000000000000003</v>
      </c>
      <c r="T27" s="206">
        <f t="shared" si="22"/>
        <v>3.3000000000000003</v>
      </c>
      <c r="U27" s="206">
        <f t="shared" si="22"/>
        <v>3.3000000000000003</v>
      </c>
      <c r="V27" s="206">
        <f t="shared" si="22"/>
        <v>3.3000000000000003</v>
      </c>
      <c r="W27" s="206">
        <f t="shared" si="22"/>
        <v>3.3000000000000003</v>
      </c>
      <c r="X27" s="206">
        <f t="shared" si="22"/>
        <v>3.3000000000000003</v>
      </c>
      <c r="Y27" s="206">
        <f t="shared" si="22"/>
        <v>3.3000000000000003</v>
      </c>
      <c r="Z27" s="206">
        <f t="shared" si="22"/>
        <v>3.3000000000000003</v>
      </c>
      <c r="AA27" s="206">
        <f t="shared" si="22"/>
        <v>3.3000000000000003</v>
      </c>
      <c r="AB27" s="206">
        <f t="shared" si="22"/>
        <v>3.3000000000000003</v>
      </c>
      <c r="AC27" s="206">
        <f t="shared" si="22"/>
        <v>3.3000000000000003</v>
      </c>
      <c r="AD27" s="206">
        <f t="shared" si="22"/>
        <v>6.6000000000000005</v>
      </c>
      <c r="AE27" s="206">
        <f t="shared" si="22"/>
        <v>7.26</v>
      </c>
      <c r="AF27" s="206">
        <f t="shared" si="22"/>
        <v>7.92</v>
      </c>
      <c r="AG27" s="137">
        <f t="shared" si="22"/>
        <v>8.58</v>
      </c>
      <c r="AH27" s="206">
        <f t="shared" si="22"/>
        <v>9.24</v>
      </c>
      <c r="AI27" s="206">
        <f t="shared" si="22"/>
        <v>9.9</v>
      </c>
      <c r="AJ27" s="206">
        <f t="shared" si="22"/>
        <v>10.56</v>
      </c>
      <c r="AK27" s="206">
        <f t="shared" si="22"/>
        <v>11.814</v>
      </c>
      <c r="AL27" s="206">
        <f t="shared" si="22"/>
        <v>13.728</v>
      </c>
      <c r="AM27" s="206">
        <f t="shared" si="22"/>
        <v>15.972</v>
      </c>
      <c r="AN27" s="206">
        <f t="shared" si="22"/>
        <v>19.998000000000001</v>
      </c>
      <c r="AO27" s="206">
        <f t="shared" si="22"/>
        <v>24.09</v>
      </c>
      <c r="AP27" s="206">
        <f t="shared" si="22"/>
        <v>27.257999999999999</v>
      </c>
      <c r="AQ27" s="206">
        <f t="shared" si="22"/>
        <v>31.283999999999999</v>
      </c>
      <c r="AR27" s="206">
        <f t="shared" si="22"/>
        <v>35.045999999999999</v>
      </c>
      <c r="AS27" s="206">
        <f t="shared" si="22"/>
        <v>36.696000000000005</v>
      </c>
      <c r="AT27" s="206">
        <f t="shared" si="22"/>
        <v>38.61</v>
      </c>
      <c r="AU27" s="206">
        <f t="shared" si="22"/>
        <v>41.183999999999997</v>
      </c>
      <c r="AV27" s="206">
        <f t="shared" si="22"/>
        <v>42.503999999999998</v>
      </c>
      <c r="AW27" s="206">
        <f t="shared" si="22"/>
        <v>44.088000000000001</v>
      </c>
      <c r="AX27" s="206">
        <f t="shared" si="22"/>
        <v>66</v>
      </c>
      <c r="AY27" s="206">
        <f t="shared" si="22"/>
        <v>66</v>
      </c>
      <c r="AZ27" s="206">
        <f t="shared" si="22"/>
        <v>66</v>
      </c>
      <c r="BA27" s="206">
        <f t="shared" si="22"/>
        <v>66</v>
      </c>
      <c r="BB27" s="206">
        <f t="shared" si="22"/>
        <v>66</v>
      </c>
      <c r="BC27" s="207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</row>
    <row r="28" spans="1:89" s="93" customFormat="1" ht="15" customHeight="1" thickTop="1" x14ac:dyDescent="0.25">
      <c r="A28" s="260">
        <f>+A20+1</f>
        <v>5</v>
      </c>
      <c r="B28" s="191" t="str">
        <f>+'Detail by Turbine'!G11</f>
        <v>9FA STAG Power Islands</v>
      </c>
      <c r="C28" s="265" t="str">
        <f>+'Detail by Turbine'!S11</f>
        <v>Spain Arcos (EEL) - 70%</v>
      </c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85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01"/>
    </row>
    <row r="29" spans="1:89" s="106" customFormat="1" x14ac:dyDescent="0.25">
      <c r="A29" s="261"/>
      <c r="B29" s="195" t="s">
        <v>114</v>
      </c>
      <c r="C29" s="266"/>
      <c r="D29" s="196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96">
        <v>0</v>
      </c>
      <c r="M29" s="196">
        <v>0</v>
      </c>
      <c r="N29" s="196">
        <v>0</v>
      </c>
      <c r="O29" s="196">
        <v>0</v>
      </c>
      <c r="P29" s="196">
        <v>0</v>
      </c>
      <c r="Q29" s="196">
        <v>0</v>
      </c>
      <c r="R29" s="196">
        <v>0</v>
      </c>
      <c r="S29" s="196">
        <v>0</v>
      </c>
      <c r="T29" s="196">
        <v>0</v>
      </c>
      <c r="U29" s="196">
        <v>0</v>
      </c>
      <c r="V29" s="196">
        <v>0</v>
      </c>
      <c r="W29" s="196">
        <v>0</v>
      </c>
      <c r="X29" s="196">
        <v>0.1</v>
      </c>
      <c r="Y29" s="196">
        <v>0</v>
      </c>
      <c r="Z29" s="196">
        <v>0</v>
      </c>
      <c r="AA29" s="196">
        <v>0.23</v>
      </c>
      <c r="AB29" s="196">
        <v>0.05</v>
      </c>
      <c r="AC29" s="196">
        <v>0.05</v>
      </c>
      <c r="AD29" s="196">
        <v>0.05</v>
      </c>
      <c r="AE29" s="196">
        <v>0.05</v>
      </c>
      <c r="AF29" s="196">
        <v>0.05</v>
      </c>
      <c r="AG29" s="83">
        <v>0.04</v>
      </c>
      <c r="AH29" s="196">
        <v>0.03</v>
      </c>
      <c r="AI29" s="196">
        <v>0.03</v>
      </c>
      <c r="AJ29" s="196">
        <v>0.03</v>
      </c>
      <c r="AK29" s="196">
        <v>0.02</v>
      </c>
      <c r="AL29" s="196">
        <v>0.02</v>
      </c>
      <c r="AM29" s="196">
        <v>0.02</v>
      </c>
      <c r="AN29" s="196">
        <v>0.02</v>
      </c>
      <c r="AO29" s="196">
        <v>0.06</v>
      </c>
      <c r="AP29" s="196">
        <v>7.0000000000000007E-2</v>
      </c>
      <c r="AQ29" s="196">
        <v>0.06</v>
      </c>
      <c r="AR29" s="196">
        <v>0.01</v>
      </c>
      <c r="AS29" s="196">
        <v>0.01</v>
      </c>
      <c r="AT29" s="196">
        <v>0</v>
      </c>
      <c r="AU29" s="196">
        <v>0</v>
      </c>
      <c r="AV29" s="196">
        <v>0</v>
      </c>
      <c r="AW29" s="196">
        <v>0</v>
      </c>
      <c r="AX29" s="196">
        <v>0</v>
      </c>
      <c r="AY29" s="196">
        <v>0</v>
      </c>
      <c r="AZ29" s="196">
        <v>0</v>
      </c>
      <c r="BA29" s="196">
        <v>0</v>
      </c>
      <c r="BB29" s="196">
        <v>0</v>
      </c>
      <c r="BC29" s="105">
        <f>SUM(D29:BB29)</f>
        <v>1.0000000000000004</v>
      </c>
      <c r="BD29" s="102"/>
    </row>
    <row r="30" spans="1:89" s="106" customFormat="1" x14ac:dyDescent="0.25">
      <c r="A30" s="261"/>
      <c r="B30" s="195" t="s">
        <v>115</v>
      </c>
      <c r="C30" s="266"/>
      <c r="D30" s="196">
        <f>D29</f>
        <v>0</v>
      </c>
      <c r="E30" s="196">
        <f t="shared" ref="E30:AJ30" si="23">+D30+E29</f>
        <v>0</v>
      </c>
      <c r="F30" s="196">
        <f t="shared" si="23"/>
        <v>0</v>
      </c>
      <c r="G30" s="196">
        <f t="shared" si="23"/>
        <v>0</v>
      </c>
      <c r="H30" s="196">
        <f t="shared" si="23"/>
        <v>0</v>
      </c>
      <c r="I30" s="196">
        <f t="shared" si="23"/>
        <v>0</v>
      </c>
      <c r="J30" s="196">
        <f t="shared" si="23"/>
        <v>0</v>
      </c>
      <c r="K30" s="196">
        <f t="shared" si="23"/>
        <v>0</v>
      </c>
      <c r="L30" s="196">
        <f t="shared" si="23"/>
        <v>0</v>
      </c>
      <c r="M30" s="196">
        <f t="shared" si="23"/>
        <v>0</v>
      </c>
      <c r="N30" s="196">
        <f t="shared" si="23"/>
        <v>0</v>
      </c>
      <c r="O30" s="196">
        <f t="shared" si="23"/>
        <v>0</v>
      </c>
      <c r="P30" s="196">
        <f t="shared" si="23"/>
        <v>0</v>
      </c>
      <c r="Q30" s="196">
        <f t="shared" si="23"/>
        <v>0</v>
      </c>
      <c r="R30" s="196">
        <f t="shared" si="23"/>
        <v>0</v>
      </c>
      <c r="S30" s="196">
        <f t="shared" si="23"/>
        <v>0</v>
      </c>
      <c r="T30" s="196">
        <f t="shared" si="23"/>
        <v>0</v>
      </c>
      <c r="U30" s="196">
        <f t="shared" si="23"/>
        <v>0</v>
      </c>
      <c r="V30" s="196">
        <f t="shared" si="23"/>
        <v>0</v>
      </c>
      <c r="W30" s="196">
        <f t="shared" si="23"/>
        <v>0</v>
      </c>
      <c r="X30" s="196">
        <f t="shared" si="23"/>
        <v>0.1</v>
      </c>
      <c r="Y30" s="196">
        <f t="shared" si="23"/>
        <v>0.1</v>
      </c>
      <c r="Z30" s="196">
        <f t="shared" si="23"/>
        <v>0.1</v>
      </c>
      <c r="AA30" s="196">
        <f t="shared" si="23"/>
        <v>0.33</v>
      </c>
      <c r="AB30" s="196">
        <f t="shared" si="23"/>
        <v>0.38</v>
      </c>
      <c r="AC30" s="196">
        <f t="shared" si="23"/>
        <v>0.43</v>
      </c>
      <c r="AD30" s="196">
        <f t="shared" si="23"/>
        <v>0.48</v>
      </c>
      <c r="AE30" s="196">
        <f t="shared" si="23"/>
        <v>0.53</v>
      </c>
      <c r="AF30" s="196">
        <f t="shared" si="23"/>
        <v>0.58000000000000007</v>
      </c>
      <c r="AG30" s="83">
        <f t="shared" si="23"/>
        <v>0.62000000000000011</v>
      </c>
      <c r="AH30" s="196">
        <f t="shared" si="23"/>
        <v>0.65000000000000013</v>
      </c>
      <c r="AI30" s="196">
        <f t="shared" si="23"/>
        <v>0.68000000000000016</v>
      </c>
      <c r="AJ30" s="196">
        <f t="shared" si="23"/>
        <v>0.71000000000000019</v>
      </c>
      <c r="AK30" s="196">
        <f t="shared" ref="AK30:BB30" si="24">+AJ30+AK29</f>
        <v>0.7300000000000002</v>
      </c>
      <c r="AL30" s="196">
        <f t="shared" si="24"/>
        <v>0.75000000000000022</v>
      </c>
      <c r="AM30" s="196">
        <f t="shared" si="24"/>
        <v>0.77000000000000024</v>
      </c>
      <c r="AN30" s="196">
        <f t="shared" si="24"/>
        <v>0.79000000000000026</v>
      </c>
      <c r="AO30" s="196">
        <f t="shared" si="24"/>
        <v>0.85000000000000031</v>
      </c>
      <c r="AP30" s="196">
        <f t="shared" si="24"/>
        <v>0.92000000000000037</v>
      </c>
      <c r="AQ30" s="196">
        <f t="shared" si="24"/>
        <v>0.98000000000000043</v>
      </c>
      <c r="AR30" s="196">
        <f t="shared" si="24"/>
        <v>0.99000000000000044</v>
      </c>
      <c r="AS30" s="196">
        <f t="shared" si="24"/>
        <v>1.0000000000000004</v>
      </c>
      <c r="AT30" s="196">
        <f t="shared" si="24"/>
        <v>1.0000000000000004</v>
      </c>
      <c r="AU30" s="196">
        <f t="shared" si="24"/>
        <v>1.0000000000000004</v>
      </c>
      <c r="AV30" s="196">
        <f t="shared" si="24"/>
        <v>1.0000000000000004</v>
      </c>
      <c r="AW30" s="196">
        <f t="shared" si="24"/>
        <v>1.0000000000000004</v>
      </c>
      <c r="AX30" s="196">
        <f t="shared" si="24"/>
        <v>1.0000000000000004</v>
      </c>
      <c r="AY30" s="196">
        <f t="shared" si="24"/>
        <v>1.0000000000000004</v>
      </c>
      <c r="AZ30" s="196">
        <f t="shared" si="24"/>
        <v>1.0000000000000004</v>
      </c>
      <c r="BA30" s="196">
        <f t="shared" si="24"/>
        <v>1.0000000000000004</v>
      </c>
      <c r="BB30" s="196">
        <f t="shared" si="24"/>
        <v>1.0000000000000004</v>
      </c>
      <c r="BC30" s="105"/>
      <c r="BD30" s="102"/>
    </row>
    <row r="31" spans="1:89" s="106" customFormat="1" x14ac:dyDescent="0.25">
      <c r="A31" s="261"/>
      <c r="B31" s="195" t="s">
        <v>116</v>
      </c>
      <c r="C31" s="266"/>
      <c r="D31" s="196">
        <v>0</v>
      </c>
      <c r="E31" s="196">
        <v>0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96">
        <v>0</v>
      </c>
      <c r="M31" s="196">
        <v>0</v>
      </c>
      <c r="N31" s="196">
        <v>0</v>
      </c>
      <c r="O31" s="196">
        <v>0</v>
      </c>
      <c r="P31" s="196">
        <v>0</v>
      </c>
      <c r="Q31" s="196">
        <v>0</v>
      </c>
      <c r="R31" s="196">
        <v>0</v>
      </c>
      <c r="S31" s="196">
        <v>0</v>
      </c>
      <c r="T31" s="196">
        <v>0</v>
      </c>
      <c r="U31" s="196">
        <v>0</v>
      </c>
      <c r="V31" s="196">
        <f t="shared" ref="V31:BB31" si="25">V32-U32</f>
        <v>0.1</v>
      </c>
      <c r="W31" s="196">
        <f t="shared" si="25"/>
        <v>1.2999999999999998E-2</v>
      </c>
      <c r="X31" s="196">
        <f t="shared" si="25"/>
        <v>1.7000000000000001E-2</v>
      </c>
      <c r="Y31" s="196">
        <f t="shared" si="25"/>
        <v>1.5999999999999986E-2</v>
      </c>
      <c r="Z31" s="196">
        <f t="shared" si="25"/>
        <v>2.6999999999999996E-2</v>
      </c>
      <c r="AA31" s="196">
        <f t="shared" si="25"/>
        <v>4.9000000000000016E-2</v>
      </c>
      <c r="AB31" s="196">
        <f t="shared" si="25"/>
        <v>5.9000000000000025E-2</v>
      </c>
      <c r="AC31" s="196">
        <f t="shared" si="25"/>
        <v>5.7999999999999996E-2</v>
      </c>
      <c r="AD31" s="196">
        <f t="shared" si="25"/>
        <v>4.9999999999999989E-2</v>
      </c>
      <c r="AE31" s="196">
        <f t="shared" si="25"/>
        <v>5.2999999999999992E-2</v>
      </c>
      <c r="AF31" s="196">
        <f t="shared" si="25"/>
        <v>5.3999999999999992E-2</v>
      </c>
      <c r="AG31" s="83">
        <f t="shared" si="25"/>
        <v>5.3000000000000047E-2</v>
      </c>
      <c r="AH31" s="196">
        <f t="shared" si="25"/>
        <v>4.0999999999999925E-2</v>
      </c>
      <c r="AI31" s="196">
        <f t="shared" si="25"/>
        <v>3.0000000000000027E-2</v>
      </c>
      <c r="AJ31" s="196">
        <f t="shared" si="25"/>
        <v>3.2000000000000028E-2</v>
      </c>
      <c r="AK31" s="196">
        <f t="shared" si="25"/>
        <v>1.8000000000000016E-2</v>
      </c>
      <c r="AL31" s="196">
        <f t="shared" si="25"/>
        <v>1.7000000000000015E-2</v>
      </c>
      <c r="AM31" s="196">
        <f t="shared" si="25"/>
        <v>1.3999999999999901E-2</v>
      </c>
      <c r="AN31" s="196">
        <f t="shared" si="25"/>
        <v>1.2000000000000011E-2</v>
      </c>
      <c r="AO31" s="196">
        <f t="shared" si="25"/>
        <v>9.6000000000000085E-2</v>
      </c>
      <c r="AP31" s="196">
        <f t="shared" si="25"/>
        <v>9.4999999999999973E-2</v>
      </c>
      <c r="AQ31" s="196">
        <f t="shared" si="25"/>
        <v>9.1999999999999971E-2</v>
      </c>
      <c r="AR31" s="196">
        <f t="shared" si="25"/>
        <v>4.0000000000000036E-3</v>
      </c>
      <c r="AS31" s="196">
        <f t="shared" si="25"/>
        <v>0</v>
      </c>
      <c r="AT31" s="196">
        <f t="shared" si="25"/>
        <v>0</v>
      </c>
      <c r="AU31" s="196">
        <f t="shared" si="25"/>
        <v>0</v>
      </c>
      <c r="AV31" s="196">
        <f t="shared" si="25"/>
        <v>0</v>
      </c>
      <c r="AW31" s="196">
        <f t="shared" si="25"/>
        <v>0</v>
      </c>
      <c r="AX31" s="196">
        <f t="shared" si="25"/>
        <v>0</v>
      </c>
      <c r="AY31" s="196">
        <f t="shared" si="25"/>
        <v>0</v>
      </c>
      <c r="AZ31" s="196">
        <f t="shared" si="25"/>
        <v>0</v>
      </c>
      <c r="BA31" s="196">
        <f t="shared" si="25"/>
        <v>0</v>
      </c>
      <c r="BB31" s="196">
        <f t="shared" si="25"/>
        <v>0</v>
      </c>
      <c r="BC31" s="105">
        <f>SUM(D31:BB31)</f>
        <v>1</v>
      </c>
      <c r="BD31" s="102"/>
    </row>
    <row r="32" spans="1:89" s="106" customFormat="1" x14ac:dyDescent="0.25">
      <c r="A32" s="261"/>
      <c r="B32" s="195" t="s">
        <v>117</v>
      </c>
      <c r="C32" s="266"/>
      <c r="D32" s="196">
        <f>D31</f>
        <v>0</v>
      </c>
      <c r="E32" s="196">
        <f t="shared" ref="E32:U32" si="26">+D32+E31</f>
        <v>0</v>
      </c>
      <c r="F32" s="196">
        <f t="shared" si="26"/>
        <v>0</v>
      </c>
      <c r="G32" s="196">
        <f t="shared" si="26"/>
        <v>0</v>
      </c>
      <c r="H32" s="196">
        <f t="shared" si="26"/>
        <v>0</v>
      </c>
      <c r="I32" s="196">
        <f t="shared" si="26"/>
        <v>0</v>
      </c>
      <c r="J32" s="196">
        <f t="shared" si="26"/>
        <v>0</v>
      </c>
      <c r="K32" s="196">
        <f t="shared" si="26"/>
        <v>0</v>
      </c>
      <c r="L32" s="196">
        <f t="shared" si="26"/>
        <v>0</v>
      </c>
      <c r="M32" s="196">
        <f t="shared" si="26"/>
        <v>0</v>
      </c>
      <c r="N32" s="196">
        <f t="shared" si="26"/>
        <v>0</v>
      </c>
      <c r="O32" s="196">
        <f t="shared" si="26"/>
        <v>0</v>
      </c>
      <c r="P32" s="196">
        <f t="shared" si="26"/>
        <v>0</v>
      </c>
      <c r="Q32" s="196">
        <f t="shared" si="26"/>
        <v>0</v>
      </c>
      <c r="R32" s="196">
        <f t="shared" si="26"/>
        <v>0</v>
      </c>
      <c r="S32" s="196">
        <f t="shared" si="26"/>
        <v>0</v>
      </c>
      <c r="T32" s="196">
        <f t="shared" si="26"/>
        <v>0</v>
      </c>
      <c r="U32" s="196">
        <f t="shared" si="26"/>
        <v>0</v>
      </c>
      <c r="V32" s="196">
        <v>0.1</v>
      </c>
      <c r="W32" s="196">
        <v>0.113</v>
      </c>
      <c r="X32" s="196">
        <v>0.13</v>
      </c>
      <c r="Y32" s="196">
        <v>0.14599999999999999</v>
      </c>
      <c r="Z32" s="196">
        <v>0.17299999999999999</v>
      </c>
      <c r="AA32" s="196">
        <v>0.222</v>
      </c>
      <c r="AB32" s="196">
        <v>0.28100000000000003</v>
      </c>
      <c r="AC32" s="196">
        <v>0.33900000000000002</v>
      </c>
      <c r="AD32" s="196">
        <v>0.38900000000000001</v>
      </c>
      <c r="AE32" s="196">
        <v>0.442</v>
      </c>
      <c r="AF32" s="196">
        <v>0.496</v>
      </c>
      <c r="AG32" s="83">
        <v>0.54900000000000004</v>
      </c>
      <c r="AH32" s="196">
        <v>0.59</v>
      </c>
      <c r="AI32" s="196">
        <v>0.62</v>
      </c>
      <c r="AJ32" s="196">
        <v>0.65200000000000002</v>
      </c>
      <c r="AK32" s="196">
        <v>0.67</v>
      </c>
      <c r="AL32" s="196">
        <v>0.68700000000000006</v>
      </c>
      <c r="AM32" s="196">
        <v>0.70099999999999996</v>
      </c>
      <c r="AN32" s="196">
        <v>0.71299999999999997</v>
      </c>
      <c r="AO32" s="196">
        <v>0.80900000000000005</v>
      </c>
      <c r="AP32" s="196">
        <v>0.90400000000000003</v>
      </c>
      <c r="AQ32" s="196">
        <v>0.996</v>
      </c>
      <c r="AR32" s="196">
        <v>1</v>
      </c>
      <c r="AS32" s="196">
        <v>1</v>
      </c>
      <c r="AT32" s="196">
        <v>1</v>
      </c>
      <c r="AU32" s="196">
        <v>1</v>
      </c>
      <c r="AV32" s="196">
        <v>1</v>
      </c>
      <c r="AW32" s="196">
        <v>1</v>
      </c>
      <c r="AX32" s="196">
        <v>1</v>
      </c>
      <c r="AY32" s="196">
        <v>1</v>
      </c>
      <c r="AZ32" s="196">
        <v>1</v>
      </c>
      <c r="BA32" s="196">
        <v>1</v>
      </c>
      <c r="BB32" s="196">
        <v>1</v>
      </c>
      <c r="BC32" s="105"/>
      <c r="BD32" s="102"/>
    </row>
    <row r="33" spans="1:89" s="110" customFormat="1" x14ac:dyDescent="0.25">
      <c r="A33" s="261"/>
      <c r="B33" s="210"/>
      <c r="C33" s="26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84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109"/>
      <c r="BD33" s="107"/>
    </row>
    <row r="34" spans="1:89" s="92" customFormat="1" x14ac:dyDescent="0.25">
      <c r="A34" s="261"/>
      <c r="B34" s="199" t="s">
        <v>118</v>
      </c>
      <c r="C34" s="200">
        <f>250.25/3</f>
        <v>83.416666666666671</v>
      </c>
      <c r="D34" s="201">
        <f t="shared" ref="D34:AI34" si="27">+D30*$C34</f>
        <v>0</v>
      </c>
      <c r="E34" s="201">
        <f t="shared" si="27"/>
        <v>0</v>
      </c>
      <c r="F34" s="201">
        <f t="shared" si="27"/>
        <v>0</v>
      </c>
      <c r="G34" s="201">
        <f t="shared" si="27"/>
        <v>0</v>
      </c>
      <c r="H34" s="201">
        <f t="shared" si="27"/>
        <v>0</v>
      </c>
      <c r="I34" s="201">
        <f t="shared" si="27"/>
        <v>0</v>
      </c>
      <c r="J34" s="201">
        <f t="shared" si="27"/>
        <v>0</v>
      </c>
      <c r="K34" s="201">
        <f t="shared" si="27"/>
        <v>0</v>
      </c>
      <c r="L34" s="201">
        <f t="shared" si="27"/>
        <v>0</v>
      </c>
      <c r="M34" s="201">
        <f t="shared" si="27"/>
        <v>0</v>
      </c>
      <c r="N34" s="201">
        <f t="shared" si="27"/>
        <v>0</v>
      </c>
      <c r="O34" s="201">
        <f t="shared" si="27"/>
        <v>0</v>
      </c>
      <c r="P34" s="201">
        <f t="shared" si="27"/>
        <v>0</v>
      </c>
      <c r="Q34" s="201">
        <f t="shared" si="27"/>
        <v>0</v>
      </c>
      <c r="R34" s="201">
        <f t="shared" si="27"/>
        <v>0</v>
      </c>
      <c r="S34" s="201">
        <f t="shared" si="27"/>
        <v>0</v>
      </c>
      <c r="T34" s="201">
        <f t="shared" si="27"/>
        <v>0</v>
      </c>
      <c r="U34" s="201">
        <f t="shared" si="27"/>
        <v>0</v>
      </c>
      <c r="V34" s="201">
        <f t="shared" si="27"/>
        <v>0</v>
      </c>
      <c r="W34" s="201">
        <f t="shared" si="27"/>
        <v>0</v>
      </c>
      <c r="X34" s="201">
        <f t="shared" si="27"/>
        <v>8.3416666666666668</v>
      </c>
      <c r="Y34" s="201">
        <f t="shared" si="27"/>
        <v>8.3416666666666668</v>
      </c>
      <c r="Z34" s="201">
        <f t="shared" si="27"/>
        <v>8.3416666666666668</v>
      </c>
      <c r="AA34" s="201">
        <f t="shared" si="27"/>
        <v>27.527500000000003</v>
      </c>
      <c r="AB34" s="201">
        <f t="shared" si="27"/>
        <v>31.698333333333334</v>
      </c>
      <c r="AC34" s="201">
        <f t="shared" si="27"/>
        <v>35.869166666666665</v>
      </c>
      <c r="AD34" s="201">
        <f t="shared" si="27"/>
        <v>40.04</v>
      </c>
      <c r="AE34" s="201">
        <f t="shared" si="27"/>
        <v>44.210833333333341</v>
      </c>
      <c r="AF34" s="201">
        <f t="shared" si="27"/>
        <v>48.381666666666675</v>
      </c>
      <c r="AG34" s="91">
        <f t="shared" si="27"/>
        <v>51.718333333333348</v>
      </c>
      <c r="AH34" s="201">
        <f t="shared" si="27"/>
        <v>54.220833333333346</v>
      </c>
      <c r="AI34" s="201">
        <f t="shared" si="27"/>
        <v>56.72333333333335</v>
      </c>
      <c r="AJ34" s="201">
        <f t="shared" ref="AJ34:BB34" si="28">+AJ30*$C34</f>
        <v>59.225833333333355</v>
      </c>
      <c r="AK34" s="201">
        <f t="shared" si="28"/>
        <v>60.894166666666685</v>
      </c>
      <c r="AL34" s="201">
        <f t="shared" si="28"/>
        <v>62.562500000000021</v>
      </c>
      <c r="AM34" s="201">
        <f t="shared" si="28"/>
        <v>64.230833333333351</v>
      </c>
      <c r="AN34" s="201">
        <f t="shared" si="28"/>
        <v>65.899166666666687</v>
      </c>
      <c r="AO34" s="201">
        <f t="shared" si="28"/>
        <v>70.904166666666697</v>
      </c>
      <c r="AP34" s="201">
        <f t="shared" si="28"/>
        <v>76.743333333333368</v>
      </c>
      <c r="AQ34" s="201">
        <f t="shared" si="28"/>
        <v>81.748333333333377</v>
      </c>
      <c r="AR34" s="201">
        <f t="shared" si="28"/>
        <v>82.582500000000039</v>
      </c>
      <c r="AS34" s="201">
        <f t="shared" si="28"/>
        <v>83.416666666666714</v>
      </c>
      <c r="AT34" s="201">
        <f t="shared" si="28"/>
        <v>83.416666666666714</v>
      </c>
      <c r="AU34" s="201">
        <f t="shared" si="28"/>
        <v>83.416666666666714</v>
      </c>
      <c r="AV34" s="201">
        <f t="shared" si="28"/>
        <v>83.416666666666714</v>
      </c>
      <c r="AW34" s="201">
        <f t="shared" si="28"/>
        <v>83.416666666666714</v>
      </c>
      <c r="AX34" s="201">
        <f t="shared" si="28"/>
        <v>83.416666666666714</v>
      </c>
      <c r="AY34" s="201">
        <f t="shared" si="28"/>
        <v>83.416666666666714</v>
      </c>
      <c r="AZ34" s="201">
        <f t="shared" si="28"/>
        <v>83.416666666666714</v>
      </c>
      <c r="BA34" s="201">
        <f t="shared" si="28"/>
        <v>83.416666666666714</v>
      </c>
      <c r="BB34" s="201">
        <f t="shared" si="28"/>
        <v>83.416666666666714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8" thickBot="1" x14ac:dyDescent="0.3">
      <c r="A35" s="262"/>
      <c r="B35" s="204" t="s">
        <v>119</v>
      </c>
      <c r="C35" s="205" t="str">
        <f>+'Detail by Turbine'!B11</f>
        <v>Committed</v>
      </c>
      <c r="D35" s="206">
        <f t="shared" ref="D35:AI35" si="29">+D32*$C34</f>
        <v>0</v>
      </c>
      <c r="E35" s="206">
        <f t="shared" si="29"/>
        <v>0</v>
      </c>
      <c r="F35" s="206">
        <f t="shared" si="29"/>
        <v>0</v>
      </c>
      <c r="G35" s="206">
        <f t="shared" si="29"/>
        <v>0</v>
      </c>
      <c r="H35" s="206">
        <f t="shared" si="29"/>
        <v>0</v>
      </c>
      <c r="I35" s="206">
        <f t="shared" si="29"/>
        <v>0</v>
      </c>
      <c r="J35" s="206">
        <f t="shared" si="29"/>
        <v>0</v>
      </c>
      <c r="K35" s="206">
        <f t="shared" si="29"/>
        <v>0</v>
      </c>
      <c r="L35" s="206">
        <f t="shared" si="29"/>
        <v>0</v>
      </c>
      <c r="M35" s="206">
        <f t="shared" si="29"/>
        <v>0</v>
      </c>
      <c r="N35" s="206">
        <f t="shared" si="29"/>
        <v>0</v>
      </c>
      <c r="O35" s="206">
        <f t="shared" si="29"/>
        <v>0</v>
      </c>
      <c r="P35" s="206">
        <f t="shared" si="29"/>
        <v>0</v>
      </c>
      <c r="Q35" s="206">
        <f t="shared" si="29"/>
        <v>0</v>
      </c>
      <c r="R35" s="206">
        <f t="shared" si="29"/>
        <v>0</v>
      </c>
      <c r="S35" s="206">
        <f t="shared" si="29"/>
        <v>0</v>
      </c>
      <c r="T35" s="206">
        <f t="shared" si="29"/>
        <v>0</v>
      </c>
      <c r="U35" s="206">
        <f t="shared" si="29"/>
        <v>0</v>
      </c>
      <c r="V35" s="206">
        <f t="shared" si="29"/>
        <v>8.3416666666666668</v>
      </c>
      <c r="W35" s="206">
        <f t="shared" si="29"/>
        <v>9.4260833333333345</v>
      </c>
      <c r="X35" s="206">
        <f t="shared" si="29"/>
        <v>10.844166666666668</v>
      </c>
      <c r="Y35" s="206">
        <f t="shared" si="29"/>
        <v>12.178833333333333</v>
      </c>
      <c r="Z35" s="206">
        <f t="shared" si="29"/>
        <v>14.431083333333333</v>
      </c>
      <c r="AA35" s="206">
        <f t="shared" si="29"/>
        <v>18.518500000000003</v>
      </c>
      <c r="AB35" s="206">
        <f t="shared" si="29"/>
        <v>23.440083333333337</v>
      </c>
      <c r="AC35" s="206">
        <f t="shared" si="29"/>
        <v>28.278250000000003</v>
      </c>
      <c r="AD35" s="206">
        <f t="shared" si="29"/>
        <v>32.449083333333334</v>
      </c>
      <c r="AE35" s="206">
        <f t="shared" si="29"/>
        <v>36.87016666666667</v>
      </c>
      <c r="AF35" s="206">
        <f t="shared" si="29"/>
        <v>41.37466666666667</v>
      </c>
      <c r="AG35" s="137">
        <f t="shared" si="29"/>
        <v>45.795750000000005</v>
      </c>
      <c r="AH35" s="206">
        <f t="shared" si="29"/>
        <v>49.215833333333336</v>
      </c>
      <c r="AI35" s="206">
        <f t="shared" si="29"/>
        <v>51.718333333333334</v>
      </c>
      <c r="AJ35" s="206">
        <f t="shared" ref="AJ35:BB35" si="30">+AJ32*$C34</f>
        <v>54.387666666666675</v>
      </c>
      <c r="AK35" s="206">
        <f t="shared" si="30"/>
        <v>55.889166666666675</v>
      </c>
      <c r="AL35" s="206">
        <f t="shared" si="30"/>
        <v>57.30725000000001</v>
      </c>
      <c r="AM35" s="206">
        <f t="shared" si="30"/>
        <v>58.47508333333333</v>
      </c>
      <c r="AN35" s="206">
        <f t="shared" si="30"/>
        <v>59.476083333333335</v>
      </c>
      <c r="AO35" s="206">
        <f t="shared" si="30"/>
        <v>67.484083333333345</v>
      </c>
      <c r="AP35" s="206">
        <f t="shared" si="30"/>
        <v>75.408666666666676</v>
      </c>
      <c r="AQ35" s="206">
        <f t="shared" si="30"/>
        <v>83.082999999999998</v>
      </c>
      <c r="AR35" s="206">
        <f t="shared" si="30"/>
        <v>83.416666666666671</v>
      </c>
      <c r="AS35" s="206">
        <f t="shared" si="30"/>
        <v>83.416666666666671</v>
      </c>
      <c r="AT35" s="206">
        <f t="shared" si="30"/>
        <v>83.416666666666671</v>
      </c>
      <c r="AU35" s="206">
        <f t="shared" si="30"/>
        <v>83.416666666666671</v>
      </c>
      <c r="AV35" s="206">
        <f t="shared" si="30"/>
        <v>83.416666666666671</v>
      </c>
      <c r="AW35" s="206">
        <f t="shared" si="30"/>
        <v>83.416666666666671</v>
      </c>
      <c r="AX35" s="206">
        <f t="shared" si="30"/>
        <v>83.416666666666671</v>
      </c>
      <c r="AY35" s="206">
        <f t="shared" si="30"/>
        <v>83.416666666666671</v>
      </c>
      <c r="AZ35" s="206">
        <f t="shared" si="30"/>
        <v>83.416666666666671</v>
      </c>
      <c r="BA35" s="206">
        <f t="shared" si="30"/>
        <v>83.416666666666671</v>
      </c>
      <c r="BB35" s="206">
        <f t="shared" si="30"/>
        <v>83.416666666666671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5">
      <c r="A36" s="260">
        <f>+A28+1</f>
        <v>6</v>
      </c>
      <c r="B36" s="191" t="str">
        <f>+'Detail by Turbine'!G12</f>
        <v>9FA STAG Power Islands</v>
      </c>
      <c r="C36" s="265" t="str">
        <f>+'Detail by Turbine'!S12</f>
        <v>Spain Arcos (EEL) - 70%</v>
      </c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85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01"/>
    </row>
    <row r="37" spans="1:89" s="106" customFormat="1" x14ac:dyDescent="0.25">
      <c r="A37" s="261"/>
      <c r="B37" s="195" t="s">
        <v>114</v>
      </c>
      <c r="C37" s="266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6">
        <v>0</v>
      </c>
      <c r="W37" s="196">
        <v>0</v>
      </c>
      <c r="X37" s="196">
        <v>0.1</v>
      </c>
      <c r="Y37" s="196">
        <v>0</v>
      </c>
      <c r="Z37" s="196">
        <v>0</v>
      </c>
      <c r="AA37" s="196">
        <v>0.23</v>
      </c>
      <c r="AB37" s="196">
        <v>0.05</v>
      </c>
      <c r="AC37" s="196">
        <v>0.05</v>
      </c>
      <c r="AD37" s="196">
        <v>0.05</v>
      </c>
      <c r="AE37" s="196">
        <v>0.05</v>
      </c>
      <c r="AF37" s="196">
        <v>0.05</v>
      </c>
      <c r="AG37" s="83">
        <v>0.04</v>
      </c>
      <c r="AH37" s="196">
        <v>0.03</v>
      </c>
      <c r="AI37" s="196">
        <v>0.03</v>
      </c>
      <c r="AJ37" s="196">
        <v>0.03</v>
      </c>
      <c r="AK37" s="196">
        <v>0.02</v>
      </c>
      <c r="AL37" s="196">
        <v>0.02</v>
      </c>
      <c r="AM37" s="196">
        <v>0.02</v>
      </c>
      <c r="AN37" s="196">
        <v>0.02</v>
      </c>
      <c r="AO37" s="196">
        <v>0.06</v>
      </c>
      <c r="AP37" s="196">
        <v>7.0000000000000007E-2</v>
      </c>
      <c r="AQ37" s="196">
        <v>0.06</v>
      </c>
      <c r="AR37" s="196">
        <v>0.01</v>
      </c>
      <c r="AS37" s="196">
        <v>0.01</v>
      </c>
      <c r="AT37" s="196">
        <v>0</v>
      </c>
      <c r="AU37" s="196">
        <v>0</v>
      </c>
      <c r="AV37" s="196">
        <v>0</v>
      </c>
      <c r="AW37" s="196">
        <v>0</v>
      </c>
      <c r="AX37" s="196">
        <v>0</v>
      </c>
      <c r="AY37" s="196">
        <v>0</v>
      </c>
      <c r="AZ37" s="196">
        <v>0</v>
      </c>
      <c r="BA37" s="196">
        <v>0</v>
      </c>
      <c r="BB37" s="196">
        <v>0</v>
      </c>
      <c r="BC37" s="105">
        <f>SUM(D37:BB37)</f>
        <v>1.0000000000000004</v>
      </c>
      <c r="BD37" s="102"/>
    </row>
    <row r="38" spans="1:89" s="106" customFormat="1" x14ac:dyDescent="0.25">
      <c r="A38" s="261"/>
      <c r="B38" s="195" t="s">
        <v>115</v>
      </c>
      <c r="C38" s="266"/>
      <c r="D38" s="196">
        <f>D37</f>
        <v>0</v>
      </c>
      <c r="E38" s="196">
        <f t="shared" ref="E38:AJ38" si="31">+D38+E37</f>
        <v>0</v>
      </c>
      <c r="F38" s="196">
        <f t="shared" si="31"/>
        <v>0</v>
      </c>
      <c r="G38" s="196">
        <f t="shared" si="31"/>
        <v>0</v>
      </c>
      <c r="H38" s="196">
        <f t="shared" si="31"/>
        <v>0</v>
      </c>
      <c r="I38" s="196">
        <f t="shared" si="31"/>
        <v>0</v>
      </c>
      <c r="J38" s="196">
        <f t="shared" si="31"/>
        <v>0</v>
      </c>
      <c r="K38" s="196">
        <f t="shared" si="31"/>
        <v>0</v>
      </c>
      <c r="L38" s="196">
        <f t="shared" si="31"/>
        <v>0</v>
      </c>
      <c r="M38" s="196">
        <f t="shared" si="31"/>
        <v>0</v>
      </c>
      <c r="N38" s="196">
        <f t="shared" si="31"/>
        <v>0</v>
      </c>
      <c r="O38" s="196">
        <f t="shared" si="31"/>
        <v>0</v>
      </c>
      <c r="P38" s="196">
        <f t="shared" si="31"/>
        <v>0</v>
      </c>
      <c r="Q38" s="196">
        <f t="shared" si="31"/>
        <v>0</v>
      </c>
      <c r="R38" s="196">
        <f t="shared" si="31"/>
        <v>0</v>
      </c>
      <c r="S38" s="196">
        <f t="shared" si="31"/>
        <v>0</v>
      </c>
      <c r="T38" s="196">
        <f t="shared" si="31"/>
        <v>0</v>
      </c>
      <c r="U38" s="196">
        <f t="shared" si="31"/>
        <v>0</v>
      </c>
      <c r="V38" s="196">
        <f t="shared" si="31"/>
        <v>0</v>
      </c>
      <c r="W38" s="196">
        <f t="shared" si="31"/>
        <v>0</v>
      </c>
      <c r="X38" s="196">
        <f t="shared" si="31"/>
        <v>0.1</v>
      </c>
      <c r="Y38" s="196">
        <f t="shared" si="31"/>
        <v>0.1</v>
      </c>
      <c r="Z38" s="196">
        <f t="shared" si="31"/>
        <v>0.1</v>
      </c>
      <c r="AA38" s="196">
        <f t="shared" si="31"/>
        <v>0.33</v>
      </c>
      <c r="AB38" s="196">
        <f t="shared" si="31"/>
        <v>0.38</v>
      </c>
      <c r="AC38" s="196">
        <f t="shared" si="31"/>
        <v>0.43</v>
      </c>
      <c r="AD38" s="196">
        <f t="shared" si="31"/>
        <v>0.48</v>
      </c>
      <c r="AE38" s="196">
        <f t="shared" si="31"/>
        <v>0.53</v>
      </c>
      <c r="AF38" s="196">
        <f t="shared" si="31"/>
        <v>0.58000000000000007</v>
      </c>
      <c r="AG38" s="83">
        <f t="shared" si="31"/>
        <v>0.62000000000000011</v>
      </c>
      <c r="AH38" s="196">
        <f t="shared" si="31"/>
        <v>0.65000000000000013</v>
      </c>
      <c r="AI38" s="196">
        <f t="shared" si="31"/>
        <v>0.68000000000000016</v>
      </c>
      <c r="AJ38" s="196">
        <f t="shared" si="31"/>
        <v>0.71000000000000019</v>
      </c>
      <c r="AK38" s="196">
        <f t="shared" ref="AK38:BB38" si="32">+AJ38+AK37</f>
        <v>0.7300000000000002</v>
      </c>
      <c r="AL38" s="196">
        <f t="shared" si="32"/>
        <v>0.75000000000000022</v>
      </c>
      <c r="AM38" s="196">
        <f t="shared" si="32"/>
        <v>0.77000000000000024</v>
      </c>
      <c r="AN38" s="196">
        <f t="shared" si="32"/>
        <v>0.79000000000000026</v>
      </c>
      <c r="AO38" s="196">
        <f t="shared" si="32"/>
        <v>0.85000000000000031</v>
      </c>
      <c r="AP38" s="196">
        <f t="shared" si="32"/>
        <v>0.92000000000000037</v>
      </c>
      <c r="AQ38" s="196">
        <f t="shared" si="32"/>
        <v>0.98000000000000043</v>
      </c>
      <c r="AR38" s="196">
        <f t="shared" si="32"/>
        <v>0.99000000000000044</v>
      </c>
      <c r="AS38" s="196">
        <f t="shared" si="32"/>
        <v>1.0000000000000004</v>
      </c>
      <c r="AT38" s="196">
        <f t="shared" si="32"/>
        <v>1.0000000000000004</v>
      </c>
      <c r="AU38" s="196">
        <f t="shared" si="32"/>
        <v>1.0000000000000004</v>
      </c>
      <c r="AV38" s="196">
        <f t="shared" si="32"/>
        <v>1.0000000000000004</v>
      </c>
      <c r="AW38" s="196">
        <f t="shared" si="32"/>
        <v>1.0000000000000004</v>
      </c>
      <c r="AX38" s="196">
        <f t="shared" si="32"/>
        <v>1.0000000000000004</v>
      </c>
      <c r="AY38" s="196">
        <f t="shared" si="32"/>
        <v>1.0000000000000004</v>
      </c>
      <c r="AZ38" s="196">
        <f t="shared" si="32"/>
        <v>1.0000000000000004</v>
      </c>
      <c r="BA38" s="196">
        <f t="shared" si="32"/>
        <v>1.0000000000000004</v>
      </c>
      <c r="BB38" s="196">
        <f t="shared" si="32"/>
        <v>1.0000000000000004</v>
      </c>
      <c r="BC38" s="105"/>
      <c r="BD38" s="102"/>
    </row>
    <row r="39" spans="1:89" s="106" customFormat="1" x14ac:dyDescent="0.25">
      <c r="A39" s="261"/>
      <c r="B39" s="195" t="s">
        <v>116</v>
      </c>
      <c r="C39" s="266"/>
      <c r="D39" s="196">
        <v>0</v>
      </c>
      <c r="E39" s="196">
        <v>0</v>
      </c>
      <c r="F39" s="196">
        <v>0</v>
      </c>
      <c r="G39" s="196">
        <v>0</v>
      </c>
      <c r="H39" s="196">
        <v>0</v>
      </c>
      <c r="I39" s="196">
        <v>0</v>
      </c>
      <c r="J39" s="196">
        <v>0</v>
      </c>
      <c r="K39" s="196">
        <v>0</v>
      </c>
      <c r="L39" s="196">
        <v>0</v>
      </c>
      <c r="M39" s="196">
        <v>0</v>
      </c>
      <c r="N39" s="196">
        <v>0</v>
      </c>
      <c r="O39" s="196">
        <v>0</v>
      </c>
      <c r="P39" s="196">
        <v>0</v>
      </c>
      <c r="Q39" s="196">
        <v>0</v>
      </c>
      <c r="R39" s="196">
        <v>0</v>
      </c>
      <c r="S39" s="196">
        <v>0</v>
      </c>
      <c r="T39" s="196">
        <v>0</v>
      </c>
      <c r="U39" s="196">
        <v>0</v>
      </c>
      <c r="V39" s="196">
        <f t="shared" ref="V39:BB39" si="33">V40-U40</f>
        <v>0.1</v>
      </c>
      <c r="W39" s="196">
        <f t="shared" si="33"/>
        <v>1.2999999999999998E-2</v>
      </c>
      <c r="X39" s="196">
        <f t="shared" si="33"/>
        <v>1.7000000000000001E-2</v>
      </c>
      <c r="Y39" s="196">
        <f t="shared" si="33"/>
        <v>1.5999999999999986E-2</v>
      </c>
      <c r="Z39" s="196">
        <f t="shared" si="33"/>
        <v>2.6999999999999996E-2</v>
      </c>
      <c r="AA39" s="196">
        <f t="shared" si="33"/>
        <v>4.9000000000000016E-2</v>
      </c>
      <c r="AB39" s="196">
        <f t="shared" si="33"/>
        <v>5.9000000000000025E-2</v>
      </c>
      <c r="AC39" s="196">
        <f t="shared" si="33"/>
        <v>5.7999999999999996E-2</v>
      </c>
      <c r="AD39" s="196">
        <f t="shared" si="33"/>
        <v>4.9999999999999989E-2</v>
      </c>
      <c r="AE39" s="196">
        <f t="shared" si="33"/>
        <v>5.2999999999999992E-2</v>
      </c>
      <c r="AF39" s="196">
        <f t="shared" si="33"/>
        <v>5.3999999999999992E-2</v>
      </c>
      <c r="AG39" s="83">
        <f t="shared" si="33"/>
        <v>5.3000000000000047E-2</v>
      </c>
      <c r="AH39" s="196">
        <f t="shared" si="33"/>
        <v>4.0999999999999925E-2</v>
      </c>
      <c r="AI39" s="196">
        <f t="shared" si="33"/>
        <v>3.0000000000000027E-2</v>
      </c>
      <c r="AJ39" s="196">
        <f t="shared" si="33"/>
        <v>3.2000000000000028E-2</v>
      </c>
      <c r="AK39" s="196">
        <f t="shared" si="33"/>
        <v>1.8000000000000016E-2</v>
      </c>
      <c r="AL39" s="196">
        <f t="shared" si="33"/>
        <v>1.7000000000000015E-2</v>
      </c>
      <c r="AM39" s="196">
        <f t="shared" si="33"/>
        <v>1.3999999999999901E-2</v>
      </c>
      <c r="AN39" s="196">
        <f t="shared" si="33"/>
        <v>1.2000000000000011E-2</v>
      </c>
      <c r="AO39" s="196">
        <f t="shared" si="33"/>
        <v>9.6000000000000085E-2</v>
      </c>
      <c r="AP39" s="196">
        <f t="shared" si="33"/>
        <v>9.4999999999999973E-2</v>
      </c>
      <c r="AQ39" s="196">
        <f t="shared" si="33"/>
        <v>9.1999999999999971E-2</v>
      </c>
      <c r="AR39" s="196">
        <f t="shared" si="33"/>
        <v>4.0000000000000036E-3</v>
      </c>
      <c r="AS39" s="196">
        <f t="shared" si="33"/>
        <v>0</v>
      </c>
      <c r="AT39" s="196">
        <f t="shared" si="33"/>
        <v>0</v>
      </c>
      <c r="AU39" s="196">
        <f t="shared" si="33"/>
        <v>0</v>
      </c>
      <c r="AV39" s="196">
        <f t="shared" si="33"/>
        <v>0</v>
      </c>
      <c r="AW39" s="196">
        <f t="shared" si="33"/>
        <v>0</v>
      </c>
      <c r="AX39" s="196">
        <f t="shared" si="33"/>
        <v>0</v>
      </c>
      <c r="AY39" s="196">
        <f t="shared" si="33"/>
        <v>0</v>
      </c>
      <c r="AZ39" s="196">
        <f t="shared" si="33"/>
        <v>0</v>
      </c>
      <c r="BA39" s="196">
        <f t="shared" si="33"/>
        <v>0</v>
      </c>
      <c r="BB39" s="196">
        <f t="shared" si="33"/>
        <v>0</v>
      </c>
      <c r="BC39" s="105">
        <f>SUM(D39:BB39)</f>
        <v>1</v>
      </c>
      <c r="BD39" s="102"/>
    </row>
    <row r="40" spans="1:89" s="106" customFormat="1" x14ac:dyDescent="0.25">
      <c r="A40" s="261"/>
      <c r="B40" s="195" t="s">
        <v>117</v>
      </c>
      <c r="C40" s="266"/>
      <c r="D40" s="196">
        <f>D39</f>
        <v>0</v>
      </c>
      <c r="E40" s="196">
        <f t="shared" ref="E40:U40" si="34">+D40+E39</f>
        <v>0</v>
      </c>
      <c r="F40" s="196">
        <f t="shared" si="34"/>
        <v>0</v>
      </c>
      <c r="G40" s="196">
        <f t="shared" si="34"/>
        <v>0</v>
      </c>
      <c r="H40" s="196">
        <f t="shared" si="34"/>
        <v>0</v>
      </c>
      <c r="I40" s="196">
        <f t="shared" si="34"/>
        <v>0</v>
      </c>
      <c r="J40" s="196">
        <f t="shared" si="34"/>
        <v>0</v>
      </c>
      <c r="K40" s="196">
        <f t="shared" si="34"/>
        <v>0</v>
      </c>
      <c r="L40" s="196">
        <f t="shared" si="34"/>
        <v>0</v>
      </c>
      <c r="M40" s="196">
        <f t="shared" si="34"/>
        <v>0</v>
      </c>
      <c r="N40" s="196">
        <f t="shared" si="34"/>
        <v>0</v>
      </c>
      <c r="O40" s="196">
        <f t="shared" si="34"/>
        <v>0</v>
      </c>
      <c r="P40" s="196">
        <f t="shared" si="34"/>
        <v>0</v>
      </c>
      <c r="Q40" s="196">
        <f t="shared" si="34"/>
        <v>0</v>
      </c>
      <c r="R40" s="196">
        <f t="shared" si="34"/>
        <v>0</v>
      </c>
      <c r="S40" s="196">
        <f t="shared" si="34"/>
        <v>0</v>
      </c>
      <c r="T40" s="196">
        <f t="shared" si="34"/>
        <v>0</v>
      </c>
      <c r="U40" s="196">
        <f t="shared" si="34"/>
        <v>0</v>
      </c>
      <c r="V40" s="196">
        <v>0.1</v>
      </c>
      <c r="W40" s="196">
        <v>0.113</v>
      </c>
      <c r="X40" s="196">
        <v>0.13</v>
      </c>
      <c r="Y40" s="196">
        <v>0.14599999999999999</v>
      </c>
      <c r="Z40" s="196">
        <v>0.17299999999999999</v>
      </c>
      <c r="AA40" s="196">
        <v>0.222</v>
      </c>
      <c r="AB40" s="196">
        <v>0.28100000000000003</v>
      </c>
      <c r="AC40" s="196">
        <v>0.33900000000000002</v>
      </c>
      <c r="AD40" s="196">
        <v>0.38900000000000001</v>
      </c>
      <c r="AE40" s="196">
        <v>0.442</v>
      </c>
      <c r="AF40" s="196">
        <v>0.496</v>
      </c>
      <c r="AG40" s="83">
        <v>0.54900000000000004</v>
      </c>
      <c r="AH40" s="196">
        <v>0.59</v>
      </c>
      <c r="AI40" s="196">
        <v>0.62</v>
      </c>
      <c r="AJ40" s="196">
        <v>0.65200000000000002</v>
      </c>
      <c r="AK40" s="196">
        <v>0.67</v>
      </c>
      <c r="AL40" s="196">
        <v>0.68700000000000006</v>
      </c>
      <c r="AM40" s="196">
        <v>0.70099999999999996</v>
      </c>
      <c r="AN40" s="196">
        <v>0.71299999999999997</v>
      </c>
      <c r="AO40" s="196">
        <v>0.80900000000000005</v>
      </c>
      <c r="AP40" s="196">
        <v>0.90400000000000003</v>
      </c>
      <c r="AQ40" s="196">
        <v>0.996</v>
      </c>
      <c r="AR40" s="196">
        <v>1</v>
      </c>
      <c r="AS40" s="196">
        <v>1</v>
      </c>
      <c r="AT40" s="196">
        <v>1</v>
      </c>
      <c r="AU40" s="196">
        <v>1</v>
      </c>
      <c r="AV40" s="196">
        <v>1</v>
      </c>
      <c r="AW40" s="196">
        <v>1</v>
      </c>
      <c r="AX40" s="196">
        <v>1</v>
      </c>
      <c r="AY40" s="196">
        <v>1</v>
      </c>
      <c r="AZ40" s="196">
        <v>1</v>
      </c>
      <c r="BA40" s="196">
        <v>1</v>
      </c>
      <c r="BB40" s="196">
        <v>1</v>
      </c>
      <c r="BC40" s="105"/>
      <c r="BD40" s="102"/>
    </row>
    <row r="41" spans="1:89" s="110" customFormat="1" x14ac:dyDescent="0.25">
      <c r="A41" s="261"/>
      <c r="B41" s="210"/>
      <c r="C41" s="266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84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109"/>
      <c r="BD41" s="107"/>
    </row>
    <row r="42" spans="1:89" s="92" customFormat="1" x14ac:dyDescent="0.25">
      <c r="A42" s="261"/>
      <c r="B42" s="199" t="s">
        <v>118</v>
      </c>
      <c r="C42" s="200">
        <f>250.25/3</f>
        <v>83.416666666666671</v>
      </c>
      <c r="D42" s="201">
        <f t="shared" ref="D42:AI42" si="35">+D38*$C42</f>
        <v>0</v>
      </c>
      <c r="E42" s="201">
        <f t="shared" si="35"/>
        <v>0</v>
      </c>
      <c r="F42" s="201">
        <f t="shared" si="35"/>
        <v>0</v>
      </c>
      <c r="G42" s="201">
        <f t="shared" si="35"/>
        <v>0</v>
      </c>
      <c r="H42" s="201">
        <f t="shared" si="35"/>
        <v>0</v>
      </c>
      <c r="I42" s="201">
        <f t="shared" si="35"/>
        <v>0</v>
      </c>
      <c r="J42" s="201">
        <f t="shared" si="35"/>
        <v>0</v>
      </c>
      <c r="K42" s="201">
        <f t="shared" si="35"/>
        <v>0</v>
      </c>
      <c r="L42" s="201">
        <f t="shared" si="35"/>
        <v>0</v>
      </c>
      <c r="M42" s="201">
        <f t="shared" si="35"/>
        <v>0</v>
      </c>
      <c r="N42" s="201">
        <f t="shared" si="35"/>
        <v>0</v>
      </c>
      <c r="O42" s="201">
        <f t="shared" si="35"/>
        <v>0</v>
      </c>
      <c r="P42" s="201">
        <f t="shared" si="35"/>
        <v>0</v>
      </c>
      <c r="Q42" s="201">
        <f t="shared" si="35"/>
        <v>0</v>
      </c>
      <c r="R42" s="201">
        <f t="shared" si="35"/>
        <v>0</v>
      </c>
      <c r="S42" s="201">
        <f t="shared" si="35"/>
        <v>0</v>
      </c>
      <c r="T42" s="201">
        <f t="shared" si="35"/>
        <v>0</v>
      </c>
      <c r="U42" s="201">
        <f t="shared" si="35"/>
        <v>0</v>
      </c>
      <c r="V42" s="201">
        <f t="shared" si="35"/>
        <v>0</v>
      </c>
      <c r="W42" s="201">
        <f t="shared" si="35"/>
        <v>0</v>
      </c>
      <c r="X42" s="201">
        <f t="shared" si="35"/>
        <v>8.3416666666666668</v>
      </c>
      <c r="Y42" s="201">
        <f t="shared" si="35"/>
        <v>8.3416666666666668</v>
      </c>
      <c r="Z42" s="201">
        <f t="shared" si="35"/>
        <v>8.3416666666666668</v>
      </c>
      <c r="AA42" s="201">
        <f t="shared" si="35"/>
        <v>27.527500000000003</v>
      </c>
      <c r="AB42" s="201">
        <f t="shared" si="35"/>
        <v>31.698333333333334</v>
      </c>
      <c r="AC42" s="201">
        <f t="shared" si="35"/>
        <v>35.869166666666665</v>
      </c>
      <c r="AD42" s="201">
        <f t="shared" si="35"/>
        <v>40.04</v>
      </c>
      <c r="AE42" s="201">
        <f t="shared" si="35"/>
        <v>44.210833333333341</v>
      </c>
      <c r="AF42" s="201">
        <f t="shared" si="35"/>
        <v>48.381666666666675</v>
      </c>
      <c r="AG42" s="91">
        <f t="shared" si="35"/>
        <v>51.718333333333348</v>
      </c>
      <c r="AH42" s="201">
        <f t="shared" si="35"/>
        <v>54.220833333333346</v>
      </c>
      <c r="AI42" s="201">
        <f t="shared" si="35"/>
        <v>56.72333333333335</v>
      </c>
      <c r="AJ42" s="201">
        <f t="shared" ref="AJ42:BB42" si="36">+AJ38*$C42</f>
        <v>59.225833333333355</v>
      </c>
      <c r="AK42" s="201">
        <f t="shared" si="36"/>
        <v>60.894166666666685</v>
      </c>
      <c r="AL42" s="201">
        <f t="shared" si="36"/>
        <v>62.562500000000021</v>
      </c>
      <c r="AM42" s="201">
        <f t="shared" si="36"/>
        <v>64.230833333333351</v>
      </c>
      <c r="AN42" s="201">
        <f t="shared" si="36"/>
        <v>65.899166666666687</v>
      </c>
      <c r="AO42" s="201">
        <f t="shared" si="36"/>
        <v>70.904166666666697</v>
      </c>
      <c r="AP42" s="201">
        <f t="shared" si="36"/>
        <v>76.743333333333368</v>
      </c>
      <c r="AQ42" s="201">
        <f t="shared" si="36"/>
        <v>81.748333333333377</v>
      </c>
      <c r="AR42" s="201">
        <f t="shared" si="36"/>
        <v>82.582500000000039</v>
      </c>
      <c r="AS42" s="201">
        <f t="shared" si="36"/>
        <v>83.416666666666714</v>
      </c>
      <c r="AT42" s="201">
        <f t="shared" si="36"/>
        <v>83.416666666666714</v>
      </c>
      <c r="AU42" s="201">
        <f t="shared" si="36"/>
        <v>83.416666666666714</v>
      </c>
      <c r="AV42" s="201">
        <f t="shared" si="36"/>
        <v>83.416666666666714</v>
      </c>
      <c r="AW42" s="201">
        <f t="shared" si="36"/>
        <v>83.416666666666714</v>
      </c>
      <c r="AX42" s="201">
        <f t="shared" si="36"/>
        <v>83.416666666666714</v>
      </c>
      <c r="AY42" s="201">
        <f t="shared" si="36"/>
        <v>83.416666666666714</v>
      </c>
      <c r="AZ42" s="201">
        <f t="shared" si="36"/>
        <v>83.416666666666714</v>
      </c>
      <c r="BA42" s="201">
        <f t="shared" si="36"/>
        <v>83.416666666666714</v>
      </c>
      <c r="BB42" s="201">
        <f t="shared" si="36"/>
        <v>83.416666666666714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8" thickBot="1" x14ac:dyDescent="0.3">
      <c r="A43" s="262"/>
      <c r="B43" s="204" t="s">
        <v>119</v>
      </c>
      <c r="C43" s="205" t="str">
        <f>+'Detail by Turbine'!B12</f>
        <v>Committed</v>
      </c>
      <c r="D43" s="206">
        <f t="shared" ref="D43:AI43" si="37">+D40*$C42</f>
        <v>0</v>
      </c>
      <c r="E43" s="206">
        <f t="shared" si="37"/>
        <v>0</v>
      </c>
      <c r="F43" s="206">
        <f t="shared" si="37"/>
        <v>0</v>
      </c>
      <c r="G43" s="206">
        <f t="shared" si="37"/>
        <v>0</v>
      </c>
      <c r="H43" s="206">
        <f t="shared" si="37"/>
        <v>0</v>
      </c>
      <c r="I43" s="206">
        <f t="shared" si="37"/>
        <v>0</v>
      </c>
      <c r="J43" s="206">
        <f t="shared" si="37"/>
        <v>0</v>
      </c>
      <c r="K43" s="206">
        <f t="shared" si="37"/>
        <v>0</v>
      </c>
      <c r="L43" s="206">
        <f t="shared" si="37"/>
        <v>0</v>
      </c>
      <c r="M43" s="206">
        <f t="shared" si="37"/>
        <v>0</v>
      </c>
      <c r="N43" s="206">
        <f t="shared" si="37"/>
        <v>0</v>
      </c>
      <c r="O43" s="206">
        <f t="shared" si="37"/>
        <v>0</v>
      </c>
      <c r="P43" s="206">
        <f t="shared" si="37"/>
        <v>0</v>
      </c>
      <c r="Q43" s="206">
        <f t="shared" si="37"/>
        <v>0</v>
      </c>
      <c r="R43" s="206">
        <f t="shared" si="37"/>
        <v>0</v>
      </c>
      <c r="S43" s="206">
        <f t="shared" si="37"/>
        <v>0</v>
      </c>
      <c r="T43" s="206">
        <f t="shared" si="37"/>
        <v>0</v>
      </c>
      <c r="U43" s="206">
        <f t="shared" si="37"/>
        <v>0</v>
      </c>
      <c r="V43" s="206">
        <f t="shared" si="37"/>
        <v>8.3416666666666668</v>
      </c>
      <c r="W43" s="206">
        <f t="shared" si="37"/>
        <v>9.4260833333333345</v>
      </c>
      <c r="X43" s="206">
        <f t="shared" si="37"/>
        <v>10.844166666666668</v>
      </c>
      <c r="Y43" s="206">
        <f t="shared" si="37"/>
        <v>12.178833333333333</v>
      </c>
      <c r="Z43" s="206">
        <f t="shared" si="37"/>
        <v>14.431083333333333</v>
      </c>
      <c r="AA43" s="206">
        <f t="shared" si="37"/>
        <v>18.518500000000003</v>
      </c>
      <c r="AB43" s="206">
        <f t="shared" si="37"/>
        <v>23.440083333333337</v>
      </c>
      <c r="AC43" s="206">
        <f t="shared" si="37"/>
        <v>28.278250000000003</v>
      </c>
      <c r="AD43" s="206">
        <f t="shared" si="37"/>
        <v>32.449083333333334</v>
      </c>
      <c r="AE43" s="206">
        <f t="shared" si="37"/>
        <v>36.87016666666667</v>
      </c>
      <c r="AF43" s="206">
        <f t="shared" si="37"/>
        <v>41.37466666666667</v>
      </c>
      <c r="AG43" s="137">
        <f t="shared" si="37"/>
        <v>45.795750000000005</v>
      </c>
      <c r="AH43" s="206">
        <f t="shared" si="37"/>
        <v>49.215833333333336</v>
      </c>
      <c r="AI43" s="206">
        <f t="shared" si="37"/>
        <v>51.718333333333334</v>
      </c>
      <c r="AJ43" s="206">
        <f t="shared" ref="AJ43:BB43" si="38">+AJ40*$C42</f>
        <v>54.387666666666675</v>
      </c>
      <c r="AK43" s="206">
        <f t="shared" si="38"/>
        <v>55.889166666666675</v>
      </c>
      <c r="AL43" s="206">
        <f t="shared" si="38"/>
        <v>57.30725000000001</v>
      </c>
      <c r="AM43" s="206">
        <f t="shared" si="38"/>
        <v>58.47508333333333</v>
      </c>
      <c r="AN43" s="206">
        <f t="shared" si="38"/>
        <v>59.476083333333335</v>
      </c>
      <c r="AO43" s="206">
        <f t="shared" si="38"/>
        <v>67.484083333333345</v>
      </c>
      <c r="AP43" s="206">
        <f t="shared" si="38"/>
        <v>75.408666666666676</v>
      </c>
      <c r="AQ43" s="206">
        <f t="shared" si="38"/>
        <v>83.082999999999998</v>
      </c>
      <c r="AR43" s="206">
        <f t="shared" si="38"/>
        <v>83.416666666666671</v>
      </c>
      <c r="AS43" s="206">
        <f t="shared" si="38"/>
        <v>83.416666666666671</v>
      </c>
      <c r="AT43" s="206">
        <f t="shared" si="38"/>
        <v>83.416666666666671</v>
      </c>
      <c r="AU43" s="206">
        <f t="shared" si="38"/>
        <v>83.416666666666671</v>
      </c>
      <c r="AV43" s="206">
        <f t="shared" si="38"/>
        <v>83.416666666666671</v>
      </c>
      <c r="AW43" s="206">
        <f t="shared" si="38"/>
        <v>83.416666666666671</v>
      </c>
      <c r="AX43" s="206">
        <f t="shared" si="38"/>
        <v>83.416666666666671</v>
      </c>
      <c r="AY43" s="206">
        <f t="shared" si="38"/>
        <v>83.416666666666671</v>
      </c>
      <c r="AZ43" s="206">
        <f t="shared" si="38"/>
        <v>83.416666666666671</v>
      </c>
      <c r="BA43" s="206">
        <f t="shared" si="38"/>
        <v>83.416666666666671</v>
      </c>
      <c r="BB43" s="206">
        <f t="shared" si="38"/>
        <v>83.416666666666671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5">
      <c r="A44" s="260">
        <f>+A36+1</f>
        <v>7</v>
      </c>
      <c r="B44" s="191" t="str">
        <f>+'Detail by Turbine'!G13</f>
        <v>9FA STAG Power Islands</v>
      </c>
      <c r="C44" s="265" t="str">
        <f>+'Detail by Turbine'!S13</f>
        <v>Spain Arcos (EEL) - 70%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85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01"/>
    </row>
    <row r="45" spans="1:89" s="106" customFormat="1" x14ac:dyDescent="0.25">
      <c r="A45" s="261"/>
      <c r="B45" s="195" t="s">
        <v>114</v>
      </c>
      <c r="C45" s="266"/>
      <c r="D45" s="196">
        <v>0</v>
      </c>
      <c r="E45" s="196">
        <v>0</v>
      </c>
      <c r="F45" s="196">
        <v>0</v>
      </c>
      <c r="G45" s="196">
        <v>0</v>
      </c>
      <c r="H45" s="196">
        <v>0</v>
      </c>
      <c r="I45" s="196">
        <v>0</v>
      </c>
      <c r="J45" s="196">
        <v>0</v>
      </c>
      <c r="K45" s="196">
        <v>0</v>
      </c>
      <c r="L45" s="196">
        <v>0</v>
      </c>
      <c r="M45" s="196">
        <v>0</v>
      </c>
      <c r="N45" s="196">
        <v>0</v>
      </c>
      <c r="O45" s="196">
        <v>0</v>
      </c>
      <c r="P45" s="196">
        <v>0</v>
      </c>
      <c r="Q45" s="196">
        <v>0</v>
      </c>
      <c r="R45" s="196">
        <v>0</v>
      </c>
      <c r="S45" s="196">
        <v>0</v>
      </c>
      <c r="T45" s="196">
        <v>0</v>
      </c>
      <c r="U45" s="196">
        <v>0</v>
      </c>
      <c r="V45" s="196">
        <v>0</v>
      </c>
      <c r="W45" s="196">
        <v>0</v>
      </c>
      <c r="X45" s="196">
        <v>0.1</v>
      </c>
      <c r="Y45" s="196">
        <v>0</v>
      </c>
      <c r="Z45" s="196">
        <v>0</v>
      </c>
      <c r="AA45" s="196">
        <v>0.23</v>
      </c>
      <c r="AB45" s="196">
        <v>0.05</v>
      </c>
      <c r="AC45" s="196">
        <v>0.05</v>
      </c>
      <c r="AD45" s="196">
        <v>0.05</v>
      </c>
      <c r="AE45" s="196">
        <v>0.05</v>
      </c>
      <c r="AF45" s="196">
        <v>0.05</v>
      </c>
      <c r="AG45" s="83">
        <v>0.04</v>
      </c>
      <c r="AH45" s="196">
        <v>0.03</v>
      </c>
      <c r="AI45" s="196">
        <v>0.03</v>
      </c>
      <c r="AJ45" s="196">
        <v>0.03</v>
      </c>
      <c r="AK45" s="196">
        <v>0.02</v>
      </c>
      <c r="AL45" s="196">
        <v>0.02</v>
      </c>
      <c r="AM45" s="196">
        <v>0.02</v>
      </c>
      <c r="AN45" s="196">
        <v>0.02</v>
      </c>
      <c r="AO45" s="196">
        <v>0.06</v>
      </c>
      <c r="AP45" s="196">
        <v>7.0000000000000007E-2</v>
      </c>
      <c r="AQ45" s="196">
        <v>0.06</v>
      </c>
      <c r="AR45" s="196">
        <v>0.01</v>
      </c>
      <c r="AS45" s="196">
        <v>0.01</v>
      </c>
      <c r="AT45" s="196">
        <v>0</v>
      </c>
      <c r="AU45" s="196">
        <v>0</v>
      </c>
      <c r="AV45" s="196">
        <v>0</v>
      </c>
      <c r="AW45" s="196">
        <v>0</v>
      </c>
      <c r="AX45" s="196">
        <v>0</v>
      </c>
      <c r="AY45" s="196">
        <v>0</v>
      </c>
      <c r="AZ45" s="196">
        <v>0</v>
      </c>
      <c r="BA45" s="196">
        <v>0</v>
      </c>
      <c r="BB45" s="196">
        <v>0</v>
      </c>
      <c r="BC45" s="105">
        <f>SUM(D45:BB45)</f>
        <v>1.0000000000000004</v>
      </c>
      <c r="BD45" s="102"/>
    </row>
    <row r="46" spans="1:89" s="106" customFormat="1" x14ac:dyDescent="0.25">
      <c r="A46" s="261"/>
      <c r="B46" s="195" t="s">
        <v>115</v>
      </c>
      <c r="C46" s="266"/>
      <c r="D46" s="196">
        <f>D45</f>
        <v>0</v>
      </c>
      <c r="E46" s="196">
        <f t="shared" ref="E46:AJ46" si="39">+D46+E45</f>
        <v>0</v>
      </c>
      <c r="F46" s="196">
        <f t="shared" si="39"/>
        <v>0</v>
      </c>
      <c r="G46" s="196">
        <f t="shared" si="39"/>
        <v>0</v>
      </c>
      <c r="H46" s="196">
        <f t="shared" si="39"/>
        <v>0</v>
      </c>
      <c r="I46" s="196">
        <f t="shared" si="39"/>
        <v>0</v>
      </c>
      <c r="J46" s="196">
        <f t="shared" si="39"/>
        <v>0</v>
      </c>
      <c r="K46" s="196">
        <f t="shared" si="39"/>
        <v>0</v>
      </c>
      <c r="L46" s="196">
        <f t="shared" si="39"/>
        <v>0</v>
      </c>
      <c r="M46" s="196">
        <f t="shared" si="39"/>
        <v>0</v>
      </c>
      <c r="N46" s="196">
        <f t="shared" si="39"/>
        <v>0</v>
      </c>
      <c r="O46" s="196">
        <f t="shared" si="39"/>
        <v>0</v>
      </c>
      <c r="P46" s="196">
        <f t="shared" si="39"/>
        <v>0</v>
      </c>
      <c r="Q46" s="196">
        <f t="shared" si="39"/>
        <v>0</v>
      </c>
      <c r="R46" s="196">
        <f t="shared" si="39"/>
        <v>0</v>
      </c>
      <c r="S46" s="196">
        <f t="shared" si="39"/>
        <v>0</v>
      </c>
      <c r="T46" s="196">
        <f t="shared" si="39"/>
        <v>0</v>
      </c>
      <c r="U46" s="196">
        <f t="shared" si="39"/>
        <v>0</v>
      </c>
      <c r="V46" s="196">
        <f t="shared" si="39"/>
        <v>0</v>
      </c>
      <c r="W46" s="196">
        <f t="shared" si="39"/>
        <v>0</v>
      </c>
      <c r="X46" s="196">
        <f t="shared" si="39"/>
        <v>0.1</v>
      </c>
      <c r="Y46" s="196">
        <f t="shared" si="39"/>
        <v>0.1</v>
      </c>
      <c r="Z46" s="196">
        <f t="shared" si="39"/>
        <v>0.1</v>
      </c>
      <c r="AA46" s="196">
        <f t="shared" si="39"/>
        <v>0.33</v>
      </c>
      <c r="AB46" s="196">
        <f t="shared" si="39"/>
        <v>0.38</v>
      </c>
      <c r="AC46" s="196">
        <f t="shared" si="39"/>
        <v>0.43</v>
      </c>
      <c r="AD46" s="196">
        <f t="shared" si="39"/>
        <v>0.48</v>
      </c>
      <c r="AE46" s="196">
        <f t="shared" si="39"/>
        <v>0.53</v>
      </c>
      <c r="AF46" s="196">
        <f t="shared" si="39"/>
        <v>0.58000000000000007</v>
      </c>
      <c r="AG46" s="83">
        <f t="shared" si="39"/>
        <v>0.62000000000000011</v>
      </c>
      <c r="AH46" s="196">
        <f t="shared" si="39"/>
        <v>0.65000000000000013</v>
      </c>
      <c r="AI46" s="196">
        <f t="shared" si="39"/>
        <v>0.68000000000000016</v>
      </c>
      <c r="AJ46" s="196">
        <f t="shared" si="39"/>
        <v>0.71000000000000019</v>
      </c>
      <c r="AK46" s="196">
        <f t="shared" ref="AK46:BB46" si="40">+AJ46+AK45</f>
        <v>0.7300000000000002</v>
      </c>
      <c r="AL46" s="196">
        <f t="shared" si="40"/>
        <v>0.75000000000000022</v>
      </c>
      <c r="AM46" s="196">
        <f t="shared" si="40"/>
        <v>0.77000000000000024</v>
      </c>
      <c r="AN46" s="196">
        <f t="shared" si="40"/>
        <v>0.79000000000000026</v>
      </c>
      <c r="AO46" s="196">
        <f t="shared" si="40"/>
        <v>0.85000000000000031</v>
      </c>
      <c r="AP46" s="196">
        <f t="shared" si="40"/>
        <v>0.92000000000000037</v>
      </c>
      <c r="AQ46" s="196">
        <f t="shared" si="40"/>
        <v>0.98000000000000043</v>
      </c>
      <c r="AR46" s="196">
        <f t="shared" si="40"/>
        <v>0.99000000000000044</v>
      </c>
      <c r="AS46" s="196">
        <f t="shared" si="40"/>
        <v>1.0000000000000004</v>
      </c>
      <c r="AT46" s="196">
        <f t="shared" si="40"/>
        <v>1.0000000000000004</v>
      </c>
      <c r="AU46" s="196">
        <f t="shared" si="40"/>
        <v>1.0000000000000004</v>
      </c>
      <c r="AV46" s="196">
        <f t="shared" si="40"/>
        <v>1.0000000000000004</v>
      </c>
      <c r="AW46" s="196">
        <f t="shared" si="40"/>
        <v>1.0000000000000004</v>
      </c>
      <c r="AX46" s="196">
        <f t="shared" si="40"/>
        <v>1.0000000000000004</v>
      </c>
      <c r="AY46" s="196">
        <f t="shared" si="40"/>
        <v>1.0000000000000004</v>
      </c>
      <c r="AZ46" s="196">
        <f t="shared" si="40"/>
        <v>1.0000000000000004</v>
      </c>
      <c r="BA46" s="196">
        <f t="shared" si="40"/>
        <v>1.0000000000000004</v>
      </c>
      <c r="BB46" s="196">
        <f t="shared" si="40"/>
        <v>1.0000000000000004</v>
      </c>
      <c r="BC46" s="105"/>
      <c r="BD46" s="102"/>
    </row>
    <row r="47" spans="1:89" s="106" customFormat="1" x14ac:dyDescent="0.25">
      <c r="A47" s="261"/>
      <c r="B47" s="195" t="s">
        <v>116</v>
      </c>
      <c r="C47" s="266"/>
      <c r="D47" s="196">
        <v>0</v>
      </c>
      <c r="E47" s="196">
        <v>0</v>
      </c>
      <c r="F47" s="196">
        <v>0</v>
      </c>
      <c r="G47" s="196">
        <v>0</v>
      </c>
      <c r="H47" s="196">
        <v>0</v>
      </c>
      <c r="I47" s="196">
        <v>0</v>
      </c>
      <c r="J47" s="196">
        <v>0</v>
      </c>
      <c r="K47" s="196">
        <v>0</v>
      </c>
      <c r="L47" s="196">
        <v>0</v>
      </c>
      <c r="M47" s="196">
        <v>0</v>
      </c>
      <c r="N47" s="196">
        <v>0</v>
      </c>
      <c r="O47" s="196">
        <v>0</v>
      </c>
      <c r="P47" s="196">
        <v>0</v>
      </c>
      <c r="Q47" s="196">
        <v>0</v>
      </c>
      <c r="R47" s="196">
        <v>0</v>
      </c>
      <c r="S47" s="196">
        <v>0</v>
      </c>
      <c r="T47" s="196">
        <v>0</v>
      </c>
      <c r="U47" s="196">
        <v>0</v>
      </c>
      <c r="V47" s="196">
        <f t="shared" ref="V47:BB47" si="41">V48-U48</f>
        <v>0.1</v>
      </c>
      <c r="W47" s="196">
        <f t="shared" si="41"/>
        <v>1.2999999999999998E-2</v>
      </c>
      <c r="X47" s="196">
        <f t="shared" si="41"/>
        <v>1.7000000000000001E-2</v>
      </c>
      <c r="Y47" s="196">
        <f t="shared" si="41"/>
        <v>1.5999999999999986E-2</v>
      </c>
      <c r="Z47" s="196">
        <f t="shared" si="41"/>
        <v>2.6999999999999996E-2</v>
      </c>
      <c r="AA47" s="196">
        <f t="shared" si="41"/>
        <v>4.9000000000000016E-2</v>
      </c>
      <c r="AB47" s="196">
        <f t="shared" si="41"/>
        <v>5.9000000000000025E-2</v>
      </c>
      <c r="AC47" s="196">
        <f t="shared" si="41"/>
        <v>5.7999999999999996E-2</v>
      </c>
      <c r="AD47" s="196">
        <f t="shared" si="41"/>
        <v>4.9999999999999989E-2</v>
      </c>
      <c r="AE47" s="196">
        <f t="shared" si="41"/>
        <v>5.2999999999999992E-2</v>
      </c>
      <c r="AF47" s="196">
        <f t="shared" si="41"/>
        <v>5.3999999999999992E-2</v>
      </c>
      <c r="AG47" s="83">
        <f t="shared" si="41"/>
        <v>5.3000000000000047E-2</v>
      </c>
      <c r="AH47" s="196">
        <f t="shared" si="41"/>
        <v>4.0999999999999925E-2</v>
      </c>
      <c r="AI47" s="196">
        <f t="shared" si="41"/>
        <v>3.0000000000000027E-2</v>
      </c>
      <c r="AJ47" s="196">
        <f t="shared" si="41"/>
        <v>3.2000000000000028E-2</v>
      </c>
      <c r="AK47" s="196">
        <f t="shared" si="41"/>
        <v>1.8000000000000016E-2</v>
      </c>
      <c r="AL47" s="196">
        <f t="shared" si="41"/>
        <v>1.7000000000000015E-2</v>
      </c>
      <c r="AM47" s="196">
        <f t="shared" si="41"/>
        <v>1.3999999999999901E-2</v>
      </c>
      <c r="AN47" s="196">
        <f t="shared" si="41"/>
        <v>1.2000000000000011E-2</v>
      </c>
      <c r="AO47" s="196">
        <f t="shared" si="41"/>
        <v>9.6000000000000085E-2</v>
      </c>
      <c r="AP47" s="196">
        <f t="shared" si="41"/>
        <v>9.4999999999999973E-2</v>
      </c>
      <c r="AQ47" s="196">
        <f t="shared" si="41"/>
        <v>9.1999999999999971E-2</v>
      </c>
      <c r="AR47" s="196">
        <f t="shared" si="41"/>
        <v>4.0000000000000036E-3</v>
      </c>
      <c r="AS47" s="196">
        <f t="shared" si="41"/>
        <v>0</v>
      </c>
      <c r="AT47" s="196">
        <f t="shared" si="41"/>
        <v>0</v>
      </c>
      <c r="AU47" s="196">
        <f t="shared" si="41"/>
        <v>0</v>
      </c>
      <c r="AV47" s="196">
        <f t="shared" si="41"/>
        <v>0</v>
      </c>
      <c r="AW47" s="196">
        <f t="shared" si="41"/>
        <v>0</v>
      </c>
      <c r="AX47" s="196">
        <f t="shared" si="41"/>
        <v>0</v>
      </c>
      <c r="AY47" s="196">
        <f t="shared" si="41"/>
        <v>0</v>
      </c>
      <c r="AZ47" s="196">
        <f t="shared" si="41"/>
        <v>0</v>
      </c>
      <c r="BA47" s="196">
        <f t="shared" si="41"/>
        <v>0</v>
      </c>
      <c r="BB47" s="196">
        <f t="shared" si="41"/>
        <v>0</v>
      </c>
      <c r="BC47" s="105">
        <f>SUM(D47:BB47)</f>
        <v>1</v>
      </c>
      <c r="BD47" s="102"/>
    </row>
    <row r="48" spans="1:89" s="106" customFormat="1" x14ac:dyDescent="0.25">
      <c r="A48" s="261"/>
      <c r="B48" s="195" t="s">
        <v>117</v>
      </c>
      <c r="C48" s="266"/>
      <c r="D48" s="196">
        <f>D47</f>
        <v>0</v>
      </c>
      <c r="E48" s="196">
        <f t="shared" ref="E48:U48" si="42">+D48+E47</f>
        <v>0</v>
      </c>
      <c r="F48" s="196">
        <f t="shared" si="42"/>
        <v>0</v>
      </c>
      <c r="G48" s="196">
        <f t="shared" si="42"/>
        <v>0</v>
      </c>
      <c r="H48" s="196">
        <f t="shared" si="42"/>
        <v>0</v>
      </c>
      <c r="I48" s="196">
        <f t="shared" si="42"/>
        <v>0</v>
      </c>
      <c r="J48" s="196">
        <f t="shared" si="42"/>
        <v>0</v>
      </c>
      <c r="K48" s="196">
        <f t="shared" si="42"/>
        <v>0</v>
      </c>
      <c r="L48" s="196">
        <f t="shared" si="42"/>
        <v>0</v>
      </c>
      <c r="M48" s="196">
        <f t="shared" si="42"/>
        <v>0</v>
      </c>
      <c r="N48" s="196">
        <f t="shared" si="42"/>
        <v>0</v>
      </c>
      <c r="O48" s="196">
        <f t="shared" si="42"/>
        <v>0</v>
      </c>
      <c r="P48" s="196">
        <f t="shared" si="42"/>
        <v>0</v>
      </c>
      <c r="Q48" s="196">
        <f t="shared" si="42"/>
        <v>0</v>
      </c>
      <c r="R48" s="196">
        <f t="shared" si="42"/>
        <v>0</v>
      </c>
      <c r="S48" s="196">
        <f t="shared" si="42"/>
        <v>0</v>
      </c>
      <c r="T48" s="196">
        <f t="shared" si="42"/>
        <v>0</v>
      </c>
      <c r="U48" s="196">
        <f t="shared" si="42"/>
        <v>0</v>
      </c>
      <c r="V48" s="196">
        <v>0.1</v>
      </c>
      <c r="W48" s="196">
        <v>0.113</v>
      </c>
      <c r="X48" s="196">
        <v>0.13</v>
      </c>
      <c r="Y48" s="196">
        <v>0.14599999999999999</v>
      </c>
      <c r="Z48" s="196">
        <v>0.17299999999999999</v>
      </c>
      <c r="AA48" s="196">
        <v>0.222</v>
      </c>
      <c r="AB48" s="196">
        <v>0.28100000000000003</v>
      </c>
      <c r="AC48" s="196">
        <v>0.33900000000000002</v>
      </c>
      <c r="AD48" s="196">
        <v>0.38900000000000001</v>
      </c>
      <c r="AE48" s="196">
        <v>0.442</v>
      </c>
      <c r="AF48" s="196">
        <v>0.496</v>
      </c>
      <c r="AG48" s="83">
        <v>0.54900000000000004</v>
      </c>
      <c r="AH48" s="196">
        <v>0.59</v>
      </c>
      <c r="AI48" s="196">
        <v>0.62</v>
      </c>
      <c r="AJ48" s="196">
        <v>0.65200000000000002</v>
      </c>
      <c r="AK48" s="196">
        <v>0.67</v>
      </c>
      <c r="AL48" s="196">
        <v>0.68700000000000006</v>
      </c>
      <c r="AM48" s="196">
        <v>0.70099999999999996</v>
      </c>
      <c r="AN48" s="196">
        <v>0.71299999999999997</v>
      </c>
      <c r="AO48" s="196">
        <v>0.80900000000000005</v>
      </c>
      <c r="AP48" s="196">
        <v>0.90400000000000003</v>
      </c>
      <c r="AQ48" s="196">
        <v>0.996</v>
      </c>
      <c r="AR48" s="196">
        <v>1</v>
      </c>
      <c r="AS48" s="196">
        <v>1</v>
      </c>
      <c r="AT48" s="196">
        <v>1</v>
      </c>
      <c r="AU48" s="196">
        <v>1</v>
      </c>
      <c r="AV48" s="196">
        <v>1</v>
      </c>
      <c r="AW48" s="196">
        <v>1</v>
      </c>
      <c r="AX48" s="196">
        <v>1</v>
      </c>
      <c r="AY48" s="196">
        <v>1</v>
      </c>
      <c r="AZ48" s="196">
        <v>1</v>
      </c>
      <c r="BA48" s="196">
        <v>1</v>
      </c>
      <c r="BB48" s="196">
        <v>1</v>
      </c>
      <c r="BC48" s="105"/>
      <c r="BD48" s="102"/>
    </row>
    <row r="49" spans="1:89" s="110" customFormat="1" x14ac:dyDescent="0.25">
      <c r="A49" s="261"/>
      <c r="B49" s="210"/>
      <c r="C49" s="266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84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109"/>
      <c r="BD49" s="107"/>
    </row>
    <row r="50" spans="1:89" s="92" customFormat="1" x14ac:dyDescent="0.25">
      <c r="A50" s="261"/>
      <c r="B50" s="199" t="s">
        <v>118</v>
      </c>
      <c r="C50" s="200">
        <f>250.25/3</f>
        <v>83.416666666666671</v>
      </c>
      <c r="D50" s="201">
        <f t="shared" ref="D50:AI50" si="43">+D46*$C50</f>
        <v>0</v>
      </c>
      <c r="E50" s="201">
        <f t="shared" si="43"/>
        <v>0</v>
      </c>
      <c r="F50" s="201">
        <f t="shared" si="43"/>
        <v>0</v>
      </c>
      <c r="G50" s="201">
        <f t="shared" si="43"/>
        <v>0</v>
      </c>
      <c r="H50" s="201">
        <f t="shared" si="43"/>
        <v>0</v>
      </c>
      <c r="I50" s="201">
        <f t="shared" si="43"/>
        <v>0</v>
      </c>
      <c r="J50" s="201">
        <f t="shared" si="43"/>
        <v>0</v>
      </c>
      <c r="K50" s="201">
        <f t="shared" si="43"/>
        <v>0</v>
      </c>
      <c r="L50" s="201">
        <f t="shared" si="43"/>
        <v>0</v>
      </c>
      <c r="M50" s="201">
        <f t="shared" si="43"/>
        <v>0</v>
      </c>
      <c r="N50" s="201">
        <f t="shared" si="43"/>
        <v>0</v>
      </c>
      <c r="O50" s="201">
        <f t="shared" si="43"/>
        <v>0</v>
      </c>
      <c r="P50" s="201">
        <f t="shared" si="43"/>
        <v>0</v>
      </c>
      <c r="Q50" s="201">
        <f t="shared" si="43"/>
        <v>0</v>
      </c>
      <c r="R50" s="201">
        <f t="shared" si="43"/>
        <v>0</v>
      </c>
      <c r="S50" s="201">
        <f t="shared" si="43"/>
        <v>0</v>
      </c>
      <c r="T50" s="201">
        <f t="shared" si="43"/>
        <v>0</v>
      </c>
      <c r="U50" s="201">
        <f t="shared" si="43"/>
        <v>0</v>
      </c>
      <c r="V50" s="201">
        <f t="shared" si="43"/>
        <v>0</v>
      </c>
      <c r="W50" s="201">
        <f t="shared" si="43"/>
        <v>0</v>
      </c>
      <c r="X50" s="201">
        <f t="shared" si="43"/>
        <v>8.3416666666666668</v>
      </c>
      <c r="Y50" s="201">
        <f t="shared" si="43"/>
        <v>8.3416666666666668</v>
      </c>
      <c r="Z50" s="201">
        <f t="shared" si="43"/>
        <v>8.3416666666666668</v>
      </c>
      <c r="AA50" s="201">
        <f t="shared" si="43"/>
        <v>27.527500000000003</v>
      </c>
      <c r="AB50" s="201">
        <f t="shared" si="43"/>
        <v>31.698333333333334</v>
      </c>
      <c r="AC50" s="201">
        <f t="shared" si="43"/>
        <v>35.869166666666665</v>
      </c>
      <c r="AD50" s="201">
        <f t="shared" si="43"/>
        <v>40.04</v>
      </c>
      <c r="AE50" s="201">
        <f t="shared" si="43"/>
        <v>44.210833333333341</v>
      </c>
      <c r="AF50" s="201">
        <f t="shared" si="43"/>
        <v>48.381666666666675</v>
      </c>
      <c r="AG50" s="91">
        <f t="shared" si="43"/>
        <v>51.718333333333348</v>
      </c>
      <c r="AH50" s="201">
        <f t="shared" si="43"/>
        <v>54.220833333333346</v>
      </c>
      <c r="AI50" s="201">
        <f t="shared" si="43"/>
        <v>56.72333333333335</v>
      </c>
      <c r="AJ50" s="201">
        <f t="shared" ref="AJ50:BB50" si="44">+AJ46*$C50</f>
        <v>59.225833333333355</v>
      </c>
      <c r="AK50" s="201">
        <f t="shared" si="44"/>
        <v>60.894166666666685</v>
      </c>
      <c r="AL50" s="201">
        <f t="shared" si="44"/>
        <v>62.562500000000021</v>
      </c>
      <c r="AM50" s="201">
        <f t="shared" si="44"/>
        <v>64.230833333333351</v>
      </c>
      <c r="AN50" s="201">
        <f t="shared" si="44"/>
        <v>65.899166666666687</v>
      </c>
      <c r="AO50" s="201">
        <f t="shared" si="44"/>
        <v>70.904166666666697</v>
      </c>
      <c r="AP50" s="201">
        <f t="shared" si="44"/>
        <v>76.743333333333368</v>
      </c>
      <c r="AQ50" s="201">
        <f t="shared" si="44"/>
        <v>81.748333333333377</v>
      </c>
      <c r="AR50" s="201">
        <f t="shared" si="44"/>
        <v>82.582500000000039</v>
      </c>
      <c r="AS50" s="201">
        <f t="shared" si="44"/>
        <v>83.416666666666714</v>
      </c>
      <c r="AT50" s="201">
        <f t="shared" si="44"/>
        <v>83.416666666666714</v>
      </c>
      <c r="AU50" s="201">
        <f t="shared" si="44"/>
        <v>83.416666666666714</v>
      </c>
      <c r="AV50" s="201">
        <f t="shared" si="44"/>
        <v>83.416666666666714</v>
      </c>
      <c r="AW50" s="201">
        <f t="shared" si="44"/>
        <v>83.416666666666714</v>
      </c>
      <c r="AX50" s="201">
        <f t="shared" si="44"/>
        <v>83.416666666666714</v>
      </c>
      <c r="AY50" s="201">
        <f t="shared" si="44"/>
        <v>83.416666666666714</v>
      </c>
      <c r="AZ50" s="201">
        <f t="shared" si="44"/>
        <v>83.416666666666714</v>
      </c>
      <c r="BA50" s="201">
        <f t="shared" si="44"/>
        <v>83.416666666666714</v>
      </c>
      <c r="BB50" s="201">
        <f t="shared" si="44"/>
        <v>83.416666666666714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8" thickBot="1" x14ac:dyDescent="0.3">
      <c r="A51" s="262"/>
      <c r="B51" s="204" t="s">
        <v>119</v>
      </c>
      <c r="C51" s="205" t="str">
        <f>+'Detail by Turbine'!B13</f>
        <v>Committed</v>
      </c>
      <c r="D51" s="206">
        <f t="shared" ref="D51:AI51" si="45">+D48*$C50</f>
        <v>0</v>
      </c>
      <c r="E51" s="206">
        <f t="shared" si="45"/>
        <v>0</v>
      </c>
      <c r="F51" s="206">
        <f t="shared" si="45"/>
        <v>0</v>
      </c>
      <c r="G51" s="206">
        <f t="shared" si="45"/>
        <v>0</v>
      </c>
      <c r="H51" s="206">
        <f t="shared" si="45"/>
        <v>0</v>
      </c>
      <c r="I51" s="206">
        <f t="shared" si="45"/>
        <v>0</v>
      </c>
      <c r="J51" s="206">
        <f t="shared" si="45"/>
        <v>0</v>
      </c>
      <c r="K51" s="206">
        <f t="shared" si="45"/>
        <v>0</v>
      </c>
      <c r="L51" s="206">
        <f t="shared" si="45"/>
        <v>0</v>
      </c>
      <c r="M51" s="206">
        <f t="shared" si="45"/>
        <v>0</v>
      </c>
      <c r="N51" s="206">
        <f t="shared" si="45"/>
        <v>0</v>
      </c>
      <c r="O51" s="206">
        <f t="shared" si="45"/>
        <v>0</v>
      </c>
      <c r="P51" s="206">
        <f t="shared" si="45"/>
        <v>0</v>
      </c>
      <c r="Q51" s="206">
        <f t="shared" si="45"/>
        <v>0</v>
      </c>
      <c r="R51" s="206">
        <f t="shared" si="45"/>
        <v>0</v>
      </c>
      <c r="S51" s="206">
        <f t="shared" si="45"/>
        <v>0</v>
      </c>
      <c r="T51" s="206">
        <f t="shared" si="45"/>
        <v>0</v>
      </c>
      <c r="U51" s="206">
        <f t="shared" si="45"/>
        <v>0</v>
      </c>
      <c r="V51" s="206">
        <f t="shared" si="45"/>
        <v>8.3416666666666668</v>
      </c>
      <c r="W51" s="206">
        <f t="shared" si="45"/>
        <v>9.4260833333333345</v>
      </c>
      <c r="X51" s="206">
        <f t="shared" si="45"/>
        <v>10.844166666666668</v>
      </c>
      <c r="Y51" s="206">
        <f t="shared" si="45"/>
        <v>12.178833333333333</v>
      </c>
      <c r="Z51" s="206">
        <f t="shared" si="45"/>
        <v>14.431083333333333</v>
      </c>
      <c r="AA51" s="206">
        <f t="shared" si="45"/>
        <v>18.518500000000003</v>
      </c>
      <c r="AB51" s="206">
        <f t="shared" si="45"/>
        <v>23.440083333333337</v>
      </c>
      <c r="AC51" s="206">
        <f t="shared" si="45"/>
        <v>28.278250000000003</v>
      </c>
      <c r="AD51" s="206">
        <f t="shared" si="45"/>
        <v>32.449083333333334</v>
      </c>
      <c r="AE51" s="206">
        <f t="shared" si="45"/>
        <v>36.87016666666667</v>
      </c>
      <c r="AF51" s="206">
        <f t="shared" si="45"/>
        <v>41.37466666666667</v>
      </c>
      <c r="AG51" s="137">
        <f t="shared" si="45"/>
        <v>45.795750000000005</v>
      </c>
      <c r="AH51" s="206">
        <f t="shared" si="45"/>
        <v>49.215833333333336</v>
      </c>
      <c r="AI51" s="206">
        <f t="shared" si="45"/>
        <v>51.718333333333334</v>
      </c>
      <c r="AJ51" s="206">
        <f t="shared" ref="AJ51:BB51" si="46">+AJ48*$C50</f>
        <v>54.387666666666675</v>
      </c>
      <c r="AK51" s="206">
        <f t="shared" si="46"/>
        <v>55.889166666666675</v>
      </c>
      <c r="AL51" s="206">
        <f t="shared" si="46"/>
        <v>57.30725000000001</v>
      </c>
      <c r="AM51" s="206">
        <f t="shared" si="46"/>
        <v>58.47508333333333</v>
      </c>
      <c r="AN51" s="206">
        <f t="shared" si="46"/>
        <v>59.476083333333335</v>
      </c>
      <c r="AO51" s="206">
        <f t="shared" si="46"/>
        <v>67.484083333333345</v>
      </c>
      <c r="AP51" s="206">
        <f t="shared" si="46"/>
        <v>75.408666666666676</v>
      </c>
      <c r="AQ51" s="206">
        <f t="shared" si="46"/>
        <v>83.082999999999998</v>
      </c>
      <c r="AR51" s="206">
        <f t="shared" si="46"/>
        <v>83.416666666666671</v>
      </c>
      <c r="AS51" s="206">
        <f t="shared" si="46"/>
        <v>83.416666666666671</v>
      </c>
      <c r="AT51" s="206">
        <f t="shared" si="46"/>
        <v>83.416666666666671</v>
      </c>
      <c r="AU51" s="206">
        <f t="shared" si="46"/>
        <v>83.416666666666671</v>
      </c>
      <c r="AV51" s="206">
        <f t="shared" si="46"/>
        <v>83.416666666666671</v>
      </c>
      <c r="AW51" s="206">
        <f t="shared" si="46"/>
        <v>83.416666666666671</v>
      </c>
      <c r="AX51" s="206">
        <f t="shared" si="46"/>
        <v>83.416666666666671</v>
      </c>
      <c r="AY51" s="206">
        <f t="shared" si="46"/>
        <v>83.416666666666671</v>
      </c>
      <c r="AZ51" s="206">
        <f t="shared" si="46"/>
        <v>83.416666666666671</v>
      </c>
      <c r="BA51" s="206">
        <f t="shared" si="46"/>
        <v>83.416666666666671</v>
      </c>
      <c r="BB51" s="206">
        <f t="shared" si="46"/>
        <v>83.416666666666671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5">
      <c r="A52" s="260">
        <f>+A44+1</f>
        <v>8</v>
      </c>
      <c r="B52" s="99" t="str">
        <f>+'Detail by Turbine'!G14</f>
        <v>7FA - now simple cycle</v>
      </c>
      <c r="C52" s="263" t="str">
        <f>+'Detail by Turbine'!S14</f>
        <v>NEPCO / NESCO - Goldendale (EECC) - 85%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5">
      <c r="A53" s="261"/>
      <c r="B53" s="102" t="s">
        <v>114</v>
      </c>
      <c r="C53" s="264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0.1181</v>
      </c>
      <c r="S53" s="104">
        <v>1.41E-2</v>
      </c>
      <c r="T53" s="104">
        <v>0</v>
      </c>
      <c r="U53" s="104">
        <v>0</v>
      </c>
      <c r="V53" s="104">
        <v>0</v>
      </c>
      <c r="W53" s="104">
        <v>6.6500000000000004E-2</v>
      </c>
      <c r="X53" s="104">
        <v>5.6899999999999999E-2</v>
      </c>
      <c r="Y53" s="104">
        <v>5.6899999999999999E-2</v>
      </c>
      <c r="Z53" s="104">
        <v>5.6899999999999999E-2</v>
      </c>
      <c r="AA53" s="104">
        <v>5.6899999999999999E-2</v>
      </c>
      <c r="AB53" s="104">
        <v>5.6899999999999999E-2</v>
      </c>
      <c r="AC53" s="104">
        <v>5.6899999999999999E-2</v>
      </c>
      <c r="AD53" s="104">
        <v>5.6899999999999999E-2</v>
      </c>
      <c r="AE53" s="104">
        <v>5.6899999999999999E-2</v>
      </c>
      <c r="AF53" s="104">
        <v>5.6899999999999999E-2</v>
      </c>
      <c r="AG53" s="83">
        <v>5.6899999999999999E-2</v>
      </c>
      <c r="AH53" s="104">
        <v>0.21479999999999999</v>
      </c>
      <c r="AI53" s="104">
        <v>1.7500000000000002E-2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0.99999999999999978</v>
      </c>
      <c r="BD53" s="102"/>
    </row>
    <row r="54" spans="1:89" s="106" customFormat="1" x14ac:dyDescent="0.25">
      <c r="A54" s="261"/>
      <c r="B54" s="102" t="s">
        <v>115</v>
      </c>
      <c r="C54" s="264"/>
      <c r="D54" s="104">
        <f>D53</f>
        <v>0</v>
      </c>
      <c r="E54" s="104">
        <f t="shared" ref="E54:AJ54" si="47">+D54+E53</f>
        <v>0</v>
      </c>
      <c r="F54" s="104">
        <f t="shared" si="47"/>
        <v>0</v>
      </c>
      <c r="G54" s="104">
        <f t="shared" si="47"/>
        <v>0</v>
      </c>
      <c r="H54" s="104">
        <f t="shared" si="47"/>
        <v>0</v>
      </c>
      <c r="I54" s="104">
        <f t="shared" si="47"/>
        <v>0</v>
      </c>
      <c r="J54" s="104">
        <f t="shared" si="47"/>
        <v>0</v>
      </c>
      <c r="K54" s="104">
        <f t="shared" si="47"/>
        <v>0</v>
      </c>
      <c r="L54" s="104">
        <f t="shared" si="47"/>
        <v>0</v>
      </c>
      <c r="M54" s="104">
        <f t="shared" si="47"/>
        <v>0</v>
      </c>
      <c r="N54" s="104">
        <f t="shared" si="47"/>
        <v>0</v>
      </c>
      <c r="O54" s="104">
        <f t="shared" si="47"/>
        <v>0</v>
      </c>
      <c r="P54" s="104">
        <f t="shared" si="47"/>
        <v>0</v>
      </c>
      <c r="Q54" s="104">
        <f t="shared" si="47"/>
        <v>0</v>
      </c>
      <c r="R54" s="104">
        <f t="shared" si="47"/>
        <v>0.1181</v>
      </c>
      <c r="S54" s="104">
        <f t="shared" si="47"/>
        <v>0.13219999999999998</v>
      </c>
      <c r="T54" s="104">
        <f t="shared" si="47"/>
        <v>0.13219999999999998</v>
      </c>
      <c r="U54" s="104">
        <f t="shared" si="47"/>
        <v>0.13219999999999998</v>
      </c>
      <c r="V54" s="104">
        <f t="shared" si="47"/>
        <v>0.13219999999999998</v>
      </c>
      <c r="W54" s="104">
        <f t="shared" si="47"/>
        <v>0.19869999999999999</v>
      </c>
      <c r="X54" s="104">
        <f t="shared" si="47"/>
        <v>0.25559999999999999</v>
      </c>
      <c r="Y54" s="104">
        <f t="shared" si="47"/>
        <v>0.3125</v>
      </c>
      <c r="Z54" s="104">
        <f t="shared" si="47"/>
        <v>0.36940000000000001</v>
      </c>
      <c r="AA54" s="104">
        <f t="shared" si="47"/>
        <v>0.42630000000000001</v>
      </c>
      <c r="AB54" s="104">
        <f t="shared" si="47"/>
        <v>0.48320000000000002</v>
      </c>
      <c r="AC54" s="104">
        <f t="shared" si="47"/>
        <v>0.54010000000000002</v>
      </c>
      <c r="AD54" s="104">
        <f t="shared" si="47"/>
        <v>0.59699999999999998</v>
      </c>
      <c r="AE54" s="104">
        <f t="shared" si="47"/>
        <v>0.65389999999999993</v>
      </c>
      <c r="AF54" s="104">
        <f t="shared" si="47"/>
        <v>0.71079999999999988</v>
      </c>
      <c r="AG54" s="83">
        <f t="shared" si="47"/>
        <v>0.76769999999999983</v>
      </c>
      <c r="AH54" s="104">
        <f t="shared" si="47"/>
        <v>0.98249999999999982</v>
      </c>
      <c r="AI54" s="104">
        <f t="shared" si="47"/>
        <v>0.99999999999999978</v>
      </c>
      <c r="AJ54" s="104">
        <f t="shared" si="47"/>
        <v>0.99999999999999978</v>
      </c>
      <c r="AK54" s="104">
        <f t="shared" ref="AK54:BB54" si="48">+AJ54+AK53</f>
        <v>0.99999999999999978</v>
      </c>
      <c r="AL54" s="104">
        <f t="shared" si="48"/>
        <v>0.99999999999999978</v>
      </c>
      <c r="AM54" s="104">
        <f t="shared" si="48"/>
        <v>0.99999999999999978</v>
      </c>
      <c r="AN54" s="104">
        <f t="shared" si="48"/>
        <v>0.99999999999999978</v>
      </c>
      <c r="AO54" s="104">
        <f t="shared" si="48"/>
        <v>0.99999999999999978</v>
      </c>
      <c r="AP54" s="104">
        <f t="shared" si="48"/>
        <v>0.99999999999999978</v>
      </c>
      <c r="AQ54" s="104">
        <f t="shared" si="48"/>
        <v>0.99999999999999978</v>
      </c>
      <c r="AR54" s="104">
        <f t="shared" si="48"/>
        <v>0.99999999999999978</v>
      </c>
      <c r="AS54" s="104">
        <f t="shared" si="48"/>
        <v>0.99999999999999978</v>
      </c>
      <c r="AT54" s="104">
        <f t="shared" si="48"/>
        <v>0.99999999999999978</v>
      </c>
      <c r="AU54" s="104">
        <f t="shared" si="48"/>
        <v>0.99999999999999978</v>
      </c>
      <c r="AV54" s="104">
        <f t="shared" si="48"/>
        <v>0.99999999999999978</v>
      </c>
      <c r="AW54" s="104">
        <f t="shared" si="48"/>
        <v>0.99999999999999978</v>
      </c>
      <c r="AX54" s="104">
        <f t="shared" si="48"/>
        <v>0.99999999999999978</v>
      </c>
      <c r="AY54" s="104">
        <f t="shared" si="48"/>
        <v>0.99999999999999978</v>
      </c>
      <c r="AZ54" s="104">
        <f t="shared" si="48"/>
        <v>0.99999999999999978</v>
      </c>
      <c r="BA54" s="104">
        <f t="shared" si="48"/>
        <v>0.99999999999999978</v>
      </c>
      <c r="BB54" s="104">
        <f t="shared" si="48"/>
        <v>0.99999999999999978</v>
      </c>
      <c r="BC54" s="105"/>
      <c r="BD54" s="102"/>
    </row>
    <row r="55" spans="1:89" s="106" customFormat="1" x14ac:dyDescent="0.25">
      <c r="A55" s="261"/>
      <c r="B55" s="102" t="s">
        <v>116</v>
      </c>
      <c r="C55" s="264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f t="shared" ref="W55:BB55" si="49">W56-V56</f>
        <v>0.2</v>
      </c>
      <c r="X55" s="104">
        <f t="shared" si="49"/>
        <v>-5.0000000000000017E-2</v>
      </c>
      <c r="Y55" s="104">
        <f t="shared" si="49"/>
        <v>0.1</v>
      </c>
      <c r="Z55" s="104">
        <f t="shared" si="49"/>
        <v>4.9999999999999989E-2</v>
      </c>
      <c r="AA55" s="104">
        <f t="shared" si="49"/>
        <v>4.0000000000000036E-2</v>
      </c>
      <c r="AB55" s="104">
        <f t="shared" si="49"/>
        <v>0</v>
      </c>
      <c r="AC55" s="104">
        <f t="shared" si="49"/>
        <v>0</v>
      </c>
      <c r="AD55" s="104">
        <f t="shared" si="49"/>
        <v>0</v>
      </c>
      <c r="AE55" s="104">
        <f t="shared" si="49"/>
        <v>0</v>
      </c>
      <c r="AF55" s="104">
        <f t="shared" si="49"/>
        <v>0</v>
      </c>
      <c r="AG55" s="83">
        <f t="shared" si="49"/>
        <v>0</v>
      </c>
      <c r="AH55" s="104">
        <f t="shared" si="49"/>
        <v>0.64500000000000002</v>
      </c>
      <c r="AI55" s="104">
        <f t="shared" si="49"/>
        <v>1.5000000000000013E-2</v>
      </c>
      <c r="AJ55" s="104">
        <f t="shared" si="49"/>
        <v>0</v>
      </c>
      <c r="AK55" s="104">
        <f t="shared" si="49"/>
        <v>0</v>
      </c>
      <c r="AL55" s="104">
        <f t="shared" si="49"/>
        <v>0</v>
      </c>
      <c r="AM55" s="104">
        <f t="shared" si="49"/>
        <v>0</v>
      </c>
      <c r="AN55" s="104">
        <f t="shared" si="49"/>
        <v>0</v>
      </c>
      <c r="AO55" s="104">
        <f t="shared" si="49"/>
        <v>0</v>
      </c>
      <c r="AP55" s="104">
        <f t="shared" si="49"/>
        <v>0</v>
      </c>
      <c r="AQ55" s="104">
        <f t="shared" si="49"/>
        <v>0</v>
      </c>
      <c r="AR55" s="104">
        <f t="shared" si="49"/>
        <v>0</v>
      </c>
      <c r="AS55" s="104">
        <f t="shared" si="49"/>
        <v>0</v>
      </c>
      <c r="AT55" s="104">
        <f t="shared" si="49"/>
        <v>0</v>
      </c>
      <c r="AU55" s="104">
        <f t="shared" si="49"/>
        <v>0</v>
      </c>
      <c r="AV55" s="104">
        <f t="shared" si="49"/>
        <v>0</v>
      </c>
      <c r="AW55" s="104">
        <f t="shared" si="49"/>
        <v>0</v>
      </c>
      <c r="AX55" s="104">
        <f t="shared" si="49"/>
        <v>0</v>
      </c>
      <c r="AY55" s="104">
        <f t="shared" si="49"/>
        <v>0</v>
      </c>
      <c r="AZ55" s="104">
        <f t="shared" si="49"/>
        <v>0</v>
      </c>
      <c r="BA55" s="104">
        <f t="shared" si="49"/>
        <v>0</v>
      </c>
      <c r="BB55" s="104">
        <f t="shared" si="49"/>
        <v>0</v>
      </c>
      <c r="BC55" s="105">
        <f>SUM(D55:BB55)</f>
        <v>1</v>
      </c>
      <c r="BD55" s="102"/>
    </row>
    <row r="56" spans="1:89" s="106" customFormat="1" x14ac:dyDescent="0.25">
      <c r="A56" s="261"/>
      <c r="B56" s="102" t="s">
        <v>117</v>
      </c>
      <c r="C56" s="264"/>
      <c r="D56" s="104">
        <f>D55</f>
        <v>0</v>
      </c>
      <c r="E56" s="104">
        <f t="shared" ref="E56:V56" si="50">+D56+E55</f>
        <v>0</v>
      </c>
      <c r="F56" s="104">
        <f t="shared" si="50"/>
        <v>0</v>
      </c>
      <c r="G56" s="104">
        <f t="shared" si="50"/>
        <v>0</v>
      </c>
      <c r="H56" s="104">
        <f t="shared" si="50"/>
        <v>0</v>
      </c>
      <c r="I56" s="104">
        <f t="shared" si="50"/>
        <v>0</v>
      </c>
      <c r="J56" s="104">
        <f t="shared" si="50"/>
        <v>0</v>
      </c>
      <c r="K56" s="104">
        <f t="shared" si="50"/>
        <v>0</v>
      </c>
      <c r="L56" s="104">
        <f t="shared" si="50"/>
        <v>0</v>
      </c>
      <c r="M56" s="104">
        <f t="shared" si="50"/>
        <v>0</v>
      </c>
      <c r="N56" s="104">
        <f t="shared" si="50"/>
        <v>0</v>
      </c>
      <c r="O56" s="104">
        <f t="shared" si="50"/>
        <v>0</v>
      </c>
      <c r="P56" s="104">
        <f t="shared" si="50"/>
        <v>0</v>
      </c>
      <c r="Q56" s="104">
        <f t="shared" si="50"/>
        <v>0</v>
      </c>
      <c r="R56" s="104">
        <f t="shared" si="50"/>
        <v>0</v>
      </c>
      <c r="S56" s="104">
        <f t="shared" si="50"/>
        <v>0</v>
      </c>
      <c r="T56" s="104">
        <f t="shared" si="50"/>
        <v>0</v>
      </c>
      <c r="U56" s="104">
        <f t="shared" si="50"/>
        <v>0</v>
      </c>
      <c r="V56" s="104">
        <f t="shared" si="50"/>
        <v>0</v>
      </c>
      <c r="W56" s="104">
        <v>0.2</v>
      </c>
      <c r="X56" s="104">
        <v>0.15</v>
      </c>
      <c r="Y56" s="104">
        <v>0.25</v>
      </c>
      <c r="Z56" s="104">
        <v>0.3</v>
      </c>
      <c r="AA56" s="104">
        <v>0.34</v>
      </c>
      <c r="AB56" s="104">
        <v>0.34</v>
      </c>
      <c r="AC56" s="104">
        <v>0.34</v>
      </c>
      <c r="AD56" s="104">
        <v>0.34</v>
      </c>
      <c r="AE56" s="104">
        <v>0.34</v>
      </c>
      <c r="AF56" s="104">
        <v>0.34</v>
      </c>
      <c r="AG56" s="83">
        <v>0.34</v>
      </c>
      <c r="AH56" s="104">
        <v>0.98499999999999999</v>
      </c>
      <c r="AI56" s="104">
        <v>1</v>
      </c>
      <c r="AJ56" s="104">
        <v>1</v>
      </c>
      <c r="AK56" s="104">
        <v>1</v>
      </c>
      <c r="AL56" s="104">
        <v>1</v>
      </c>
      <c r="AM56" s="104">
        <v>1</v>
      </c>
      <c r="AN56" s="104">
        <v>1</v>
      </c>
      <c r="AO56" s="104">
        <v>1</v>
      </c>
      <c r="AP56" s="104">
        <v>1</v>
      </c>
      <c r="AQ56" s="104">
        <v>1</v>
      </c>
      <c r="AR56" s="104">
        <v>1</v>
      </c>
      <c r="AS56" s="104">
        <v>1</v>
      </c>
      <c r="AT56" s="104">
        <v>1</v>
      </c>
      <c r="AU56" s="104">
        <v>1</v>
      </c>
      <c r="AV56" s="104">
        <v>1</v>
      </c>
      <c r="AW56" s="104">
        <v>1</v>
      </c>
      <c r="AX56" s="104">
        <v>1</v>
      </c>
      <c r="AY56" s="104">
        <v>1</v>
      </c>
      <c r="AZ56" s="104">
        <v>1</v>
      </c>
      <c r="BA56" s="104">
        <v>1</v>
      </c>
      <c r="BB56" s="104">
        <v>1</v>
      </c>
      <c r="BC56" s="105"/>
      <c r="BD56" s="102"/>
    </row>
    <row r="57" spans="1:89" s="106" customFormat="1" x14ac:dyDescent="0.25">
      <c r="A57" s="261"/>
      <c r="B57" s="102"/>
      <c r="C57" s="103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83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5"/>
      <c r="BD57" s="102"/>
    </row>
    <row r="58" spans="1:89" s="92" customFormat="1" x14ac:dyDescent="0.25">
      <c r="A58" s="261"/>
      <c r="B58" s="92" t="s">
        <v>118</v>
      </c>
      <c r="C58" s="94">
        <v>36.24736</v>
      </c>
      <c r="D58" s="95">
        <f t="shared" ref="D58:AI58" si="51">+D54*$C58</f>
        <v>0</v>
      </c>
      <c r="E58" s="95">
        <f t="shared" si="51"/>
        <v>0</v>
      </c>
      <c r="F58" s="95">
        <f t="shared" si="51"/>
        <v>0</v>
      </c>
      <c r="G58" s="95">
        <f t="shared" si="51"/>
        <v>0</v>
      </c>
      <c r="H58" s="95">
        <f t="shared" si="51"/>
        <v>0</v>
      </c>
      <c r="I58" s="95">
        <f t="shared" si="51"/>
        <v>0</v>
      </c>
      <c r="J58" s="95">
        <f t="shared" si="51"/>
        <v>0</v>
      </c>
      <c r="K58" s="95">
        <f t="shared" si="51"/>
        <v>0</v>
      </c>
      <c r="L58" s="95">
        <f t="shared" si="51"/>
        <v>0</v>
      </c>
      <c r="M58" s="95">
        <f t="shared" si="51"/>
        <v>0</v>
      </c>
      <c r="N58" s="95">
        <f t="shared" si="51"/>
        <v>0</v>
      </c>
      <c r="O58" s="95">
        <f t="shared" si="51"/>
        <v>0</v>
      </c>
      <c r="P58" s="95">
        <f t="shared" si="51"/>
        <v>0</v>
      </c>
      <c r="Q58" s="95">
        <f t="shared" si="51"/>
        <v>0</v>
      </c>
      <c r="R58" s="95">
        <f t="shared" si="51"/>
        <v>4.2808132160000003</v>
      </c>
      <c r="S58" s="95">
        <f t="shared" si="51"/>
        <v>4.7919009919999995</v>
      </c>
      <c r="T58" s="95">
        <f t="shared" si="51"/>
        <v>4.7919009919999995</v>
      </c>
      <c r="U58" s="95">
        <f t="shared" si="51"/>
        <v>4.7919009919999995</v>
      </c>
      <c r="V58" s="95">
        <f t="shared" si="51"/>
        <v>4.7919009919999995</v>
      </c>
      <c r="W58" s="95">
        <f t="shared" si="51"/>
        <v>7.2023504319999994</v>
      </c>
      <c r="X58" s="95">
        <f t="shared" si="51"/>
        <v>9.2648252160000002</v>
      </c>
      <c r="Y58" s="95">
        <f t="shared" si="51"/>
        <v>11.327300000000001</v>
      </c>
      <c r="Z58" s="95">
        <f t="shared" si="51"/>
        <v>13.389774784</v>
      </c>
      <c r="AA58" s="95">
        <f t="shared" si="51"/>
        <v>15.452249568000001</v>
      </c>
      <c r="AB58" s="95">
        <f t="shared" si="51"/>
        <v>17.514724352000002</v>
      </c>
      <c r="AC58" s="95">
        <f t="shared" si="51"/>
        <v>19.577199136000001</v>
      </c>
      <c r="AD58" s="95">
        <f t="shared" si="51"/>
        <v>21.63967392</v>
      </c>
      <c r="AE58" s="95">
        <f t="shared" si="51"/>
        <v>23.702148703999999</v>
      </c>
      <c r="AF58" s="95">
        <f t="shared" si="51"/>
        <v>25.764623487999994</v>
      </c>
      <c r="AG58" s="91">
        <f t="shared" si="51"/>
        <v>27.827098271999994</v>
      </c>
      <c r="AH58" s="95">
        <f t="shared" si="51"/>
        <v>35.613031199999995</v>
      </c>
      <c r="AI58" s="95">
        <f t="shared" si="51"/>
        <v>36.247359999999993</v>
      </c>
      <c r="AJ58" s="95">
        <f t="shared" ref="AJ58:BB58" si="52">+AJ54*$C58</f>
        <v>36.247359999999993</v>
      </c>
      <c r="AK58" s="95">
        <f t="shared" si="52"/>
        <v>36.247359999999993</v>
      </c>
      <c r="AL58" s="95">
        <f t="shared" si="52"/>
        <v>36.247359999999993</v>
      </c>
      <c r="AM58" s="95">
        <f t="shared" si="52"/>
        <v>36.247359999999993</v>
      </c>
      <c r="AN58" s="95">
        <f t="shared" si="52"/>
        <v>36.247359999999993</v>
      </c>
      <c r="AO58" s="95">
        <f t="shared" si="52"/>
        <v>36.247359999999993</v>
      </c>
      <c r="AP58" s="95">
        <f t="shared" si="52"/>
        <v>36.247359999999993</v>
      </c>
      <c r="AQ58" s="95">
        <f t="shared" si="52"/>
        <v>36.247359999999993</v>
      </c>
      <c r="AR58" s="95">
        <f t="shared" si="52"/>
        <v>36.247359999999993</v>
      </c>
      <c r="AS58" s="95">
        <f t="shared" si="52"/>
        <v>36.247359999999993</v>
      </c>
      <c r="AT58" s="95">
        <f t="shared" si="52"/>
        <v>36.247359999999993</v>
      </c>
      <c r="AU58" s="95">
        <f t="shared" si="52"/>
        <v>36.247359999999993</v>
      </c>
      <c r="AV58" s="95">
        <f t="shared" si="52"/>
        <v>36.247359999999993</v>
      </c>
      <c r="AW58" s="95">
        <f t="shared" si="52"/>
        <v>36.247359999999993</v>
      </c>
      <c r="AX58" s="95">
        <f t="shared" si="52"/>
        <v>36.247359999999993</v>
      </c>
      <c r="AY58" s="95">
        <f t="shared" si="52"/>
        <v>36.247359999999993</v>
      </c>
      <c r="AZ58" s="95">
        <f t="shared" si="52"/>
        <v>36.247359999999993</v>
      </c>
      <c r="BA58" s="95">
        <f t="shared" si="52"/>
        <v>36.247359999999993</v>
      </c>
      <c r="BB58" s="95">
        <f t="shared" si="52"/>
        <v>36.247359999999993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8" thickBot="1" x14ac:dyDescent="0.3">
      <c r="A59" s="262"/>
      <c r="B59" s="134" t="s">
        <v>119</v>
      </c>
      <c r="C59" s="135" t="str">
        <f>+'Detail by Turbine'!B14</f>
        <v>Tentative</v>
      </c>
      <c r="D59" s="136">
        <f t="shared" ref="D59:AI59" si="53">+D56*$C58</f>
        <v>0</v>
      </c>
      <c r="E59" s="136">
        <f t="shared" si="53"/>
        <v>0</v>
      </c>
      <c r="F59" s="136">
        <f t="shared" si="53"/>
        <v>0</v>
      </c>
      <c r="G59" s="136">
        <f t="shared" si="53"/>
        <v>0</v>
      </c>
      <c r="H59" s="136">
        <f t="shared" si="53"/>
        <v>0</v>
      </c>
      <c r="I59" s="136">
        <f t="shared" si="53"/>
        <v>0</v>
      </c>
      <c r="J59" s="136">
        <f t="shared" si="53"/>
        <v>0</v>
      </c>
      <c r="K59" s="136">
        <f t="shared" si="53"/>
        <v>0</v>
      </c>
      <c r="L59" s="136">
        <f t="shared" si="53"/>
        <v>0</v>
      </c>
      <c r="M59" s="136">
        <f t="shared" si="53"/>
        <v>0</v>
      </c>
      <c r="N59" s="136">
        <f t="shared" si="53"/>
        <v>0</v>
      </c>
      <c r="O59" s="136">
        <f t="shared" si="53"/>
        <v>0</v>
      </c>
      <c r="P59" s="136">
        <f t="shared" si="53"/>
        <v>0</v>
      </c>
      <c r="Q59" s="136">
        <f t="shared" si="53"/>
        <v>0</v>
      </c>
      <c r="R59" s="136">
        <f t="shared" si="53"/>
        <v>0</v>
      </c>
      <c r="S59" s="136">
        <f t="shared" si="53"/>
        <v>0</v>
      </c>
      <c r="T59" s="136">
        <f t="shared" si="53"/>
        <v>0</v>
      </c>
      <c r="U59" s="136">
        <f t="shared" si="53"/>
        <v>0</v>
      </c>
      <c r="V59" s="136">
        <f t="shared" si="53"/>
        <v>0</v>
      </c>
      <c r="W59" s="136">
        <f t="shared" si="53"/>
        <v>7.2494720000000008</v>
      </c>
      <c r="X59" s="136">
        <f t="shared" si="53"/>
        <v>5.4371039999999997</v>
      </c>
      <c r="Y59" s="136">
        <f t="shared" si="53"/>
        <v>9.0618400000000001</v>
      </c>
      <c r="Z59" s="136">
        <f t="shared" si="53"/>
        <v>10.874207999999999</v>
      </c>
      <c r="AA59" s="136">
        <f t="shared" si="53"/>
        <v>12.324102400000001</v>
      </c>
      <c r="AB59" s="136">
        <f t="shared" si="53"/>
        <v>12.324102400000001</v>
      </c>
      <c r="AC59" s="136">
        <f t="shared" si="53"/>
        <v>12.324102400000001</v>
      </c>
      <c r="AD59" s="136">
        <f t="shared" si="53"/>
        <v>12.324102400000001</v>
      </c>
      <c r="AE59" s="136">
        <f t="shared" si="53"/>
        <v>12.324102400000001</v>
      </c>
      <c r="AF59" s="136">
        <f t="shared" si="53"/>
        <v>12.324102400000001</v>
      </c>
      <c r="AG59" s="137">
        <f t="shared" si="53"/>
        <v>12.324102400000001</v>
      </c>
      <c r="AH59" s="136">
        <f t="shared" si="53"/>
        <v>35.703649599999999</v>
      </c>
      <c r="AI59" s="136">
        <f t="shared" si="53"/>
        <v>36.24736</v>
      </c>
      <c r="AJ59" s="136">
        <f t="shared" ref="AJ59:BB59" si="54">+AJ56*$C58</f>
        <v>36.24736</v>
      </c>
      <c r="AK59" s="136">
        <f t="shared" si="54"/>
        <v>36.24736</v>
      </c>
      <c r="AL59" s="136">
        <f t="shared" si="54"/>
        <v>36.24736</v>
      </c>
      <c r="AM59" s="136">
        <f t="shared" si="54"/>
        <v>36.24736</v>
      </c>
      <c r="AN59" s="136">
        <f t="shared" si="54"/>
        <v>36.24736</v>
      </c>
      <c r="AO59" s="136">
        <f t="shared" si="54"/>
        <v>36.24736</v>
      </c>
      <c r="AP59" s="136">
        <f t="shared" si="54"/>
        <v>36.24736</v>
      </c>
      <c r="AQ59" s="136">
        <f t="shared" si="54"/>
        <v>36.24736</v>
      </c>
      <c r="AR59" s="136">
        <f t="shared" si="54"/>
        <v>36.24736</v>
      </c>
      <c r="AS59" s="136">
        <f t="shared" si="54"/>
        <v>36.24736</v>
      </c>
      <c r="AT59" s="136">
        <f t="shared" si="54"/>
        <v>36.24736</v>
      </c>
      <c r="AU59" s="136">
        <f t="shared" si="54"/>
        <v>36.24736</v>
      </c>
      <c r="AV59" s="136">
        <f t="shared" si="54"/>
        <v>36.24736</v>
      </c>
      <c r="AW59" s="136">
        <f t="shared" si="54"/>
        <v>36.24736</v>
      </c>
      <c r="AX59" s="136">
        <f t="shared" si="54"/>
        <v>36.24736</v>
      </c>
      <c r="AY59" s="136">
        <f t="shared" si="54"/>
        <v>36.24736</v>
      </c>
      <c r="AZ59" s="136">
        <f t="shared" si="54"/>
        <v>36.24736</v>
      </c>
      <c r="BA59" s="136">
        <f t="shared" si="54"/>
        <v>36.24736</v>
      </c>
      <c r="BB59" s="136">
        <f t="shared" si="54"/>
        <v>36.24736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5">
      <c r="A60" s="260">
        <f>+A52+1</f>
        <v>9</v>
      </c>
      <c r="B60" s="99" t="str">
        <f>+'Detail by Turbine'!G19</f>
        <v>LM6000</v>
      </c>
      <c r="C60" s="263" t="str">
        <f>+'Detail by Turbine'!S19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5">
      <c r="A61" s="261"/>
      <c r="B61" s="102" t="s">
        <v>114</v>
      </c>
      <c r="C61" s="264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83">
        <f>0.05+0.1</f>
        <v>0.15000000000000002</v>
      </c>
      <c r="AH61" s="104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5">
      <c r="A62" s="261"/>
      <c r="B62" s="102" t="s">
        <v>115</v>
      </c>
      <c r="C62" s="264"/>
      <c r="D62" s="104">
        <f>D61</f>
        <v>0</v>
      </c>
      <c r="E62" s="104">
        <f t="shared" ref="E62:AJ62" si="55">+D62+E61</f>
        <v>0</v>
      </c>
      <c r="F62" s="104">
        <f t="shared" si="55"/>
        <v>0</v>
      </c>
      <c r="G62" s="104">
        <f t="shared" si="55"/>
        <v>0</v>
      </c>
      <c r="H62" s="104">
        <f t="shared" si="55"/>
        <v>0</v>
      </c>
      <c r="I62" s="104">
        <f t="shared" si="55"/>
        <v>0</v>
      </c>
      <c r="J62" s="104">
        <f t="shared" si="55"/>
        <v>0</v>
      </c>
      <c r="K62" s="104">
        <f t="shared" si="55"/>
        <v>0</v>
      </c>
      <c r="L62" s="104">
        <f t="shared" si="55"/>
        <v>0</v>
      </c>
      <c r="M62" s="104">
        <f t="shared" si="55"/>
        <v>0</v>
      </c>
      <c r="N62" s="104">
        <f t="shared" si="55"/>
        <v>0</v>
      </c>
      <c r="O62" s="104">
        <f t="shared" si="55"/>
        <v>0</v>
      </c>
      <c r="P62" s="104">
        <f t="shared" si="55"/>
        <v>0</v>
      </c>
      <c r="Q62" s="104">
        <f t="shared" si="55"/>
        <v>0</v>
      </c>
      <c r="R62" s="104">
        <f t="shared" si="55"/>
        <v>0</v>
      </c>
      <c r="S62" s="104">
        <f t="shared" si="55"/>
        <v>0</v>
      </c>
      <c r="T62" s="104">
        <f t="shared" si="55"/>
        <v>0</v>
      </c>
      <c r="U62" s="104">
        <f t="shared" si="55"/>
        <v>0</v>
      </c>
      <c r="V62" s="104">
        <f t="shared" si="55"/>
        <v>0</v>
      </c>
      <c r="W62" s="104">
        <f t="shared" si="55"/>
        <v>0</v>
      </c>
      <c r="X62" s="104">
        <f t="shared" si="55"/>
        <v>0</v>
      </c>
      <c r="Y62" s="104">
        <f t="shared" si="55"/>
        <v>0</v>
      </c>
      <c r="Z62" s="104">
        <f t="shared" si="55"/>
        <v>0</v>
      </c>
      <c r="AA62" s="104">
        <f t="shared" si="55"/>
        <v>0</v>
      </c>
      <c r="AB62" s="104">
        <f t="shared" si="55"/>
        <v>0</v>
      </c>
      <c r="AC62" s="104">
        <f t="shared" si="55"/>
        <v>0</v>
      </c>
      <c r="AD62" s="104">
        <f t="shared" si="55"/>
        <v>0</v>
      </c>
      <c r="AE62" s="104">
        <f t="shared" si="55"/>
        <v>0</v>
      </c>
      <c r="AF62" s="104">
        <f t="shared" si="55"/>
        <v>0</v>
      </c>
      <c r="AG62" s="83">
        <f t="shared" si="55"/>
        <v>0.15000000000000002</v>
      </c>
      <c r="AH62" s="104">
        <f t="shared" si="55"/>
        <v>0.25</v>
      </c>
      <c r="AI62" s="104">
        <f t="shared" si="55"/>
        <v>0.35</v>
      </c>
      <c r="AJ62" s="104">
        <f t="shared" si="55"/>
        <v>0.44999999999999996</v>
      </c>
      <c r="AK62" s="104">
        <f t="shared" ref="AK62:BB62" si="56">+AJ62+AK61</f>
        <v>0.54999999999999993</v>
      </c>
      <c r="AL62" s="104">
        <f t="shared" si="56"/>
        <v>0.64999999999999991</v>
      </c>
      <c r="AM62" s="104">
        <f t="shared" si="56"/>
        <v>0.74999999999999989</v>
      </c>
      <c r="AN62" s="104">
        <f t="shared" si="56"/>
        <v>0.84999999999999987</v>
      </c>
      <c r="AO62" s="104">
        <f t="shared" si="56"/>
        <v>0.84999999999999987</v>
      </c>
      <c r="AP62" s="104">
        <f t="shared" si="56"/>
        <v>0.94999999999999984</v>
      </c>
      <c r="AQ62" s="104">
        <f t="shared" si="56"/>
        <v>0.94999999999999984</v>
      </c>
      <c r="AR62" s="104">
        <f t="shared" si="56"/>
        <v>0.99999999999999989</v>
      </c>
      <c r="AS62" s="104">
        <f t="shared" si="56"/>
        <v>0.99999999999999989</v>
      </c>
      <c r="AT62" s="104">
        <f t="shared" si="56"/>
        <v>0.99999999999999989</v>
      </c>
      <c r="AU62" s="104">
        <f t="shared" si="56"/>
        <v>0.99999999999999989</v>
      </c>
      <c r="AV62" s="104">
        <f t="shared" si="56"/>
        <v>0.99999999999999989</v>
      </c>
      <c r="AW62" s="104">
        <f t="shared" si="56"/>
        <v>0.99999999999999989</v>
      </c>
      <c r="AX62" s="104">
        <f t="shared" si="56"/>
        <v>0.99999999999999989</v>
      </c>
      <c r="AY62" s="104">
        <f t="shared" si="56"/>
        <v>0.99999999999999989</v>
      </c>
      <c r="AZ62" s="104">
        <f t="shared" si="56"/>
        <v>0.99999999999999989</v>
      </c>
      <c r="BA62" s="104">
        <f t="shared" si="56"/>
        <v>0.99999999999999989</v>
      </c>
      <c r="BB62" s="104">
        <f t="shared" si="56"/>
        <v>0.99999999999999989</v>
      </c>
      <c r="BC62" s="105"/>
      <c r="BD62" s="102"/>
    </row>
    <row r="63" spans="1:89" s="106" customFormat="1" x14ac:dyDescent="0.25">
      <c r="A63" s="261"/>
      <c r="B63" s="102" t="s">
        <v>116</v>
      </c>
      <c r="C63" s="264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83">
        <v>0.1</v>
      </c>
      <c r="AH63" s="104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5">
      <c r="A64" s="261"/>
      <c r="B64" s="102" t="s">
        <v>117</v>
      </c>
      <c r="C64" s="264"/>
      <c r="D64" s="104">
        <f>D63</f>
        <v>0</v>
      </c>
      <c r="E64" s="104">
        <f t="shared" ref="E64:AJ64" si="57">+D64+E63</f>
        <v>0</v>
      </c>
      <c r="F64" s="104">
        <f t="shared" si="57"/>
        <v>0</v>
      </c>
      <c r="G64" s="104">
        <f t="shared" si="57"/>
        <v>0</v>
      </c>
      <c r="H64" s="104">
        <f t="shared" si="57"/>
        <v>0</v>
      </c>
      <c r="I64" s="104">
        <f t="shared" si="57"/>
        <v>0</v>
      </c>
      <c r="J64" s="104">
        <f t="shared" si="57"/>
        <v>0</v>
      </c>
      <c r="K64" s="104">
        <f t="shared" si="57"/>
        <v>0</v>
      </c>
      <c r="L64" s="104">
        <f t="shared" si="57"/>
        <v>0</v>
      </c>
      <c r="M64" s="104">
        <f t="shared" si="57"/>
        <v>0</v>
      </c>
      <c r="N64" s="104">
        <f t="shared" si="57"/>
        <v>0</v>
      </c>
      <c r="O64" s="104">
        <f t="shared" si="57"/>
        <v>0</v>
      </c>
      <c r="P64" s="104">
        <f t="shared" si="57"/>
        <v>0</v>
      </c>
      <c r="Q64" s="104">
        <f t="shared" si="57"/>
        <v>0</v>
      </c>
      <c r="R64" s="104">
        <f t="shared" si="57"/>
        <v>0</v>
      </c>
      <c r="S64" s="104">
        <f t="shared" si="57"/>
        <v>0</v>
      </c>
      <c r="T64" s="104">
        <f t="shared" si="57"/>
        <v>0</v>
      </c>
      <c r="U64" s="104">
        <f t="shared" si="57"/>
        <v>0</v>
      </c>
      <c r="V64" s="104">
        <f t="shared" si="57"/>
        <v>0</v>
      </c>
      <c r="W64" s="104">
        <f t="shared" si="57"/>
        <v>0</v>
      </c>
      <c r="X64" s="104">
        <f>+W64+X63</f>
        <v>0</v>
      </c>
      <c r="Y64" s="104">
        <f t="shared" si="57"/>
        <v>0</v>
      </c>
      <c r="Z64" s="104">
        <f t="shared" si="57"/>
        <v>0</v>
      </c>
      <c r="AA64" s="104">
        <f t="shared" si="57"/>
        <v>0</v>
      </c>
      <c r="AB64" s="104">
        <f t="shared" si="57"/>
        <v>0</v>
      </c>
      <c r="AC64" s="104">
        <f t="shared" si="57"/>
        <v>0</v>
      </c>
      <c r="AD64" s="104">
        <f t="shared" si="57"/>
        <v>0</v>
      </c>
      <c r="AE64" s="104">
        <f t="shared" si="57"/>
        <v>0</v>
      </c>
      <c r="AF64" s="104">
        <f t="shared" si="57"/>
        <v>0</v>
      </c>
      <c r="AG64" s="83">
        <f t="shared" si="57"/>
        <v>0.1</v>
      </c>
      <c r="AH64" s="104">
        <f t="shared" si="57"/>
        <v>0.2</v>
      </c>
      <c r="AI64" s="104">
        <f t="shared" si="57"/>
        <v>0.30000000000000004</v>
      </c>
      <c r="AJ64" s="104">
        <f t="shared" si="57"/>
        <v>0.4</v>
      </c>
      <c r="AK64" s="104">
        <f t="shared" ref="AK64:BB64" si="58">+AJ64+AK63</f>
        <v>0.5</v>
      </c>
      <c r="AL64" s="104">
        <f t="shared" si="58"/>
        <v>0.6</v>
      </c>
      <c r="AM64" s="104">
        <f t="shared" si="58"/>
        <v>0.7</v>
      </c>
      <c r="AN64" s="104">
        <f t="shared" si="58"/>
        <v>0.79999999999999993</v>
      </c>
      <c r="AO64" s="104">
        <f t="shared" si="58"/>
        <v>0.79999999999999993</v>
      </c>
      <c r="AP64" s="104">
        <f t="shared" si="58"/>
        <v>0.89999999999999991</v>
      </c>
      <c r="AQ64" s="104">
        <f t="shared" si="58"/>
        <v>0.99999999999999989</v>
      </c>
      <c r="AR64" s="104">
        <f t="shared" si="58"/>
        <v>0.99999999999999989</v>
      </c>
      <c r="AS64" s="104">
        <f t="shared" si="58"/>
        <v>0.99999999999999989</v>
      </c>
      <c r="AT64" s="104">
        <f t="shared" si="58"/>
        <v>0.99999999999999989</v>
      </c>
      <c r="AU64" s="104">
        <f t="shared" si="58"/>
        <v>0.99999999999999989</v>
      </c>
      <c r="AV64" s="104">
        <f t="shared" si="58"/>
        <v>0.99999999999999989</v>
      </c>
      <c r="AW64" s="104">
        <f t="shared" si="58"/>
        <v>0.99999999999999989</v>
      </c>
      <c r="AX64" s="104">
        <f t="shared" si="58"/>
        <v>0.99999999999999989</v>
      </c>
      <c r="AY64" s="104">
        <f t="shared" si="58"/>
        <v>0.99999999999999989</v>
      </c>
      <c r="AZ64" s="104">
        <f t="shared" si="58"/>
        <v>0.99999999999999989</v>
      </c>
      <c r="BA64" s="104">
        <f t="shared" si="58"/>
        <v>0.99999999999999989</v>
      </c>
      <c r="BB64" s="104">
        <f t="shared" si="58"/>
        <v>0.99999999999999989</v>
      </c>
      <c r="BC64" s="105"/>
      <c r="BD64" s="102"/>
    </row>
    <row r="65" spans="1:89" s="110" customFormat="1" x14ac:dyDescent="0.25">
      <c r="A65" s="261"/>
      <c r="B65" s="107"/>
      <c r="C65" s="264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5">
      <c r="A66" s="261"/>
      <c r="B66" s="92" t="s">
        <v>118</v>
      </c>
      <c r="C66" s="94">
        <v>15.769724999999999</v>
      </c>
      <c r="D66" s="95">
        <f t="shared" ref="D66:AI66" si="59">+D62*$C66</f>
        <v>0</v>
      </c>
      <c r="E66" s="95">
        <f t="shared" si="59"/>
        <v>0</v>
      </c>
      <c r="F66" s="95">
        <f t="shared" si="59"/>
        <v>0</v>
      </c>
      <c r="G66" s="95">
        <f t="shared" si="59"/>
        <v>0</v>
      </c>
      <c r="H66" s="95">
        <f t="shared" si="59"/>
        <v>0</v>
      </c>
      <c r="I66" s="95">
        <f t="shared" si="59"/>
        <v>0</v>
      </c>
      <c r="J66" s="95">
        <f t="shared" si="59"/>
        <v>0</v>
      </c>
      <c r="K66" s="95">
        <f t="shared" si="59"/>
        <v>0</v>
      </c>
      <c r="L66" s="95">
        <f t="shared" si="59"/>
        <v>0</v>
      </c>
      <c r="M66" s="95">
        <f t="shared" si="59"/>
        <v>0</v>
      </c>
      <c r="N66" s="95">
        <f t="shared" si="59"/>
        <v>0</v>
      </c>
      <c r="O66" s="95">
        <f t="shared" si="59"/>
        <v>0</v>
      </c>
      <c r="P66" s="95">
        <f t="shared" si="59"/>
        <v>0</v>
      </c>
      <c r="Q66" s="95">
        <f t="shared" si="59"/>
        <v>0</v>
      </c>
      <c r="R66" s="95">
        <f t="shared" si="59"/>
        <v>0</v>
      </c>
      <c r="S66" s="95">
        <f t="shared" si="59"/>
        <v>0</v>
      </c>
      <c r="T66" s="95">
        <f t="shared" si="59"/>
        <v>0</v>
      </c>
      <c r="U66" s="95">
        <f t="shared" si="59"/>
        <v>0</v>
      </c>
      <c r="V66" s="95">
        <f t="shared" si="59"/>
        <v>0</v>
      </c>
      <c r="W66" s="95">
        <f t="shared" si="59"/>
        <v>0</v>
      </c>
      <c r="X66" s="95">
        <f t="shared" si="59"/>
        <v>0</v>
      </c>
      <c r="Y66" s="95">
        <f t="shared" si="59"/>
        <v>0</v>
      </c>
      <c r="Z66" s="95">
        <f t="shared" si="59"/>
        <v>0</v>
      </c>
      <c r="AA66" s="95">
        <f t="shared" si="59"/>
        <v>0</v>
      </c>
      <c r="AB66" s="95">
        <f t="shared" si="59"/>
        <v>0</v>
      </c>
      <c r="AC66" s="95">
        <f t="shared" si="59"/>
        <v>0</v>
      </c>
      <c r="AD66" s="95">
        <f t="shared" si="59"/>
        <v>0</v>
      </c>
      <c r="AE66" s="95">
        <f t="shared" si="59"/>
        <v>0</v>
      </c>
      <c r="AF66" s="95">
        <f t="shared" si="59"/>
        <v>0</v>
      </c>
      <c r="AG66" s="91">
        <f t="shared" si="59"/>
        <v>2.3654587500000002</v>
      </c>
      <c r="AH66" s="95">
        <f t="shared" si="59"/>
        <v>3.9424312499999998</v>
      </c>
      <c r="AI66" s="95">
        <f t="shared" si="59"/>
        <v>5.5194037499999995</v>
      </c>
      <c r="AJ66" s="95">
        <f t="shared" ref="AJ66:BB66" si="60">+AJ62*$C66</f>
        <v>7.0963762499999987</v>
      </c>
      <c r="AK66" s="95">
        <f t="shared" si="60"/>
        <v>8.6733487499999988</v>
      </c>
      <c r="AL66" s="95">
        <f t="shared" si="60"/>
        <v>10.250321249999999</v>
      </c>
      <c r="AM66" s="95">
        <f t="shared" si="60"/>
        <v>11.827293749999997</v>
      </c>
      <c r="AN66" s="95">
        <f t="shared" si="60"/>
        <v>13.404266249999997</v>
      </c>
      <c r="AO66" s="95">
        <f t="shared" si="60"/>
        <v>13.404266249999997</v>
      </c>
      <c r="AP66" s="95">
        <f t="shared" si="60"/>
        <v>14.981238749999997</v>
      </c>
      <c r="AQ66" s="95">
        <f t="shared" si="60"/>
        <v>14.981238749999997</v>
      </c>
      <c r="AR66" s="95">
        <f t="shared" si="60"/>
        <v>15.769724999999998</v>
      </c>
      <c r="AS66" s="95">
        <f t="shared" si="60"/>
        <v>15.769724999999998</v>
      </c>
      <c r="AT66" s="95">
        <f t="shared" si="60"/>
        <v>15.769724999999998</v>
      </c>
      <c r="AU66" s="95">
        <f t="shared" si="60"/>
        <v>15.769724999999998</v>
      </c>
      <c r="AV66" s="95">
        <f t="shared" si="60"/>
        <v>15.769724999999998</v>
      </c>
      <c r="AW66" s="95">
        <f t="shared" si="60"/>
        <v>15.769724999999998</v>
      </c>
      <c r="AX66" s="95">
        <f t="shared" si="60"/>
        <v>15.769724999999998</v>
      </c>
      <c r="AY66" s="95">
        <f t="shared" si="60"/>
        <v>15.769724999999998</v>
      </c>
      <c r="AZ66" s="95">
        <f t="shared" si="60"/>
        <v>15.769724999999998</v>
      </c>
      <c r="BA66" s="95">
        <f t="shared" si="60"/>
        <v>15.769724999999998</v>
      </c>
      <c r="BB66" s="95">
        <f t="shared" si="60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8" thickBot="1" x14ac:dyDescent="0.3">
      <c r="A67" s="262"/>
      <c r="B67" s="134" t="s">
        <v>119</v>
      </c>
      <c r="C67" s="135" t="str">
        <f>+'Detail by Turbine'!B19</f>
        <v>Tentative</v>
      </c>
      <c r="D67" s="136">
        <f t="shared" ref="D67:AI67" si="61">+D64*$C66</f>
        <v>0</v>
      </c>
      <c r="E67" s="136">
        <f t="shared" si="61"/>
        <v>0</v>
      </c>
      <c r="F67" s="136">
        <f t="shared" si="61"/>
        <v>0</v>
      </c>
      <c r="G67" s="136">
        <f t="shared" si="61"/>
        <v>0</v>
      </c>
      <c r="H67" s="136">
        <f t="shared" si="61"/>
        <v>0</v>
      </c>
      <c r="I67" s="136">
        <f t="shared" si="61"/>
        <v>0</v>
      </c>
      <c r="J67" s="136">
        <f t="shared" si="61"/>
        <v>0</v>
      </c>
      <c r="K67" s="136">
        <f t="shared" si="61"/>
        <v>0</v>
      </c>
      <c r="L67" s="136">
        <f t="shared" si="61"/>
        <v>0</v>
      </c>
      <c r="M67" s="136">
        <f t="shared" si="61"/>
        <v>0</v>
      </c>
      <c r="N67" s="136">
        <f t="shared" si="61"/>
        <v>0</v>
      </c>
      <c r="O67" s="136">
        <f t="shared" si="61"/>
        <v>0</v>
      </c>
      <c r="P67" s="136">
        <f t="shared" si="61"/>
        <v>0</v>
      </c>
      <c r="Q67" s="136">
        <f t="shared" si="61"/>
        <v>0</v>
      </c>
      <c r="R67" s="136">
        <f t="shared" si="61"/>
        <v>0</v>
      </c>
      <c r="S67" s="136">
        <f t="shared" si="61"/>
        <v>0</v>
      </c>
      <c r="T67" s="136">
        <f t="shared" si="61"/>
        <v>0</v>
      </c>
      <c r="U67" s="136">
        <f t="shared" si="61"/>
        <v>0</v>
      </c>
      <c r="V67" s="136">
        <f t="shared" si="61"/>
        <v>0</v>
      </c>
      <c r="W67" s="136">
        <f t="shared" si="61"/>
        <v>0</v>
      </c>
      <c r="X67" s="136">
        <f t="shared" si="61"/>
        <v>0</v>
      </c>
      <c r="Y67" s="136">
        <f t="shared" si="61"/>
        <v>0</v>
      </c>
      <c r="Z67" s="136">
        <f t="shared" si="61"/>
        <v>0</v>
      </c>
      <c r="AA67" s="136">
        <f t="shared" si="61"/>
        <v>0</v>
      </c>
      <c r="AB67" s="136">
        <f t="shared" si="61"/>
        <v>0</v>
      </c>
      <c r="AC67" s="136">
        <f t="shared" si="61"/>
        <v>0</v>
      </c>
      <c r="AD67" s="136">
        <f t="shared" si="61"/>
        <v>0</v>
      </c>
      <c r="AE67" s="136">
        <f t="shared" si="61"/>
        <v>0</v>
      </c>
      <c r="AF67" s="136">
        <f t="shared" si="61"/>
        <v>0</v>
      </c>
      <c r="AG67" s="137">
        <f t="shared" si="61"/>
        <v>1.5769725000000001</v>
      </c>
      <c r="AH67" s="136">
        <f t="shared" si="61"/>
        <v>3.1539450000000002</v>
      </c>
      <c r="AI67" s="136">
        <f t="shared" si="61"/>
        <v>4.7309175000000003</v>
      </c>
      <c r="AJ67" s="136">
        <f t="shared" ref="AJ67:BB67" si="62">+AJ64*$C66</f>
        <v>6.3078900000000004</v>
      </c>
      <c r="AK67" s="136">
        <f t="shared" si="62"/>
        <v>7.8848624999999997</v>
      </c>
      <c r="AL67" s="136">
        <f t="shared" si="62"/>
        <v>9.4618349999999989</v>
      </c>
      <c r="AM67" s="136">
        <f t="shared" si="62"/>
        <v>11.038807499999999</v>
      </c>
      <c r="AN67" s="136">
        <f t="shared" si="62"/>
        <v>12.615779999999999</v>
      </c>
      <c r="AO67" s="136">
        <f t="shared" si="62"/>
        <v>12.615779999999999</v>
      </c>
      <c r="AP67" s="136">
        <f t="shared" si="62"/>
        <v>14.192752499999997</v>
      </c>
      <c r="AQ67" s="136">
        <f t="shared" si="62"/>
        <v>15.769724999999998</v>
      </c>
      <c r="AR67" s="136">
        <f t="shared" si="62"/>
        <v>15.769724999999998</v>
      </c>
      <c r="AS67" s="136">
        <f t="shared" si="62"/>
        <v>15.769724999999998</v>
      </c>
      <c r="AT67" s="136">
        <f t="shared" si="62"/>
        <v>15.769724999999998</v>
      </c>
      <c r="AU67" s="136">
        <f t="shared" si="62"/>
        <v>15.769724999999998</v>
      </c>
      <c r="AV67" s="136">
        <f t="shared" si="62"/>
        <v>15.769724999999998</v>
      </c>
      <c r="AW67" s="136">
        <f t="shared" si="62"/>
        <v>15.769724999999998</v>
      </c>
      <c r="AX67" s="136">
        <f t="shared" si="62"/>
        <v>15.769724999999998</v>
      </c>
      <c r="AY67" s="136">
        <f t="shared" si="62"/>
        <v>15.769724999999998</v>
      </c>
      <c r="AZ67" s="136">
        <f t="shared" si="62"/>
        <v>15.769724999999998</v>
      </c>
      <c r="BA67" s="136">
        <f t="shared" si="62"/>
        <v>15.769724999999998</v>
      </c>
      <c r="BB67" s="136">
        <f t="shared" si="6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5">
      <c r="A68" s="260">
        <f>+A60+1</f>
        <v>10</v>
      </c>
      <c r="B68" s="99" t="str">
        <f>+'Detail by Turbine'!G20</f>
        <v>LM6000</v>
      </c>
      <c r="C68" s="263" t="str">
        <f>+'Detail by Turbine'!S20</f>
        <v>Las Vegas CoGen II - 60%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5">
      <c r="A69" s="261"/>
      <c r="B69" s="102" t="s">
        <v>114</v>
      </c>
      <c r="C69" s="264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83">
        <f>0.05+0.1</f>
        <v>0.15000000000000002</v>
      </c>
      <c r="AH69" s="104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5">
      <c r="A70" s="261"/>
      <c r="B70" s="102" t="s">
        <v>115</v>
      </c>
      <c r="C70" s="264"/>
      <c r="D70" s="104">
        <f>D69</f>
        <v>0</v>
      </c>
      <c r="E70" s="104">
        <f t="shared" ref="E70:AJ70" si="63">+D70+E69</f>
        <v>0</v>
      </c>
      <c r="F70" s="104">
        <f t="shared" si="63"/>
        <v>0</v>
      </c>
      <c r="G70" s="104">
        <f t="shared" si="63"/>
        <v>0</v>
      </c>
      <c r="H70" s="104">
        <f t="shared" si="63"/>
        <v>0</v>
      </c>
      <c r="I70" s="104">
        <f t="shared" si="63"/>
        <v>0</v>
      </c>
      <c r="J70" s="104">
        <f t="shared" si="63"/>
        <v>0</v>
      </c>
      <c r="K70" s="104">
        <f t="shared" si="63"/>
        <v>0</v>
      </c>
      <c r="L70" s="104">
        <f t="shared" si="63"/>
        <v>0</v>
      </c>
      <c r="M70" s="104">
        <f t="shared" si="63"/>
        <v>0</v>
      </c>
      <c r="N70" s="104">
        <f t="shared" si="63"/>
        <v>0</v>
      </c>
      <c r="O70" s="104">
        <f t="shared" si="63"/>
        <v>0</v>
      </c>
      <c r="P70" s="104">
        <f t="shared" si="63"/>
        <v>0</v>
      </c>
      <c r="Q70" s="104">
        <f t="shared" si="63"/>
        <v>0</v>
      </c>
      <c r="R70" s="104">
        <f t="shared" si="63"/>
        <v>0</v>
      </c>
      <c r="S70" s="104">
        <f t="shared" si="63"/>
        <v>0</v>
      </c>
      <c r="T70" s="104">
        <f t="shared" si="63"/>
        <v>0</v>
      </c>
      <c r="U70" s="104">
        <f t="shared" si="63"/>
        <v>0</v>
      </c>
      <c r="V70" s="104">
        <f t="shared" si="63"/>
        <v>0</v>
      </c>
      <c r="W70" s="104">
        <f t="shared" si="63"/>
        <v>0</v>
      </c>
      <c r="X70" s="104">
        <f t="shared" si="63"/>
        <v>0</v>
      </c>
      <c r="Y70" s="104">
        <f t="shared" si="63"/>
        <v>0</v>
      </c>
      <c r="Z70" s="104">
        <f t="shared" si="63"/>
        <v>0</v>
      </c>
      <c r="AA70" s="104">
        <f t="shared" si="63"/>
        <v>0</v>
      </c>
      <c r="AB70" s="104">
        <f t="shared" si="63"/>
        <v>0</v>
      </c>
      <c r="AC70" s="104">
        <f t="shared" si="63"/>
        <v>0</v>
      </c>
      <c r="AD70" s="104">
        <f t="shared" si="63"/>
        <v>0</v>
      </c>
      <c r="AE70" s="104">
        <f t="shared" si="63"/>
        <v>0</v>
      </c>
      <c r="AF70" s="104">
        <f t="shared" si="63"/>
        <v>0</v>
      </c>
      <c r="AG70" s="83">
        <f t="shared" si="63"/>
        <v>0.15000000000000002</v>
      </c>
      <c r="AH70" s="104">
        <f t="shared" si="63"/>
        <v>0.25</v>
      </c>
      <c r="AI70" s="104">
        <f t="shared" si="63"/>
        <v>0.35</v>
      </c>
      <c r="AJ70" s="104">
        <f t="shared" si="63"/>
        <v>0.44999999999999996</v>
      </c>
      <c r="AK70" s="104">
        <f t="shared" ref="AK70:BB70" si="64">+AJ70+AK69</f>
        <v>0.54999999999999993</v>
      </c>
      <c r="AL70" s="104">
        <f t="shared" si="64"/>
        <v>0.64999999999999991</v>
      </c>
      <c r="AM70" s="104">
        <f t="shared" si="64"/>
        <v>0.74999999999999989</v>
      </c>
      <c r="AN70" s="104">
        <f t="shared" si="64"/>
        <v>0.84999999999999987</v>
      </c>
      <c r="AO70" s="104">
        <f t="shared" si="64"/>
        <v>0.84999999999999987</v>
      </c>
      <c r="AP70" s="104">
        <f t="shared" si="64"/>
        <v>0.94999999999999984</v>
      </c>
      <c r="AQ70" s="104">
        <f t="shared" si="64"/>
        <v>0.94999999999999984</v>
      </c>
      <c r="AR70" s="104">
        <f t="shared" si="64"/>
        <v>0.99999999999999989</v>
      </c>
      <c r="AS70" s="104">
        <f t="shared" si="64"/>
        <v>0.99999999999999989</v>
      </c>
      <c r="AT70" s="104">
        <f t="shared" si="64"/>
        <v>0.99999999999999989</v>
      </c>
      <c r="AU70" s="104">
        <f t="shared" si="64"/>
        <v>0.99999999999999989</v>
      </c>
      <c r="AV70" s="104">
        <f t="shared" si="64"/>
        <v>0.99999999999999989</v>
      </c>
      <c r="AW70" s="104">
        <f t="shared" si="64"/>
        <v>0.99999999999999989</v>
      </c>
      <c r="AX70" s="104">
        <f t="shared" si="64"/>
        <v>0.99999999999999989</v>
      </c>
      <c r="AY70" s="104">
        <f t="shared" si="64"/>
        <v>0.99999999999999989</v>
      </c>
      <c r="AZ70" s="104">
        <f t="shared" si="64"/>
        <v>0.99999999999999989</v>
      </c>
      <c r="BA70" s="104">
        <f t="shared" si="64"/>
        <v>0.99999999999999989</v>
      </c>
      <c r="BB70" s="104">
        <f t="shared" si="64"/>
        <v>0.99999999999999989</v>
      </c>
      <c r="BC70" s="105"/>
      <c r="BD70" s="102"/>
    </row>
    <row r="71" spans="1:89" s="106" customFormat="1" x14ac:dyDescent="0.25">
      <c r="A71" s="261"/>
      <c r="B71" s="102" t="s">
        <v>116</v>
      </c>
      <c r="C71" s="264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83">
        <v>0.1</v>
      </c>
      <c r="AH71" s="104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5">
      <c r="A72" s="261"/>
      <c r="B72" s="102" t="s">
        <v>117</v>
      </c>
      <c r="C72" s="264"/>
      <c r="D72" s="104">
        <f>D71</f>
        <v>0</v>
      </c>
      <c r="E72" s="104">
        <f t="shared" ref="E72:AJ72" si="65">+D72+E71</f>
        <v>0</v>
      </c>
      <c r="F72" s="104">
        <f t="shared" si="65"/>
        <v>0</v>
      </c>
      <c r="G72" s="104">
        <f t="shared" si="65"/>
        <v>0</v>
      </c>
      <c r="H72" s="104">
        <f t="shared" si="65"/>
        <v>0</v>
      </c>
      <c r="I72" s="104">
        <f t="shared" si="65"/>
        <v>0</v>
      </c>
      <c r="J72" s="104">
        <f t="shared" si="65"/>
        <v>0</v>
      </c>
      <c r="K72" s="104">
        <f t="shared" si="65"/>
        <v>0</v>
      </c>
      <c r="L72" s="104">
        <f t="shared" si="65"/>
        <v>0</v>
      </c>
      <c r="M72" s="104">
        <f t="shared" si="65"/>
        <v>0</v>
      </c>
      <c r="N72" s="104">
        <f t="shared" si="65"/>
        <v>0</v>
      </c>
      <c r="O72" s="104">
        <f t="shared" si="65"/>
        <v>0</v>
      </c>
      <c r="P72" s="104">
        <f t="shared" si="65"/>
        <v>0</v>
      </c>
      <c r="Q72" s="104">
        <f t="shared" si="65"/>
        <v>0</v>
      </c>
      <c r="R72" s="104">
        <f t="shared" si="65"/>
        <v>0</v>
      </c>
      <c r="S72" s="104">
        <f t="shared" si="65"/>
        <v>0</v>
      </c>
      <c r="T72" s="104">
        <f t="shared" si="65"/>
        <v>0</v>
      </c>
      <c r="U72" s="104">
        <f t="shared" si="65"/>
        <v>0</v>
      </c>
      <c r="V72" s="104">
        <f t="shared" si="65"/>
        <v>0</v>
      </c>
      <c r="W72" s="104">
        <f t="shared" si="65"/>
        <v>0</v>
      </c>
      <c r="X72" s="104">
        <f t="shared" si="65"/>
        <v>0</v>
      </c>
      <c r="Y72" s="104">
        <f t="shared" si="65"/>
        <v>0</v>
      </c>
      <c r="Z72" s="104">
        <f t="shared" si="65"/>
        <v>0</v>
      </c>
      <c r="AA72" s="104">
        <f t="shared" si="65"/>
        <v>0</v>
      </c>
      <c r="AB72" s="104">
        <f t="shared" si="65"/>
        <v>0</v>
      </c>
      <c r="AC72" s="104">
        <f t="shared" si="65"/>
        <v>0</v>
      </c>
      <c r="AD72" s="104">
        <f t="shared" si="65"/>
        <v>0</v>
      </c>
      <c r="AE72" s="104">
        <f t="shared" si="65"/>
        <v>0</v>
      </c>
      <c r="AF72" s="104">
        <f t="shared" si="65"/>
        <v>0</v>
      </c>
      <c r="AG72" s="83">
        <f t="shared" si="65"/>
        <v>0.1</v>
      </c>
      <c r="AH72" s="104">
        <f t="shared" si="65"/>
        <v>0.2</v>
      </c>
      <c r="AI72" s="104">
        <f t="shared" si="65"/>
        <v>0.30000000000000004</v>
      </c>
      <c r="AJ72" s="104">
        <f t="shared" si="65"/>
        <v>0.4</v>
      </c>
      <c r="AK72" s="104">
        <f t="shared" ref="AK72:BB72" si="66">+AJ72+AK71</f>
        <v>0.5</v>
      </c>
      <c r="AL72" s="104">
        <f t="shared" si="66"/>
        <v>0.6</v>
      </c>
      <c r="AM72" s="104">
        <f t="shared" si="66"/>
        <v>0.7</v>
      </c>
      <c r="AN72" s="104">
        <f t="shared" si="66"/>
        <v>0.79999999999999993</v>
      </c>
      <c r="AO72" s="104">
        <f t="shared" si="66"/>
        <v>0.79999999999999993</v>
      </c>
      <c r="AP72" s="104">
        <f t="shared" si="66"/>
        <v>0.89999999999999991</v>
      </c>
      <c r="AQ72" s="104">
        <f t="shared" si="66"/>
        <v>0.99999999999999989</v>
      </c>
      <c r="AR72" s="104">
        <f t="shared" si="66"/>
        <v>0.99999999999999989</v>
      </c>
      <c r="AS72" s="104">
        <f t="shared" si="66"/>
        <v>0.99999999999999989</v>
      </c>
      <c r="AT72" s="104">
        <f t="shared" si="66"/>
        <v>0.99999999999999989</v>
      </c>
      <c r="AU72" s="104">
        <f t="shared" si="66"/>
        <v>0.99999999999999989</v>
      </c>
      <c r="AV72" s="104">
        <f t="shared" si="66"/>
        <v>0.99999999999999989</v>
      </c>
      <c r="AW72" s="104">
        <f t="shared" si="66"/>
        <v>0.99999999999999989</v>
      </c>
      <c r="AX72" s="104">
        <f t="shared" si="66"/>
        <v>0.99999999999999989</v>
      </c>
      <c r="AY72" s="104">
        <f t="shared" si="66"/>
        <v>0.99999999999999989</v>
      </c>
      <c r="AZ72" s="104">
        <f t="shared" si="66"/>
        <v>0.99999999999999989</v>
      </c>
      <c r="BA72" s="104">
        <f t="shared" si="66"/>
        <v>0.99999999999999989</v>
      </c>
      <c r="BB72" s="104">
        <f t="shared" si="66"/>
        <v>0.99999999999999989</v>
      </c>
      <c r="BC72" s="105"/>
      <c r="BD72" s="102"/>
    </row>
    <row r="73" spans="1:89" s="110" customFormat="1" x14ac:dyDescent="0.25">
      <c r="A73" s="261"/>
      <c r="B73" s="107"/>
      <c r="C73" s="264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84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5">
      <c r="A74" s="261"/>
      <c r="B74" s="92" t="s">
        <v>118</v>
      </c>
      <c r="C74" s="94">
        <v>15.769724999999999</v>
      </c>
      <c r="D74" s="95">
        <f t="shared" ref="D74:AI74" si="67">+D70*$C74</f>
        <v>0</v>
      </c>
      <c r="E74" s="95">
        <f t="shared" si="67"/>
        <v>0</v>
      </c>
      <c r="F74" s="95">
        <f t="shared" si="67"/>
        <v>0</v>
      </c>
      <c r="G74" s="95">
        <f t="shared" si="67"/>
        <v>0</v>
      </c>
      <c r="H74" s="95">
        <f t="shared" si="67"/>
        <v>0</v>
      </c>
      <c r="I74" s="95">
        <f t="shared" si="67"/>
        <v>0</v>
      </c>
      <c r="J74" s="95">
        <f t="shared" si="67"/>
        <v>0</v>
      </c>
      <c r="K74" s="95">
        <f t="shared" si="67"/>
        <v>0</v>
      </c>
      <c r="L74" s="95">
        <f t="shared" si="67"/>
        <v>0</v>
      </c>
      <c r="M74" s="95">
        <f t="shared" si="67"/>
        <v>0</v>
      </c>
      <c r="N74" s="95">
        <f t="shared" si="67"/>
        <v>0</v>
      </c>
      <c r="O74" s="95">
        <f t="shared" si="67"/>
        <v>0</v>
      </c>
      <c r="P74" s="95">
        <f t="shared" si="67"/>
        <v>0</v>
      </c>
      <c r="Q74" s="95">
        <f t="shared" si="67"/>
        <v>0</v>
      </c>
      <c r="R74" s="95">
        <f t="shared" si="67"/>
        <v>0</v>
      </c>
      <c r="S74" s="95">
        <f t="shared" si="67"/>
        <v>0</v>
      </c>
      <c r="T74" s="95">
        <f t="shared" si="67"/>
        <v>0</v>
      </c>
      <c r="U74" s="95">
        <f t="shared" si="67"/>
        <v>0</v>
      </c>
      <c r="V74" s="95">
        <f t="shared" si="67"/>
        <v>0</v>
      </c>
      <c r="W74" s="95">
        <f t="shared" si="67"/>
        <v>0</v>
      </c>
      <c r="X74" s="95">
        <f t="shared" si="67"/>
        <v>0</v>
      </c>
      <c r="Y74" s="95">
        <f t="shared" si="67"/>
        <v>0</v>
      </c>
      <c r="Z74" s="95">
        <f t="shared" si="67"/>
        <v>0</v>
      </c>
      <c r="AA74" s="95">
        <f t="shared" si="67"/>
        <v>0</v>
      </c>
      <c r="AB74" s="95">
        <f t="shared" si="67"/>
        <v>0</v>
      </c>
      <c r="AC74" s="95">
        <f t="shared" si="67"/>
        <v>0</v>
      </c>
      <c r="AD74" s="95">
        <f t="shared" si="67"/>
        <v>0</v>
      </c>
      <c r="AE74" s="95">
        <f t="shared" si="67"/>
        <v>0</v>
      </c>
      <c r="AF74" s="95">
        <f t="shared" si="67"/>
        <v>0</v>
      </c>
      <c r="AG74" s="91">
        <f t="shared" si="67"/>
        <v>2.3654587500000002</v>
      </c>
      <c r="AH74" s="95">
        <f t="shared" si="67"/>
        <v>3.9424312499999998</v>
      </c>
      <c r="AI74" s="95">
        <f t="shared" si="67"/>
        <v>5.5194037499999995</v>
      </c>
      <c r="AJ74" s="95">
        <f t="shared" ref="AJ74:BB74" si="68">+AJ70*$C74</f>
        <v>7.0963762499999987</v>
      </c>
      <c r="AK74" s="95">
        <f t="shared" si="68"/>
        <v>8.6733487499999988</v>
      </c>
      <c r="AL74" s="95">
        <f t="shared" si="68"/>
        <v>10.250321249999999</v>
      </c>
      <c r="AM74" s="95">
        <f t="shared" si="68"/>
        <v>11.827293749999997</v>
      </c>
      <c r="AN74" s="95">
        <f t="shared" si="68"/>
        <v>13.404266249999997</v>
      </c>
      <c r="AO74" s="95">
        <f t="shared" si="68"/>
        <v>13.404266249999997</v>
      </c>
      <c r="AP74" s="95">
        <f t="shared" si="68"/>
        <v>14.981238749999997</v>
      </c>
      <c r="AQ74" s="95">
        <f t="shared" si="68"/>
        <v>14.981238749999997</v>
      </c>
      <c r="AR74" s="95">
        <f t="shared" si="68"/>
        <v>15.769724999999998</v>
      </c>
      <c r="AS74" s="95">
        <f t="shared" si="68"/>
        <v>15.769724999999998</v>
      </c>
      <c r="AT74" s="95">
        <f t="shared" si="68"/>
        <v>15.769724999999998</v>
      </c>
      <c r="AU74" s="95">
        <f t="shared" si="68"/>
        <v>15.769724999999998</v>
      </c>
      <c r="AV74" s="95">
        <f t="shared" si="68"/>
        <v>15.769724999999998</v>
      </c>
      <c r="AW74" s="95">
        <f t="shared" si="68"/>
        <v>15.769724999999998</v>
      </c>
      <c r="AX74" s="95">
        <f t="shared" si="68"/>
        <v>15.769724999999998</v>
      </c>
      <c r="AY74" s="95">
        <f t="shared" si="68"/>
        <v>15.769724999999998</v>
      </c>
      <c r="AZ74" s="95">
        <f t="shared" si="68"/>
        <v>15.769724999999998</v>
      </c>
      <c r="BA74" s="95">
        <f t="shared" si="68"/>
        <v>15.769724999999998</v>
      </c>
      <c r="BB74" s="95">
        <f t="shared" si="68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8" thickBot="1" x14ac:dyDescent="0.3">
      <c r="A75" s="262"/>
      <c r="B75" s="134" t="s">
        <v>119</v>
      </c>
      <c r="C75" s="135" t="str">
        <f>+'Detail by Turbine'!B20</f>
        <v>Tentative</v>
      </c>
      <c r="D75" s="136">
        <f t="shared" ref="D75:AI75" si="69">+D72*$C74</f>
        <v>0</v>
      </c>
      <c r="E75" s="136">
        <f t="shared" si="69"/>
        <v>0</v>
      </c>
      <c r="F75" s="136">
        <f t="shared" si="69"/>
        <v>0</v>
      </c>
      <c r="G75" s="136">
        <f t="shared" si="69"/>
        <v>0</v>
      </c>
      <c r="H75" s="136">
        <f t="shared" si="69"/>
        <v>0</v>
      </c>
      <c r="I75" s="136">
        <f t="shared" si="69"/>
        <v>0</v>
      </c>
      <c r="J75" s="136">
        <f t="shared" si="69"/>
        <v>0</v>
      </c>
      <c r="K75" s="136">
        <f t="shared" si="69"/>
        <v>0</v>
      </c>
      <c r="L75" s="136">
        <f t="shared" si="69"/>
        <v>0</v>
      </c>
      <c r="M75" s="136">
        <f t="shared" si="69"/>
        <v>0</v>
      </c>
      <c r="N75" s="136">
        <f t="shared" si="69"/>
        <v>0</v>
      </c>
      <c r="O75" s="136">
        <f t="shared" si="69"/>
        <v>0</v>
      </c>
      <c r="P75" s="136">
        <f t="shared" si="69"/>
        <v>0</v>
      </c>
      <c r="Q75" s="136">
        <f t="shared" si="69"/>
        <v>0</v>
      </c>
      <c r="R75" s="136">
        <f t="shared" si="69"/>
        <v>0</v>
      </c>
      <c r="S75" s="136">
        <f t="shared" si="69"/>
        <v>0</v>
      </c>
      <c r="T75" s="136">
        <f t="shared" si="69"/>
        <v>0</v>
      </c>
      <c r="U75" s="136">
        <f t="shared" si="69"/>
        <v>0</v>
      </c>
      <c r="V75" s="136">
        <f t="shared" si="69"/>
        <v>0</v>
      </c>
      <c r="W75" s="136">
        <f t="shared" si="69"/>
        <v>0</v>
      </c>
      <c r="X75" s="136">
        <f t="shared" si="69"/>
        <v>0</v>
      </c>
      <c r="Y75" s="136">
        <f t="shared" si="69"/>
        <v>0</v>
      </c>
      <c r="Z75" s="136">
        <f t="shared" si="69"/>
        <v>0</v>
      </c>
      <c r="AA75" s="136">
        <f t="shared" si="69"/>
        <v>0</v>
      </c>
      <c r="AB75" s="136">
        <f t="shared" si="69"/>
        <v>0</v>
      </c>
      <c r="AC75" s="136">
        <f t="shared" si="69"/>
        <v>0</v>
      </c>
      <c r="AD75" s="136">
        <f t="shared" si="69"/>
        <v>0</v>
      </c>
      <c r="AE75" s="136">
        <f t="shared" si="69"/>
        <v>0</v>
      </c>
      <c r="AF75" s="136">
        <f t="shared" si="69"/>
        <v>0</v>
      </c>
      <c r="AG75" s="137">
        <f t="shared" si="69"/>
        <v>1.5769725000000001</v>
      </c>
      <c r="AH75" s="136">
        <f t="shared" si="69"/>
        <v>3.1539450000000002</v>
      </c>
      <c r="AI75" s="136">
        <f t="shared" si="69"/>
        <v>4.7309175000000003</v>
      </c>
      <c r="AJ75" s="136">
        <f t="shared" ref="AJ75:BB75" si="70">+AJ72*$C74</f>
        <v>6.3078900000000004</v>
      </c>
      <c r="AK75" s="136">
        <f t="shared" si="70"/>
        <v>7.8848624999999997</v>
      </c>
      <c r="AL75" s="136">
        <f t="shared" si="70"/>
        <v>9.4618349999999989</v>
      </c>
      <c r="AM75" s="136">
        <f t="shared" si="70"/>
        <v>11.038807499999999</v>
      </c>
      <c r="AN75" s="136">
        <f t="shared" si="70"/>
        <v>12.615779999999999</v>
      </c>
      <c r="AO75" s="136">
        <f t="shared" si="70"/>
        <v>12.615779999999999</v>
      </c>
      <c r="AP75" s="136">
        <f t="shared" si="70"/>
        <v>14.192752499999997</v>
      </c>
      <c r="AQ75" s="136">
        <f t="shared" si="70"/>
        <v>15.769724999999998</v>
      </c>
      <c r="AR75" s="136">
        <f t="shared" si="70"/>
        <v>15.769724999999998</v>
      </c>
      <c r="AS75" s="136">
        <f t="shared" si="70"/>
        <v>15.769724999999998</v>
      </c>
      <c r="AT75" s="136">
        <f t="shared" si="70"/>
        <v>15.769724999999998</v>
      </c>
      <c r="AU75" s="136">
        <f t="shared" si="70"/>
        <v>15.769724999999998</v>
      </c>
      <c r="AV75" s="136">
        <f t="shared" si="70"/>
        <v>15.769724999999998</v>
      </c>
      <c r="AW75" s="136">
        <f t="shared" si="70"/>
        <v>15.769724999999998</v>
      </c>
      <c r="AX75" s="136">
        <f t="shared" si="70"/>
        <v>15.769724999999998</v>
      </c>
      <c r="AY75" s="136">
        <f t="shared" si="70"/>
        <v>15.769724999999998</v>
      </c>
      <c r="AZ75" s="136">
        <f t="shared" si="70"/>
        <v>15.769724999999998</v>
      </c>
      <c r="BA75" s="136">
        <f t="shared" si="70"/>
        <v>15.769724999999998</v>
      </c>
      <c r="BB75" s="136">
        <f t="shared" si="70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5">
      <c r="A76" s="260">
        <f>+A68+1</f>
        <v>11</v>
      </c>
      <c r="B76" s="99" t="str">
        <f>+'Detail by Turbine'!G21</f>
        <v>LM6000</v>
      </c>
      <c r="C76" s="263" t="str">
        <f>+'Detail by Turbine'!S21</f>
        <v>Las Vegas CoGen II - 60%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5">
      <c r="A77" s="261"/>
      <c r="B77" s="102" t="s">
        <v>114</v>
      </c>
      <c r="C77" s="264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f>0.05+0.1</f>
        <v>0.15000000000000002</v>
      </c>
      <c r="AH77" s="104">
        <v>0.1</v>
      </c>
      <c r="AI77" s="104">
        <v>0.1</v>
      </c>
      <c r="AJ77" s="104">
        <v>0.1</v>
      </c>
      <c r="AK77" s="104">
        <v>0.1</v>
      </c>
      <c r="AL77" s="104">
        <v>0.1</v>
      </c>
      <c r="AM77" s="104">
        <v>0.1</v>
      </c>
      <c r="AN77" s="104">
        <v>0.1</v>
      </c>
      <c r="AO77" s="104">
        <v>0</v>
      </c>
      <c r="AP77" s="104">
        <v>0.1</v>
      </c>
      <c r="AQ77" s="104">
        <v>0</v>
      </c>
      <c r="AR77" s="104">
        <v>0.05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0.99999999999999989</v>
      </c>
      <c r="BD77" s="102"/>
    </row>
    <row r="78" spans="1:89" s="106" customFormat="1" x14ac:dyDescent="0.25">
      <c r="A78" s="261"/>
      <c r="B78" s="102" t="s">
        <v>115</v>
      </c>
      <c r="C78" s="264"/>
      <c r="D78" s="104">
        <f>D77</f>
        <v>0</v>
      </c>
      <c r="E78" s="104">
        <f t="shared" ref="E78:AJ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0</v>
      </c>
      <c r="X78" s="104">
        <f t="shared" si="71"/>
        <v>0</v>
      </c>
      <c r="Y78" s="104">
        <f t="shared" si="71"/>
        <v>0</v>
      </c>
      <c r="Z78" s="104">
        <f t="shared" si="71"/>
        <v>0</v>
      </c>
      <c r="AA78" s="104">
        <f t="shared" si="71"/>
        <v>0</v>
      </c>
      <c r="AB78" s="104">
        <f t="shared" si="71"/>
        <v>0</v>
      </c>
      <c r="AC78" s="104">
        <f t="shared" si="71"/>
        <v>0</v>
      </c>
      <c r="AD78" s="104">
        <f t="shared" si="71"/>
        <v>0</v>
      </c>
      <c r="AE78" s="104">
        <f t="shared" si="71"/>
        <v>0</v>
      </c>
      <c r="AF78" s="104">
        <f t="shared" si="71"/>
        <v>0</v>
      </c>
      <c r="AG78" s="83">
        <f t="shared" si="71"/>
        <v>0.15000000000000002</v>
      </c>
      <c r="AH78" s="104">
        <f t="shared" si="71"/>
        <v>0.25</v>
      </c>
      <c r="AI78" s="104">
        <f t="shared" si="71"/>
        <v>0.35</v>
      </c>
      <c r="AJ78" s="104">
        <f t="shared" si="71"/>
        <v>0.44999999999999996</v>
      </c>
      <c r="AK78" s="104">
        <f t="shared" ref="AK78:BB78" si="72">+AJ78+AK77</f>
        <v>0.54999999999999993</v>
      </c>
      <c r="AL78" s="104">
        <f t="shared" si="72"/>
        <v>0.64999999999999991</v>
      </c>
      <c r="AM78" s="104">
        <f t="shared" si="72"/>
        <v>0.74999999999999989</v>
      </c>
      <c r="AN78" s="104">
        <f t="shared" si="72"/>
        <v>0.84999999999999987</v>
      </c>
      <c r="AO78" s="104">
        <f t="shared" si="72"/>
        <v>0.84999999999999987</v>
      </c>
      <c r="AP78" s="104">
        <f t="shared" si="72"/>
        <v>0.94999999999999984</v>
      </c>
      <c r="AQ78" s="104">
        <f t="shared" si="72"/>
        <v>0.94999999999999984</v>
      </c>
      <c r="AR78" s="104">
        <f t="shared" si="72"/>
        <v>0.99999999999999989</v>
      </c>
      <c r="AS78" s="104">
        <f t="shared" si="72"/>
        <v>0.99999999999999989</v>
      </c>
      <c r="AT78" s="104">
        <f t="shared" si="72"/>
        <v>0.99999999999999989</v>
      </c>
      <c r="AU78" s="104">
        <f t="shared" si="72"/>
        <v>0.99999999999999989</v>
      </c>
      <c r="AV78" s="104">
        <f t="shared" si="72"/>
        <v>0.99999999999999989</v>
      </c>
      <c r="AW78" s="104">
        <f t="shared" si="72"/>
        <v>0.99999999999999989</v>
      </c>
      <c r="AX78" s="104">
        <f t="shared" si="72"/>
        <v>0.99999999999999989</v>
      </c>
      <c r="AY78" s="104">
        <f t="shared" si="72"/>
        <v>0.99999999999999989</v>
      </c>
      <c r="AZ78" s="104">
        <f t="shared" si="72"/>
        <v>0.99999999999999989</v>
      </c>
      <c r="BA78" s="104">
        <f t="shared" si="72"/>
        <v>0.99999999999999989</v>
      </c>
      <c r="BB78" s="104">
        <f t="shared" si="72"/>
        <v>0.99999999999999989</v>
      </c>
      <c r="BC78" s="105"/>
      <c r="BD78" s="102"/>
    </row>
    <row r="79" spans="1:89" s="106" customFormat="1" x14ac:dyDescent="0.25">
      <c r="A79" s="261"/>
      <c r="B79" s="102" t="s">
        <v>116</v>
      </c>
      <c r="C79" s="264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0.1</v>
      </c>
      <c r="AH79" s="104">
        <v>0.1</v>
      </c>
      <c r="AI79" s="104">
        <v>0.1</v>
      </c>
      <c r="AJ79" s="104">
        <v>0.1</v>
      </c>
      <c r="AK79" s="104">
        <v>0.1</v>
      </c>
      <c r="AL79" s="104">
        <v>0.1</v>
      </c>
      <c r="AM79" s="104">
        <v>0.1</v>
      </c>
      <c r="AN79" s="104">
        <v>0.1</v>
      </c>
      <c r="AO79" s="104">
        <v>0</v>
      </c>
      <c r="AP79" s="104">
        <v>0.1</v>
      </c>
      <c r="AQ79" s="104">
        <v>0.1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0.99999999999999989</v>
      </c>
      <c r="BD79" s="102"/>
    </row>
    <row r="80" spans="1:89" s="106" customFormat="1" x14ac:dyDescent="0.25">
      <c r="A80" s="261"/>
      <c r="B80" s="102" t="s">
        <v>117</v>
      </c>
      <c r="C80" s="264"/>
      <c r="D80" s="104">
        <f>D79</f>
        <v>0</v>
      </c>
      <c r="E80" s="104">
        <f t="shared" ref="E80:AJ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0</v>
      </c>
      <c r="X80" s="104">
        <f t="shared" si="73"/>
        <v>0</v>
      </c>
      <c r="Y80" s="104">
        <f t="shared" si="73"/>
        <v>0</v>
      </c>
      <c r="Z80" s="104">
        <f t="shared" si="73"/>
        <v>0</v>
      </c>
      <c r="AA80" s="104">
        <f t="shared" si="73"/>
        <v>0</v>
      </c>
      <c r="AB80" s="104">
        <f t="shared" si="73"/>
        <v>0</v>
      </c>
      <c r="AC80" s="104">
        <f t="shared" si="73"/>
        <v>0</v>
      </c>
      <c r="AD80" s="104">
        <f t="shared" si="73"/>
        <v>0</v>
      </c>
      <c r="AE80" s="104">
        <f t="shared" si="73"/>
        <v>0</v>
      </c>
      <c r="AF80" s="104">
        <f t="shared" si="73"/>
        <v>0</v>
      </c>
      <c r="AG80" s="83">
        <f t="shared" si="73"/>
        <v>0.1</v>
      </c>
      <c r="AH80" s="104">
        <f t="shared" si="73"/>
        <v>0.2</v>
      </c>
      <c r="AI80" s="104">
        <f t="shared" si="73"/>
        <v>0.30000000000000004</v>
      </c>
      <c r="AJ80" s="104">
        <f t="shared" si="73"/>
        <v>0.4</v>
      </c>
      <c r="AK80" s="104">
        <f t="shared" ref="AK80:BB80" si="74">+AJ80+AK79</f>
        <v>0.5</v>
      </c>
      <c r="AL80" s="104">
        <f t="shared" si="74"/>
        <v>0.6</v>
      </c>
      <c r="AM80" s="104">
        <f t="shared" si="74"/>
        <v>0.7</v>
      </c>
      <c r="AN80" s="104">
        <f t="shared" si="74"/>
        <v>0.79999999999999993</v>
      </c>
      <c r="AO80" s="104">
        <f t="shared" si="74"/>
        <v>0.79999999999999993</v>
      </c>
      <c r="AP80" s="104">
        <f t="shared" si="74"/>
        <v>0.89999999999999991</v>
      </c>
      <c r="AQ80" s="104">
        <f t="shared" si="74"/>
        <v>0.99999999999999989</v>
      </c>
      <c r="AR80" s="104">
        <f t="shared" si="74"/>
        <v>0.99999999999999989</v>
      </c>
      <c r="AS80" s="104">
        <f t="shared" si="74"/>
        <v>0.99999999999999989</v>
      </c>
      <c r="AT80" s="104">
        <f t="shared" si="74"/>
        <v>0.99999999999999989</v>
      </c>
      <c r="AU80" s="104">
        <f t="shared" si="74"/>
        <v>0.99999999999999989</v>
      </c>
      <c r="AV80" s="104">
        <f t="shared" si="74"/>
        <v>0.99999999999999989</v>
      </c>
      <c r="AW80" s="104">
        <f t="shared" si="74"/>
        <v>0.99999999999999989</v>
      </c>
      <c r="AX80" s="104">
        <f t="shared" si="74"/>
        <v>0.99999999999999989</v>
      </c>
      <c r="AY80" s="104">
        <f t="shared" si="74"/>
        <v>0.99999999999999989</v>
      </c>
      <c r="AZ80" s="104">
        <f t="shared" si="74"/>
        <v>0.99999999999999989</v>
      </c>
      <c r="BA80" s="104">
        <f t="shared" si="74"/>
        <v>0.99999999999999989</v>
      </c>
      <c r="BB80" s="104">
        <f t="shared" si="74"/>
        <v>0.99999999999999989</v>
      </c>
      <c r="BC80" s="105"/>
      <c r="BD80" s="102"/>
    </row>
    <row r="81" spans="1:89" s="110" customFormat="1" x14ac:dyDescent="0.25">
      <c r="A81" s="261"/>
      <c r="B81" s="107"/>
      <c r="C81" s="264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5">
      <c r="A82" s="261"/>
      <c r="B82" s="92" t="s">
        <v>118</v>
      </c>
      <c r="C82" s="94">
        <v>15.769724999999999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0</v>
      </c>
      <c r="X82" s="95">
        <f t="shared" si="75"/>
        <v>0</v>
      </c>
      <c r="Y82" s="95">
        <f t="shared" si="75"/>
        <v>0</v>
      </c>
      <c r="Z82" s="95">
        <f t="shared" si="75"/>
        <v>0</v>
      </c>
      <c r="AA82" s="95">
        <f t="shared" si="75"/>
        <v>0</v>
      </c>
      <c r="AB82" s="95">
        <f t="shared" si="75"/>
        <v>0</v>
      </c>
      <c r="AC82" s="95">
        <f t="shared" si="75"/>
        <v>0</v>
      </c>
      <c r="AD82" s="95">
        <f t="shared" si="75"/>
        <v>0</v>
      </c>
      <c r="AE82" s="95">
        <f t="shared" si="75"/>
        <v>0</v>
      </c>
      <c r="AF82" s="95">
        <f t="shared" si="75"/>
        <v>0</v>
      </c>
      <c r="AG82" s="91">
        <f t="shared" si="75"/>
        <v>2.3654587500000002</v>
      </c>
      <c r="AH82" s="95">
        <f t="shared" si="75"/>
        <v>3.9424312499999998</v>
      </c>
      <c r="AI82" s="95">
        <f t="shared" si="75"/>
        <v>5.5194037499999995</v>
      </c>
      <c r="AJ82" s="95">
        <f t="shared" ref="AJ82:BB82" si="76">+AJ78*$C82</f>
        <v>7.0963762499999987</v>
      </c>
      <c r="AK82" s="95">
        <f t="shared" si="76"/>
        <v>8.6733487499999988</v>
      </c>
      <c r="AL82" s="95">
        <f t="shared" si="76"/>
        <v>10.250321249999999</v>
      </c>
      <c r="AM82" s="95">
        <f t="shared" si="76"/>
        <v>11.827293749999997</v>
      </c>
      <c r="AN82" s="95">
        <f t="shared" si="76"/>
        <v>13.404266249999997</v>
      </c>
      <c r="AO82" s="95">
        <f t="shared" si="76"/>
        <v>13.404266249999997</v>
      </c>
      <c r="AP82" s="95">
        <f t="shared" si="76"/>
        <v>14.981238749999997</v>
      </c>
      <c r="AQ82" s="95">
        <f t="shared" si="76"/>
        <v>14.981238749999997</v>
      </c>
      <c r="AR82" s="95">
        <f t="shared" si="76"/>
        <v>15.769724999999998</v>
      </c>
      <c r="AS82" s="95">
        <f t="shared" si="76"/>
        <v>15.769724999999998</v>
      </c>
      <c r="AT82" s="95">
        <f t="shared" si="76"/>
        <v>15.769724999999998</v>
      </c>
      <c r="AU82" s="95">
        <f t="shared" si="76"/>
        <v>15.769724999999998</v>
      </c>
      <c r="AV82" s="95">
        <f t="shared" si="76"/>
        <v>15.769724999999998</v>
      </c>
      <c r="AW82" s="95">
        <f t="shared" si="76"/>
        <v>15.769724999999998</v>
      </c>
      <c r="AX82" s="95">
        <f t="shared" si="76"/>
        <v>15.769724999999998</v>
      </c>
      <c r="AY82" s="95">
        <f t="shared" si="76"/>
        <v>15.769724999999998</v>
      </c>
      <c r="AZ82" s="95">
        <f t="shared" si="76"/>
        <v>15.769724999999998</v>
      </c>
      <c r="BA82" s="95">
        <f t="shared" si="76"/>
        <v>15.769724999999998</v>
      </c>
      <c r="BB82" s="95">
        <f t="shared" si="76"/>
        <v>15.769724999999998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8" thickBot="1" x14ac:dyDescent="0.3">
      <c r="A83" s="262"/>
      <c r="B83" s="134" t="s">
        <v>119</v>
      </c>
      <c r="C83" s="135" t="str">
        <f>+'Detail by Turbine'!B21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0</v>
      </c>
      <c r="X83" s="136">
        <f t="shared" si="77"/>
        <v>0</v>
      </c>
      <c r="Y83" s="136">
        <f t="shared" si="77"/>
        <v>0</v>
      </c>
      <c r="Z83" s="136">
        <f t="shared" si="77"/>
        <v>0</v>
      </c>
      <c r="AA83" s="136">
        <f t="shared" si="77"/>
        <v>0</v>
      </c>
      <c r="AB83" s="136">
        <f t="shared" si="77"/>
        <v>0</v>
      </c>
      <c r="AC83" s="136">
        <f t="shared" si="77"/>
        <v>0</v>
      </c>
      <c r="AD83" s="136">
        <f t="shared" si="77"/>
        <v>0</v>
      </c>
      <c r="AE83" s="136">
        <f t="shared" si="77"/>
        <v>0</v>
      </c>
      <c r="AF83" s="136">
        <f t="shared" si="77"/>
        <v>0</v>
      </c>
      <c r="AG83" s="137">
        <f t="shared" si="77"/>
        <v>1.5769725000000001</v>
      </c>
      <c r="AH83" s="136">
        <f t="shared" si="77"/>
        <v>3.1539450000000002</v>
      </c>
      <c r="AI83" s="136">
        <f t="shared" si="77"/>
        <v>4.7309175000000003</v>
      </c>
      <c r="AJ83" s="136">
        <f t="shared" ref="AJ83:BB83" si="78">+AJ80*$C82</f>
        <v>6.3078900000000004</v>
      </c>
      <c r="AK83" s="136">
        <f t="shared" si="78"/>
        <v>7.8848624999999997</v>
      </c>
      <c r="AL83" s="136">
        <f t="shared" si="78"/>
        <v>9.4618349999999989</v>
      </c>
      <c r="AM83" s="136">
        <f t="shared" si="78"/>
        <v>11.038807499999999</v>
      </c>
      <c r="AN83" s="136">
        <f t="shared" si="78"/>
        <v>12.615779999999999</v>
      </c>
      <c r="AO83" s="136">
        <f t="shared" si="78"/>
        <v>12.615779999999999</v>
      </c>
      <c r="AP83" s="136">
        <f t="shared" si="78"/>
        <v>14.192752499999997</v>
      </c>
      <c r="AQ83" s="136">
        <f t="shared" si="78"/>
        <v>15.769724999999998</v>
      </c>
      <c r="AR83" s="136">
        <f t="shared" si="78"/>
        <v>15.769724999999998</v>
      </c>
      <c r="AS83" s="136">
        <f t="shared" si="78"/>
        <v>15.769724999999998</v>
      </c>
      <c r="AT83" s="136">
        <f t="shared" si="78"/>
        <v>15.769724999999998</v>
      </c>
      <c r="AU83" s="136">
        <f t="shared" si="78"/>
        <v>15.769724999999998</v>
      </c>
      <c r="AV83" s="136">
        <f t="shared" si="78"/>
        <v>15.769724999999998</v>
      </c>
      <c r="AW83" s="136">
        <f t="shared" si="78"/>
        <v>15.769724999999998</v>
      </c>
      <c r="AX83" s="136">
        <f t="shared" si="78"/>
        <v>15.769724999999998</v>
      </c>
      <c r="AY83" s="136">
        <f t="shared" si="78"/>
        <v>15.769724999999998</v>
      </c>
      <c r="AZ83" s="136">
        <f t="shared" si="78"/>
        <v>15.769724999999998</v>
      </c>
      <c r="BA83" s="136">
        <f t="shared" si="78"/>
        <v>15.769724999999998</v>
      </c>
      <c r="BB83" s="136">
        <f t="shared" si="78"/>
        <v>15.769724999999998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5">
      <c r="A84" s="260">
        <f>+A76+1</f>
        <v>12</v>
      </c>
      <c r="B84" s="99" t="str">
        <f>+'Detail by Turbine'!G22</f>
        <v>LM6000</v>
      </c>
      <c r="C84" s="263" t="str">
        <f>+'Detail by Turbine'!S22</f>
        <v>Las Vegas CoGen II - 60%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5">
      <c r="A85" s="261"/>
      <c r="B85" s="102" t="s">
        <v>114</v>
      </c>
      <c r="C85" s="264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f>0.05+0.1</f>
        <v>0.15000000000000002</v>
      </c>
      <c r="AH85" s="104">
        <v>0.1</v>
      </c>
      <c r="AI85" s="104">
        <v>0.1</v>
      </c>
      <c r="AJ85" s="104">
        <v>0.1</v>
      </c>
      <c r="AK85" s="104">
        <v>0.1</v>
      </c>
      <c r="AL85" s="104">
        <v>0.1</v>
      </c>
      <c r="AM85" s="104">
        <v>0.1</v>
      </c>
      <c r="AN85" s="104">
        <v>0.1</v>
      </c>
      <c r="AO85" s="104">
        <v>0</v>
      </c>
      <c r="AP85" s="104">
        <v>0.1</v>
      </c>
      <c r="AQ85" s="104">
        <v>0</v>
      </c>
      <c r="AR85" s="104">
        <v>0.05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0.99999999999999989</v>
      </c>
      <c r="BD85" s="102"/>
    </row>
    <row r="86" spans="1:89" s="106" customFormat="1" x14ac:dyDescent="0.25">
      <c r="A86" s="261"/>
      <c r="B86" s="102" t="s">
        <v>115</v>
      </c>
      <c r="C86" s="264"/>
      <c r="D86" s="104">
        <f>D85</f>
        <v>0</v>
      </c>
      <c r="E86" s="104">
        <f t="shared" ref="E86:AJ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0</v>
      </c>
      <c r="X86" s="104">
        <f t="shared" si="79"/>
        <v>0</v>
      </c>
      <c r="Y86" s="104">
        <f t="shared" si="79"/>
        <v>0</v>
      </c>
      <c r="Z86" s="104">
        <f t="shared" si="79"/>
        <v>0</v>
      </c>
      <c r="AA86" s="104">
        <f t="shared" si="79"/>
        <v>0</v>
      </c>
      <c r="AB86" s="104">
        <f t="shared" si="79"/>
        <v>0</v>
      </c>
      <c r="AC86" s="104">
        <f t="shared" si="79"/>
        <v>0</v>
      </c>
      <c r="AD86" s="104">
        <f t="shared" si="79"/>
        <v>0</v>
      </c>
      <c r="AE86" s="104">
        <f t="shared" si="79"/>
        <v>0</v>
      </c>
      <c r="AF86" s="104">
        <f t="shared" si="79"/>
        <v>0</v>
      </c>
      <c r="AG86" s="83">
        <f t="shared" si="79"/>
        <v>0.15000000000000002</v>
      </c>
      <c r="AH86" s="104">
        <f t="shared" si="79"/>
        <v>0.25</v>
      </c>
      <c r="AI86" s="104">
        <f t="shared" si="79"/>
        <v>0.35</v>
      </c>
      <c r="AJ86" s="104">
        <f t="shared" si="79"/>
        <v>0.44999999999999996</v>
      </c>
      <c r="AK86" s="104">
        <f t="shared" ref="AK86:BB86" si="80">+AJ86+AK85</f>
        <v>0.54999999999999993</v>
      </c>
      <c r="AL86" s="104">
        <f t="shared" si="80"/>
        <v>0.64999999999999991</v>
      </c>
      <c r="AM86" s="104">
        <f t="shared" si="80"/>
        <v>0.74999999999999989</v>
      </c>
      <c r="AN86" s="104">
        <f t="shared" si="80"/>
        <v>0.84999999999999987</v>
      </c>
      <c r="AO86" s="104">
        <f t="shared" si="80"/>
        <v>0.84999999999999987</v>
      </c>
      <c r="AP86" s="104">
        <f t="shared" si="80"/>
        <v>0.94999999999999984</v>
      </c>
      <c r="AQ86" s="104">
        <f t="shared" si="80"/>
        <v>0.94999999999999984</v>
      </c>
      <c r="AR86" s="104">
        <f t="shared" si="80"/>
        <v>0.99999999999999989</v>
      </c>
      <c r="AS86" s="104">
        <f t="shared" si="80"/>
        <v>0.99999999999999989</v>
      </c>
      <c r="AT86" s="104">
        <f t="shared" si="80"/>
        <v>0.99999999999999989</v>
      </c>
      <c r="AU86" s="104">
        <f t="shared" si="80"/>
        <v>0.99999999999999989</v>
      </c>
      <c r="AV86" s="104">
        <f t="shared" si="80"/>
        <v>0.99999999999999989</v>
      </c>
      <c r="AW86" s="104">
        <f t="shared" si="80"/>
        <v>0.99999999999999989</v>
      </c>
      <c r="AX86" s="104">
        <f t="shared" si="80"/>
        <v>0.99999999999999989</v>
      </c>
      <c r="AY86" s="104">
        <f t="shared" si="80"/>
        <v>0.99999999999999989</v>
      </c>
      <c r="AZ86" s="104">
        <f t="shared" si="80"/>
        <v>0.99999999999999989</v>
      </c>
      <c r="BA86" s="104">
        <f t="shared" si="80"/>
        <v>0.99999999999999989</v>
      </c>
      <c r="BB86" s="104">
        <f t="shared" si="80"/>
        <v>0.99999999999999989</v>
      </c>
      <c r="BC86" s="105"/>
      <c r="BD86" s="102"/>
    </row>
    <row r="87" spans="1:89" s="106" customFormat="1" x14ac:dyDescent="0.25">
      <c r="A87" s="261"/>
      <c r="B87" s="102" t="s">
        <v>116</v>
      </c>
      <c r="C87" s="264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0.1</v>
      </c>
      <c r="AH87" s="104">
        <v>0.1</v>
      </c>
      <c r="AI87" s="104">
        <v>0.1</v>
      </c>
      <c r="AJ87" s="104">
        <v>0.1</v>
      </c>
      <c r="AK87" s="104">
        <v>0.1</v>
      </c>
      <c r="AL87" s="104">
        <v>0.1</v>
      </c>
      <c r="AM87" s="104">
        <v>0.1</v>
      </c>
      <c r="AN87" s="104">
        <v>0.1</v>
      </c>
      <c r="AO87" s="104">
        <v>0</v>
      </c>
      <c r="AP87" s="104">
        <v>0.1</v>
      </c>
      <c r="AQ87" s="104">
        <v>0.1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0.99999999999999989</v>
      </c>
      <c r="BD87" s="102"/>
    </row>
    <row r="88" spans="1:89" s="106" customFormat="1" x14ac:dyDescent="0.25">
      <c r="A88" s="261"/>
      <c r="B88" s="102" t="s">
        <v>117</v>
      </c>
      <c r="C88" s="264"/>
      <c r="D88" s="104">
        <f>D87</f>
        <v>0</v>
      </c>
      <c r="E88" s="104">
        <f t="shared" ref="E88:AJ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0</v>
      </c>
      <c r="X88" s="104">
        <f t="shared" si="81"/>
        <v>0</v>
      </c>
      <c r="Y88" s="104">
        <f t="shared" si="81"/>
        <v>0</v>
      </c>
      <c r="Z88" s="104">
        <f t="shared" si="81"/>
        <v>0</v>
      </c>
      <c r="AA88" s="104">
        <f t="shared" si="81"/>
        <v>0</v>
      </c>
      <c r="AB88" s="104">
        <f t="shared" si="81"/>
        <v>0</v>
      </c>
      <c r="AC88" s="104">
        <f t="shared" si="81"/>
        <v>0</v>
      </c>
      <c r="AD88" s="104">
        <f t="shared" si="81"/>
        <v>0</v>
      </c>
      <c r="AE88" s="104">
        <f t="shared" si="81"/>
        <v>0</v>
      </c>
      <c r="AF88" s="104">
        <f t="shared" si="81"/>
        <v>0</v>
      </c>
      <c r="AG88" s="83">
        <f t="shared" si="81"/>
        <v>0.1</v>
      </c>
      <c r="AH88" s="104">
        <f t="shared" si="81"/>
        <v>0.2</v>
      </c>
      <c r="AI88" s="104">
        <f t="shared" si="81"/>
        <v>0.30000000000000004</v>
      </c>
      <c r="AJ88" s="104">
        <f t="shared" si="81"/>
        <v>0.4</v>
      </c>
      <c r="AK88" s="104">
        <f t="shared" ref="AK88:BB88" si="82">+AJ88+AK87</f>
        <v>0.5</v>
      </c>
      <c r="AL88" s="104">
        <f t="shared" si="82"/>
        <v>0.6</v>
      </c>
      <c r="AM88" s="104">
        <f t="shared" si="82"/>
        <v>0.7</v>
      </c>
      <c r="AN88" s="104">
        <f t="shared" si="82"/>
        <v>0.79999999999999993</v>
      </c>
      <c r="AO88" s="104">
        <f t="shared" si="82"/>
        <v>0.79999999999999993</v>
      </c>
      <c r="AP88" s="104">
        <f t="shared" si="82"/>
        <v>0.89999999999999991</v>
      </c>
      <c r="AQ88" s="104">
        <f t="shared" si="82"/>
        <v>0.99999999999999989</v>
      </c>
      <c r="AR88" s="104">
        <f t="shared" si="82"/>
        <v>0.99999999999999989</v>
      </c>
      <c r="AS88" s="104">
        <f t="shared" si="82"/>
        <v>0.99999999999999989</v>
      </c>
      <c r="AT88" s="104">
        <f t="shared" si="82"/>
        <v>0.99999999999999989</v>
      </c>
      <c r="AU88" s="104">
        <f t="shared" si="82"/>
        <v>0.99999999999999989</v>
      </c>
      <c r="AV88" s="104">
        <f t="shared" si="82"/>
        <v>0.99999999999999989</v>
      </c>
      <c r="AW88" s="104">
        <f t="shared" si="82"/>
        <v>0.99999999999999989</v>
      </c>
      <c r="AX88" s="104">
        <f t="shared" si="82"/>
        <v>0.99999999999999989</v>
      </c>
      <c r="AY88" s="104">
        <f t="shared" si="82"/>
        <v>0.99999999999999989</v>
      </c>
      <c r="AZ88" s="104">
        <f t="shared" si="82"/>
        <v>0.99999999999999989</v>
      </c>
      <c r="BA88" s="104">
        <f t="shared" si="82"/>
        <v>0.99999999999999989</v>
      </c>
      <c r="BB88" s="104">
        <f t="shared" si="82"/>
        <v>0.99999999999999989</v>
      </c>
      <c r="BC88" s="105"/>
      <c r="BD88" s="102"/>
    </row>
    <row r="89" spans="1:89" s="110" customFormat="1" x14ac:dyDescent="0.25">
      <c r="A89" s="261"/>
      <c r="B89" s="107"/>
      <c r="C89" s="264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5">
      <c r="A90" s="261"/>
      <c r="B90" s="92" t="s">
        <v>118</v>
      </c>
      <c r="C90" s="94">
        <v>15.769724999999999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0</v>
      </c>
      <c r="X90" s="95">
        <f t="shared" si="83"/>
        <v>0</v>
      </c>
      <c r="Y90" s="95">
        <f t="shared" si="83"/>
        <v>0</v>
      </c>
      <c r="Z90" s="95">
        <f t="shared" si="83"/>
        <v>0</v>
      </c>
      <c r="AA90" s="95">
        <f t="shared" si="83"/>
        <v>0</v>
      </c>
      <c r="AB90" s="95">
        <f t="shared" si="83"/>
        <v>0</v>
      </c>
      <c r="AC90" s="95">
        <f t="shared" si="83"/>
        <v>0</v>
      </c>
      <c r="AD90" s="95">
        <f t="shared" si="83"/>
        <v>0</v>
      </c>
      <c r="AE90" s="95">
        <f t="shared" si="83"/>
        <v>0</v>
      </c>
      <c r="AF90" s="95">
        <f t="shared" si="83"/>
        <v>0</v>
      </c>
      <c r="AG90" s="91">
        <f t="shared" si="83"/>
        <v>2.3654587500000002</v>
      </c>
      <c r="AH90" s="95">
        <f t="shared" si="83"/>
        <v>3.9424312499999998</v>
      </c>
      <c r="AI90" s="95">
        <f t="shared" si="83"/>
        <v>5.5194037499999995</v>
      </c>
      <c r="AJ90" s="95">
        <f t="shared" ref="AJ90:BB90" si="84">+AJ86*$C90</f>
        <v>7.0963762499999987</v>
      </c>
      <c r="AK90" s="95">
        <f t="shared" si="84"/>
        <v>8.6733487499999988</v>
      </c>
      <c r="AL90" s="95">
        <f t="shared" si="84"/>
        <v>10.250321249999999</v>
      </c>
      <c r="AM90" s="95">
        <f t="shared" si="84"/>
        <v>11.827293749999997</v>
      </c>
      <c r="AN90" s="95">
        <f t="shared" si="84"/>
        <v>13.404266249999997</v>
      </c>
      <c r="AO90" s="95">
        <f t="shared" si="84"/>
        <v>13.404266249999997</v>
      </c>
      <c r="AP90" s="95">
        <f t="shared" si="84"/>
        <v>14.981238749999997</v>
      </c>
      <c r="AQ90" s="95">
        <f t="shared" si="84"/>
        <v>14.981238749999997</v>
      </c>
      <c r="AR90" s="95">
        <f t="shared" si="84"/>
        <v>15.769724999999998</v>
      </c>
      <c r="AS90" s="95">
        <f t="shared" si="84"/>
        <v>15.769724999999998</v>
      </c>
      <c r="AT90" s="95">
        <f t="shared" si="84"/>
        <v>15.769724999999998</v>
      </c>
      <c r="AU90" s="95">
        <f t="shared" si="84"/>
        <v>15.769724999999998</v>
      </c>
      <c r="AV90" s="95">
        <f t="shared" si="84"/>
        <v>15.769724999999998</v>
      </c>
      <c r="AW90" s="95">
        <f t="shared" si="84"/>
        <v>15.769724999999998</v>
      </c>
      <c r="AX90" s="95">
        <f t="shared" si="84"/>
        <v>15.769724999999998</v>
      </c>
      <c r="AY90" s="95">
        <f t="shared" si="84"/>
        <v>15.769724999999998</v>
      </c>
      <c r="AZ90" s="95">
        <f t="shared" si="84"/>
        <v>15.769724999999998</v>
      </c>
      <c r="BA90" s="95">
        <f t="shared" si="84"/>
        <v>15.769724999999998</v>
      </c>
      <c r="BB90" s="95">
        <f t="shared" si="84"/>
        <v>15.769724999999998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8" thickBot="1" x14ac:dyDescent="0.3">
      <c r="A91" s="262"/>
      <c r="B91" s="134" t="s">
        <v>119</v>
      </c>
      <c r="C91" s="135" t="str">
        <f>+'Detail by Turbine'!B22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0</v>
      </c>
      <c r="X91" s="136">
        <f t="shared" si="85"/>
        <v>0</v>
      </c>
      <c r="Y91" s="136">
        <f t="shared" si="85"/>
        <v>0</v>
      </c>
      <c r="Z91" s="136">
        <f t="shared" si="85"/>
        <v>0</v>
      </c>
      <c r="AA91" s="136">
        <f t="shared" si="85"/>
        <v>0</v>
      </c>
      <c r="AB91" s="136">
        <f t="shared" si="85"/>
        <v>0</v>
      </c>
      <c r="AC91" s="136">
        <f t="shared" si="85"/>
        <v>0</v>
      </c>
      <c r="AD91" s="136">
        <f t="shared" si="85"/>
        <v>0</v>
      </c>
      <c r="AE91" s="136">
        <f t="shared" si="85"/>
        <v>0</v>
      </c>
      <c r="AF91" s="136">
        <f t="shared" si="85"/>
        <v>0</v>
      </c>
      <c r="AG91" s="137">
        <f t="shared" si="85"/>
        <v>1.5769725000000001</v>
      </c>
      <c r="AH91" s="136">
        <f t="shared" si="85"/>
        <v>3.1539450000000002</v>
      </c>
      <c r="AI91" s="136">
        <f t="shared" si="85"/>
        <v>4.7309175000000003</v>
      </c>
      <c r="AJ91" s="136">
        <f t="shared" ref="AJ91:BB91" si="86">+AJ88*$C90</f>
        <v>6.3078900000000004</v>
      </c>
      <c r="AK91" s="136">
        <f t="shared" si="86"/>
        <v>7.8848624999999997</v>
      </c>
      <c r="AL91" s="136">
        <f t="shared" si="86"/>
        <v>9.4618349999999989</v>
      </c>
      <c r="AM91" s="136">
        <f t="shared" si="86"/>
        <v>11.038807499999999</v>
      </c>
      <c r="AN91" s="136">
        <f t="shared" si="86"/>
        <v>12.615779999999999</v>
      </c>
      <c r="AO91" s="136">
        <f t="shared" si="86"/>
        <v>12.615779999999999</v>
      </c>
      <c r="AP91" s="136">
        <f t="shared" si="86"/>
        <v>14.192752499999997</v>
      </c>
      <c r="AQ91" s="136">
        <f t="shared" si="86"/>
        <v>15.769724999999998</v>
      </c>
      <c r="AR91" s="136">
        <f t="shared" si="86"/>
        <v>15.769724999999998</v>
      </c>
      <c r="AS91" s="136">
        <f t="shared" si="86"/>
        <v>15.769724999999998</v>
      </c>
      <c r="AT91" s="136">
        <f t="shared" si="86"/>
        <v>15.769724999999998</v>
      </c>
      <c r="AU91" s="136">
        <f t="shared" si="86"/>
        <v>15.769724999999998</v>
      </c>
      <c r="AV91" s="136">
        <f t="shared" si="86"/>
        <v>15.769724999999998</v>
      </c>
      <c r="AW91" s="136">
        <f t="shared" si="86"/>
        <v>15.769724999999998</v>
      </c>
      <c r="AX91" s="136">
        <f t="shared" si="86"/>
        <v>15.769724999999998</v>
      </c>
      <c r="AY91" s="136">
        <f t="shared" si="86"/>
        <v>15.769724999999998</v>
      </c>
      <c r="AZ91" s="136">
        <f t="shared" si="86"/>
        <v>15.769724999999998</v>
      </c>
      <c r="BA91" s="136">
        <f t="shared" si="86"/>
        <v>15.769724999999998</v>
      </c>
      <c r="BB91" s="136">
        <f t="shared" si="86"/>
        <v>15.769724999999998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5">
      <c r="A92" s="260">
        <f>+A180+1</f>
        <v>21</v>
      </c>
      <c r="B92" s="99" t="str">
        <f>+'Detail by Turbine'!G23</f>
        <v>LM6000</v>
      </c>
      <c r="C92" s="263" t="str">
        <f>+'Detail by Turbine'!S23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5">
      <c r="A93" s="261"/>
      <c r="B93" s="102" t="s">
        <v>114</v>
      </c>
      <c r="C93" s="264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87">+(0.95-0.0497)/18</f>
        <v>5.0016666666666668E-2</v>
      </c>
      <c r="Y93" s="104">
        <f t="shared" si="87"/>
        <v>5.0016666666666668E-2</v>
      </c>
      <c r="Z93" s="104">
        <f t="shared" si="87"/>
        <v>5.0016666666666668E-2</v>
      </c>
      <c r="AA93" s="104">
        <f t="shared" si="87"/>
        <v>5.0016666666666668E-2</v>
      </c>
      <c r="AB93" s="104">
        <f t="shared" si="87"/>
        <v>5.0016666666666668E-2</v>
      </c>
      <c r="AC93" s="104">
        <f t="shared" si="87"/>
        <v>5.0016666666666668E-2</v>
      </c>
      <c r="AD93" s="104">
        <f t="shared" si="87"/>
        <v>5.0016666666666668E-2</v>
      </c>
      <c r="AE93" s="104">
        <f t="shared" si="87"/>
        <v>5.0016666666666668E-2</v>
      </c>
      <c r="AF93" s="104">
        <f t="shared" si="87"/>
        <v>5.0016666666666668E-2</v>
      </c>
      <c r="AG93" s="83">
        <f t="shared" si="87"/>
        <v>5.0016666666666668E-2</v>
      </c>
      <c r="AH93" s="104">
        <f t="shared" si="87"/>
        <v>5.0016666666666668E-2</v>
      </c>
      <c r="AI93" s="104">
        <f t="shared" si="87"/>
        <v>5.0016666666666668E-2</v>
      </c>
      <c r="AJ93" s="104">
        <f t="shared" si="87"/>
        <v>5.0016666666666668E-2</v>
      </c>
      <c r="AK93" s="104">
        <f t="shared" si="87"/>
        <v>5.0016666666666668E-2</v>
      </c>
      <c r="AL93" s="104">
        <f t="shared" si="87"/>
        <v>5.0016666666666668E-2</v>
      </c>
      <c r="AM93" s="104">
        <f t="shared" si="87"/>
        <v>5.0016666666666668E-2</v>
      </c>
      <c r="AN93" s="104">
        <f t="shared" si="87"/>
        <v>5.0016666666666668E-2</v>
      </c>
      <c r="AO93" s="104">
        <f t="shared" si="87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5">
      <c r="A94" s="261"/>
      <c r="B94" s="102" t="s">
        <v>115</v>
      </c>
      <c r="C94" s="264"/>
      <c r="D94" s="104">
        <f>D93</f>
        <v>0</v>
      </c>
      <c r="E94" s="104">
        <f t="shared" ref="E94:AJ94" si="88">+D94+E93</f>
        <v>0</v>
      </c>
      <c r="F94" s="104">
        <f t="shared" si="88"/>
        <v>0</v>
      </c>
      <c r="G94" s="104">
        <f t="shared" si="88"/>
        <v>0</v>
      </c>
      <c r="H94" s="104">
        <f t="shared" si="88"/>
        <v>0</v>
      </c>
      <c r="I94" s="104">
        <f t="shared" si="88"/>
        <v>0</v>
      </c>
      <c r="J94" s="104">
        <f t="shared" si="88"/>
        <v>0</v>
      </c>
      <c r="K94" s="104">
        <f t="shared" si="88"/>
        <v>0</v>
      </c>
      <c r="L94" s="104">
        <f t="shared" si="88"/>
        <v>0</v>
      </c>
      <c r="M94" s="104">
        <f t="shared" si="88"/>
        <v>0</v>
      </c>
      <c r="N94" s="104">
        <f t="shared" si="88"/>
        <v>4.9702380952380949E-2</v>
      </c>
      <c r="O94" s="104">
        <f t="shared" si="88"/>
        <v>4.9702380952380949E-2</v>
      </c>
      <c r="P94" s="104">
        <f t="shared" si="88"/>
        <v>4.9702380952380949E-2</v>
      </c>
      <c r="Q94" s="104">
        <f t="shared" si="88"/>
        <v>4.9702380952380949E-2</v>
      </c>
      <c r="R94" s="104">
        <f t="shared" si="88"/>
        <v>4.9702380952380949E-2</v>
      </c>
      <c r="S94" s="104">
        <f t="shared" si="88"/>
        <v>4.9702380952380949E-2</v>
      </c>
      <c r="T94" s="104">
        <f t="shared" si="88"/>
        <v>4.9702380952380949E-2</v>
      </c>
      <c r="U94" s="104">
        <f t="shared" si="88"/>
        <v>4.9702380952380949E-2</v>
      </c>
      <c r="V94" s="104">
        <f t="shared" si="88"/>
        <v>4.9702380952380949E-2</v>
      </c>
      <c r="W94" s="104">
        <f t="shared" si="88"/>
        <v>4.9702380952380949E-2</v>
      </c>
      <c r="X94" s="104">
        <f t="shared" si="88"/>
        <v>9.9719047619047624E-2</v>
      </c>
      <c r="Y94" s="104">
        <f t="shared" si="88"/>
        <v>0.14973571428571431</v>
      </c>
      <c r="Z94" s="104">
        <f t="shared" si="88"/>
        <v>0.19975238095238096</v>
      </c>
      <c r="AA94" s="104">
        <f t="shared" si="88"/>
        <v>0.24976904761904761</v>
      </c>
      <c r="AB94" s="104">
        <f t="shared" si="88"/>
        <v>0.29978571428571427</v>
      </c>
      <c r="AC94" s="104">
        <f t="shared" si="88"/>
        <v>0.34980238095238092</v>
      </c>
      <c r="AD94" s="104">
        <f t="shared" si="88"/>
        <v>0.39981904761904757</v>
      </c>
      <c r="AE94" s="104">
        <f t="shared" si="88"/>
        <v>0.44983571428571423</v>
      </c>
      <c r="AF94" s="104">
        <f t="shared" si="88"/>
        <v>0.49985238095238088</v>
      </c>
      <c r="AG94" s="83">
        <f t="shared" si="88"/>
        <v>0.54986904761904754</v>
      </c>
      <c r="AH94" s="104">
        <f t="shared" si="88"/>
        <v>0.59988571428571424</v>
      </c>
      <c r="AI94" s="104">
        <f t="shared" si="88"/>
        <v>0.64990238095238095</v>
      </c>
      <c r="AJ94" s="104">
        <f t="shared" si="88"/>
        <v>0.69991904761904766</v>
      </c>
      <c r="AK94" s="104">
        <f t="shared" ref="AK94:BB94" si="89">+AJ94+AK93</f>
        <v>0.74993571428571437</v>
      </c>
      <c r="AL94" s="104">
        <f t="shared" si="89"/>
        <v>0.79995238095238108</v>
      </c>
      <c r="AM94" s="104">
        <f t="shared" si="89"/>
        <v>0.84996904761904779</v>
      </c>
      <c r="AN94" s="104">
        <f t="shared" si="89"/>
        <v>0.8999857142857145</v>
      </c>
      <c r="AO94" s="104">
        <f t="shared" si="89"/>
        <v>0.95000238095238121</v>
      </c>
      <c r="AP94" s="104">
        <f t="shared" si="89"/>
        <v>0.95000238095238121</v>
      </c>
      <c r="AQ94" s="104">
        <f t="shared" si="89"/>
        <v>0.95000238095238121</v>
      </c>
      <c r="AR94" s="104">
        <f t="shared" si="89"/>
        <v>0.95000238095238121</v>
      </c>
      <c r="AS94" s="104">
        <f t="shared" si="89"/>
        <v>0.95000238095238121</v>
      </c>
      <c r="AT94" s="104">
        <f t="shared" si="89"/>
        <v>1.0000023809523813</v>
      </c>
      <c r="AU94" s="104">
        <f t="shared" si="89"/>
        <v>1.0000023809523813</v>
      </c>
      <c r="AV94" s="104">
        <f t="shared" si="89"/>
        <v>1.0000023809523813</v>
      </c>
      <c r="AW94" s="104">
        <f t="shared" si="89"/>
        <v>1.0000023809523813</v>
      </c>
      <c r="AX94" s="104">
        <f t="shared" si="89"/>
        <v>1.0000023809523813</v>
      </c>
      <c r="AY94" s="104">
        <f t="shared" si="89"/>
        <v>1.0000023809523813</v>
      </c>
      <c r="AZ94" s="104">
        <f t="shared" si="89"/>
        <v>1.0000023809523813</v>
      </c>
      <c r="BA94" s="104">
        <f t="shared" si="89"/>
        <v>1.0000023809523813</v>
      </c>
      <c r="BB94" s="104">
        <f t="shared" si="89"/>
        <v>1.0000023809523813</v>
      </c>
      <c r="BC94" s="105"/>
      <c r="BD94" s="102"/>
    </row>
    <row r="95" spans="1:89" s="106" customFormat="1" x14ac:dyDescent="0.25">
      <c r="A95" s="261"/>
      <c r="B95" s="102" t="s">
        <v>116</v>
      </c>
      <c r="C95" s="264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90">+(0.34-0.05)/18</f>
        <v>1.6111111111111114E-2</v>
      </c>
      <c r="Y95" s="104">
        <f t="shared" si="90"/>
        <v>1.6111111111111114E-2</v>
      </c>
      <c r="Z95" s="104">
        <f t="shared" si="90"/>
        <v>1.6111111111111114E-2</v>
      </c>
      <c r="AA95" s="104">
        <f t="shared" si="90"/>
        <v>1.6111111111111114E-2</v>
      </c>
      <c r="AB95" s="104">
        <f t="shared" si="90"/>
        <v>1.6111111111111114E-2</v>
      </c>
      <c r="AC95" s="104">
        <f t="shared" si="90"/>
        <v>1.6111111111111114E-2</v>
      </c>
      <c r="AD95" s="104">
        <f t="shared" si="90"/>
        <v>1.6111111111111114E-2</v>
      </c>
      <c r="AE95" s="104">
        <f t="shared" si="90"/>
        <v>1.6111111111111114E-2</v>
      </c>
      <c r="AF95" s="104">
        <f t="shared" si="90"/>
        <v>1.6111111111111114E-2</v>
      </c>
      <c r="AG95" s="83">
        <f t="shared" si="90"/>
        <v>1.6111111111111114E-2</v>
      </c>
      <c r="AH95" s="104">
        <f t="shared" si="90"/>
        <v>1.6111111111111114E-2</v>
      </c>
      <c r="AI95" s="104">
        <f t="shared" si="90"/>
        <v>1.6111111111111114E-2</v>
      </c>
      <c r="AJ95" s="104">
        <f t="shared" si="90"/>
        <v>1.6111111111111114E-2</v>
      </c>
      <c r="AK95" s="104">
        <f t="shared" si="90"/>
        <v>1.6111111111111114E-2</v>
      </c>
      <c r="AL95" s="104">
        <f t="shared" si="90"/>
        <v>1.6111111111111114E-2</v>
      </c>
      <c r="AM95" s="104">
        <f t="shared" si="90"/>
        <v>1.6111111111111114E-2</v>
      </c>
      <c r="AN95" s="104">
        <f t="shared" si="90"/>
        <v>1.6111111111111114E-2</v>
      </c>
      <c r="AO95" s="104">
        <f t="shared" si="90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5">
      <c r="A96" s="261"/>
      <c r="B96" s="102" t="s">
        <v>117</v>
      </c>
      <c r="C96" s="264"/>
      <c r="D96" s="104">
        <f>D95</f>
        <v>0</v>
      </c>
      <c r="E96" s="104">
        <f t="shared" ref="E96:AJ96" si="91">+D96+E95</f>
        <v>0</v>
      </c>
      <c r="F96" s="104">
        <f t="shared" si="91"/>
        <v>0</v>
      </c>
      <c r="G96" s="104">
        <f t="shared" si="91"/>
        <v>0</v>
      </c>
      <c r="H96" s="104">
        <f t="shared" si="91"/>
        <v>0</v>
      </c>
      <c r="I96" s="104">
        <f t="shared" si="91"/>
        <v>0</v>
      </c>
      <c r="J96" s="104">
        <f t="shared" si="91"/>
        <v>0</v>
      </c>
      <c r="K96" s="104">
        <f t="shared" si="91"/>
        <v>0</v>
      </c>
      <c r="L96" s="104">
        <f t="shared" si="91"/>
        <v>0</v>
      </c>
      <c r="M96" s="104">
        <f t="shared" si="91"/>
        <v>0</v>
      </c>
      <c r="N96" s="104">
        <f t="shared" si="91"/>
        <v>0.05</v>
      </c>
      <c r="O96" s="104">
        <f t="shared" si="91"/>
        <v>0.05</v>
      </c>
      <c r="P96" s="104">
        <f t="shared" si="91"/>
        <v>0.05</v>
      </c>
      <c r="Q96" s="104">
        <f t="shared" si="91"/>
        <v>0.05</v>
      </c>
      <c r="R96" s="104">
        <f t="shared" si="91"/>
        <v>0.05</v>
      </c>
      <c r="S96" s="104">
        <f t="shared" si="91"/>
        <v>0.05</v>
      </c>
      <c r="T96" s="104">
        <f t="shared" si="91"/>
        <v>0.05</v>
      </c>
      <c r="U96" s="104">
        <f t="shared" si="91"/>
        <v>0.05</v>
      </c>
      <c r="V96" s="104">
        <f t="shared" si="91"/>
        <v>0.05</v>
      </c>
      <c r="W96" s="104">
        <f t="shared" si="91"/>
        <v>0.05</v>
      </c>
      <c r="X96" s="104">
        <f t="shared" si="91"/>
        <v>6.611111111111112E-2</v>
      </c>
      <c r="Y96" s="104">
        <f t="shared" si="91"/>
        <v>8.2222222222222238E-2</v>
      </c>
      <c r="Z96" s="104">
        <f t="shared" si="91"/>
        <v>9.8333333333333356E-2</v>
      </c>
      <c r="AA96" s="104">
        <f t="shared" si="91"/>
        <v>0.11444444444444447</v>
      </c>
      <c r="AB96" s="104">
        <f t="shared" si="91"/>
        <v>0.13055555555555559</v>
      </c>
      <c r="AC96" s="104">
        <f t="shared" si="91"/>
        <v>0.1466666666666667</v>
      </c>
      <c r="AD96" s="104">
        <f t="shared" si="91"/>
        <v>0.1627777777777778</v>
      </c>
      <c r="AE96" s="104">
        <f t="shared" si="91"/>
        <v>0.1788888888888889</v>
      </c>
      <c r="AF96" s="104">
        <f t="shared" si="91"/>
        <v>0.19500000000000001</v>
      </c>
      <c r="AG96" s="83">
        <f t="shared" si="91"/>
        <v>0.21111111111111111</v>
      </c>
      <c r="AH96" s="104">
        <f t="shared" si="91"/>
        <v>0.22722222222222221</v>
      </c>
      <c r="AI96" s="104">
        <f t="shared" si="91"/>
        <v>0.24333333333333332</v>
      </c>
      <c r="AJ96" s="104">
        <f t="shared" si="91"/>
        <v>0.25944444444444442</v>
      </c>
      <c r="AK96" s="104">
        <f t="shared" ref="AK96:BB96" si="92">+AJ96+AK95</f>
        <v>0.27555555555555555</v>
      </c>
      <c r="AL96" s="104">
        <f t="shared" si="92"/>
        <v>0.29166666666666669</v>
      </c>
      <c r="AM96" s="104">
        <f t="shared" si="92"/>
        <v>0.30777777777777782</v>
      </c>
      <c r="AN96" s="104">
        <f t="shared" si="92"/>
        <v>0.32388888888888895</v>
      </c>
      <c r="AO96" s="104">
        <f t="shared" si="92"/>
        <v>0.34000000000000008</v>
      </c>
      <c r="AP96" s="104">
        <f t="shared" si="92"/>
        <v>1</v>
      </c>
      <c r="AQ96" s="104">
        <f t="shared" si="92"/>
        <v>1</v>
      </c>
      <c r="AR96" s="104">
        <f t="shared" si="92"/>
        <v>1</v>
      </c>
      <c r="AS96" s="104">
        <f t="shared" si="92"/>
        <v>1</v>
      </c>
      <c r="AT96" s="104">
        <f t="shared" si="92"/>
        <v>1</v>
      </c>
      <c r="AU96" s="104">
        <f t="shared" si="92"/>
        <v>1</v>
      </c>
      <c r="AV96" s="104">
        <f t="shared" si="92"/>
        <v>1</v>
      </c>
      <c r="AW96" s="104">
        <f t="shared" si="92"/>
        <v>1</v>
      </c>
      <c r="AX96" s="104">
        <f t="shared" si="92"/>
        <v>1</v>
      </c>
      <c r="AY96" s="104">
        <f t="shared" si="92"/>
        <v>1</v>
      </c>
      <c r="AZ96" s="104">
        <f t="shared" si="92"/>
        <v>1</v>
      </c>
      <c r="BA96" s="104">
        <f t="shared" si="92"/>
        <v>1</v>
      </c>
      <c r="BB96" s="104">
        <f t="shared" si="92"/>
        <v>1</v>
      </c>
      <c r="BC96" s="105"/>
      <c r="BD96" s="102"/>
    </row>
    <row r="97" spans="1:89" s="110" customFormat="1" x14ac:dyDescent="0.25">
      <c r="A97" s="261"/>
      <c r="B97" s="107"/>
      <c r="C97" s="264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5">
      <c r="A98" s="261"/>
      <c r="B98" s="92" t="s">
        <v>118</v>
      </c>
      <c r="C98" s="94">
        <v>14.2</v>
      </c>
      <c r="D98" s="95">
        <f t="shared" ref="D98:AI98" si="93">+D94*$C98</f>
        <v>0</v>
      </c>
      <c r="E98" s="95">
        <f t="shared" si="93"/>
        <v>0</v>
      </c>
      <c r="F98" s="95">
        <f t="shared" si="93"/>
        <v>0</v>
      </c>
      <c r="G98" s="95">
        <f t="shared" si="93"/>
        <v>0</v>
      </c>
      <c r="H98" s="95">
        <f t="shared" si="93"/>
        <v>0</v>
      </c>
      <c r="I98" s="95">
        <f t="shared" si="93"/>
        <v>0</v>
      </c>
      <c r="J98" s="95">
        <f t="shared" si="93"/>
        <v>0</v>
      </c>
      <c r="K98" s="95">
        <f t="shared" si="93"/>
        <v>0</v>
      </c>
      <c r="L98" s="95">
        <f t="shared" si="93"/>
        <v>0</v>
      </c>
      <c r="M98" s="95">
        <f t="shared" si="93"/>
        <v>0</v>
      </c>
      <c r="N98" s="95">
        <f t="shared" si="93"/>
        <v>0.70577380952380941</v>
      </c>
      <c r="O98" s="95">
        <f t="shared" si="93"/>
        <v>0.70577380952380941</v>
      </c>
      <c r="P98" s="95">
        <f t="shared" si="93"/>
        <v>0.70577380952380941</v>
      </c>
      <c r="Q98" s="95">
        <f t="shared" si="93"/>
        <v>0.70577380952380941</v>
      </c>
      <c r="R98" s="95">
        <f t="shared" si="93"/>
        <v>0.70577380952380941</v>
      </c>
      <c r="S98" s="95">
        <f t="shared" si="93"/>
        <v>0.70577380952380941</v>
      </c>
      <c r="T98" s="95">
        <f t="shared" si="93"/>
        <v>0.70577380952380941</v>
      </c>
      <c r="U98" s="95">
        <f t="shared" si="93"/>
        <v>0.70577380952380941</v>
      </c>
      <c r="V98" s="95">
        <f t="shared" si="93"/>
        <v>0.70577380952380941</v>
      </c>
      <c r="W98" s="95">
        <f t="shared" si="93"/>
        <v>0.70577380952380941</v>
      </c>
      <c r="X98" s="95">
        <f t="shared" si="93"/>
        <v>1.4160104761904762</v>
      </c>
      <c r="Y98" s="95">
        <f t="shared" si="93"/>
        <v>2.1262471428571432</v>
      </c>
      <c r="Z98" s="95">
        <f t="shared" si="93"/>
        <v>2.8364838095238096</v>
      </c>
      <c r="AA98" s="95">
        <f t="shared" si="93"/>
        <v>3.546720476190476</v>
      </c>
      <c r="AB98" s="95">
        <f t="shared" si="93"/>
        <v>4.256957142857142</v>
      </c>
      <c r="AC98" s="95">
        <f t="shared" si="93"/>
        <v>4.9671938095238088</v>
      </c>
      <c r="AD98" s="95">
        <f t="shared" si="93"/>
        <v>5.6774304761904757</v>
      </c>
      <c r="AE98" s="95">
        <f t="shared" si="93"/>
        <v>6.3876671428571417</v>
      </c>
      <c r="AF98" s="95">
        <f t="shared" si="93"/>
        <v>7.0979038095238085</v>
      </c>
      <c r="AG98" s="91">
        <f t="shared" si="93"/>
        <v>7.8081404761904745</v>
      </c>
      <c r="AH98" s="95">
        <f t="shared" si="93"/>
        <v>8.5183771428571422</v>
      </c>
      <c r="AI98" s="95">
        <f t="shared" si="93"/>
        <v>9.2286138095238091</v>
      </c>
      <c r="AJ98" s="95">
        <f t="shared" ref="AJ98:BB98" si="94">+AJ94*$C98</f>
        <v>9.9388504761904759</v>
      </c>
      <c r="AK98" s="95">
        <f t="shared" si="94"/>
        <v>10.649087142857143</v>
      </c>
      <c r="AL98" s="95">
        <f t="shared" si="94"/>
        <v>11.359323809523811</v>
      </c>
      <c r="AM98" s="95">
        <f t="shared" si="94"/>
        <v>12.069560476190478</v>
      </c>
      <c r="AN98" s="95">
        <f t="shared" si="94"/>
        <v>12.779797142857145</v>
      </c>
      <c r="AO98" s="95">
        <f t="shared" si="94"/>
        <v>13.490033809523812</v>
      </c>
      <c r="AP98" s="95">
        <f t="shared" si="94"/>
        <v>13.490033809523812</v>
      </c>
      <c r="AQ98" s="95">
        <f t="shared" si="94"/>
        <v>13.490033809523812</v>
      </c>
      <c r="AR98" s="95">
        <f t="shared" si="94"/>
        <v>13.490033809523812</v>
      </c>
      <c r="AS98" s="95">
        <f t="shared" si="94"/>
        <v>13.490033809523812</v>
      </c>
      <c r="AT98" s="95">
        <f t="shared" si="94"/>
        <v>14.200033809523813</v>
      </c>
      <c r="AU98" s="95">
        <f t="shared" si="94"/>
        <v>14.200033809523813</v>
      </c>
      <c r="AV98" s="95">
        <f t="shared" si="94"/>
        <v>14.200033809523813</v>
      </c>
      <c r="AW98" s="95">
        <f t="shared" si="94"/>
        <v>14.200033809523813</v>
      </c>
      <c r="AX98" s="95">
        <f t="shared" si="94"/>
        <v>14.200033809523813</v>
      </c>
      <c r="AY98" s="95">
        <f t="shared" si="94"/>
        <v>14.200033809523813</v>
      </c>
      <c r="AZ98" s="95">
        <f t="shared" si="94"/>
        <v>14.200033809523813</v>
      </c>
      <c r="BA98" s="95">
        <f t="shared" si="94"/>
        <v>14.200033809523813</v>
      </c>
      <c r="BB98" s="95">
        <f t="shared" si="94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8" thickBot="1" x14ac:dyDescent="0.3">
      <c r="A99" s="262"/>
      <c r="B99" s="134" t="s">
        <v>119</v>
      </c>
      <c r="C99" s="135" t="str">
        <f>+'Detail by Turbine'!B23</f>
        <v>Tentative</v>
      </c>
      <c r="D99" s="136">
        <f t="shared" ref="D99:AI99" si="95">+D96*$C98</f>
        <v>0</v>
      </c>
      <c r="E99" s="136">
        <f t="shared" si="95"/>
        <v>0</v>
      </c>
      <c r="F99" s="136">
        <f t="shared" si="95"/>
        <v>0</v>
      </c>
      <c r="G99" s="136">
        <f t="shared" si="95"/>
        <v>0</v>
      </c>
      <c r="H99" s="136">
        <f t="shared" si="95"/>
        <v>0</v>
      </c>
      <c r="I99" s="136">
        <f t="shared" si="95"/>
        <v>0</v>
      </c>
      <c r="J99" s="136">
        <f t="shared" si="95"/>
        <v>0</v>
      </c>
      <c r="K99" s="136">
        <f t="shared" si="95"/>
        <v>0</v>
      </c>
      <c r="L99" s="136">
        <f t="shared" si="95"/>
        <v>0</v>
      </c>
      <c r="M99" s="136">
        <f t="shared" si="95"/>
        <v>0</v>
      </c>
      <c r="N99" s="136">
        <f t="shared" si="95"/>
        <v>0.71</v>
      </c>
      <c r="O99" s="136">
        <f t="shared" si="95"/>
        <v>0.71</v>
      </c>
      <c r="P99" s="136">
        <f t="shared" si="95"/>
        <v>0.71</v>
      </c>
      <c r="Q99" s="136">
        <f t="shared" si="95"/>
        <v>0.71</v>
      </c>
      <c r="R99" s="136">
        <f t="shared" si="95"/>
        <v>0.71</v>
      </c>
      <c r="S99" s="136">
        <f t="shared" si="95"/>
        <v>0.71</v>
      </c>
      <c r="T99" s="136">
        <f t="shared" si="95"/>
        <v>0.71</v>
      </c>
      <c r="U99" s="136">
        <f t="shared" si="95"/>
        <v>0.71</v>
      </c>
      <c r="V99" s="136">
        <f t="shared" si="95"/>
        <v>0.71</v>
      </c>
      <c r="W99" s="136">
        <f t="shared" si="95"/>
        <v>0.71</v>
      </c>
      <c r="X99" s="136">
        <f t="shared" si="95"/>
        <v>0.93877777777777782</v>
      </c>
      <c r="Y99" s="136">
        <f t="shared" si="95"/>
        <v>1.1675555555555557</v>
      </c>
      <c r="Z99" s="136">
        <f t="shared" si="95"/>
        <v>1.3963333333333336</v>
      </c>
      <c r="AA99" s="136">
        <f t="shared" si="95"/>
        <v>1.6251111111111114</v>
      </c>
      <c r="AB99" s="136">
        <f t="shared" si="95"/>
        <v>1.8538888888888894</v>
      </c>
      <c r="AC99" s="136">
        <f t="shared" si="95"/>
        <v>2.0826666666666669</v>
      </c>
      <c r="AD99" s="136">
        <f t="shared" si="95"/>
        <v>2.3114444444444446</v>
      </c>
      <c r="AE99" s="136">
        <f t="shared" si="95"/>
        <v>2.5402222222222224</v>
      </c>
      <c r="AF99" s="136">
        <f t="shared" si="95"/>
        <v>2.7690000000000001</v>
      </c>
      <c r="AG99" s="137">
        <f t="shared" si="95"/>
        <v>2.9977777777777774</v>
      </c>
      <c r="AH99" s="136">
        <f t="shared" si="95"/>
        <v>3.2265555555555552</v>
      </c>
      <c r="AI99" s="136">
        <f t="shared" si="95"/>
        <v>3.4553333333333329</v>
      </c>
      <c r="AJ99" s="136">
        <f t="shared" ref="AJ99:BB99" si="96">+AJ96*$C98</f>
        <v>3.6841111111111107</v>
      </c>
      <c r="AK99" s="136">
        <f t="shared" si="96"/>
        <v>3.9128888888888889</v>
      </c>
      <c r="AL99" s="136">
        <f t="shared" si="96"/>
        <v>4.1416666666666666</v>
      </c>
      <c r="AM99" s="136">
        <f t="shared" si="96"/>
        <v>4.3704444444444448</v>
      </c>
      <c r="AN99" s="136">
        <f t="shared" si="96"/>
        <v>4.599222222222223</v>
      </c>
      <c r="AO99" s="136">
        <f t="shared" si="96"/>
        <v>4.8280000000000012</v>
      </c>
      <c r="AP99" s="136">
        <f t="shared" si="96"/>
        <v>14.2</v>
      </c>
      <c r="AQ99" s="136">
        <f t="shared" si="96"/>
        <v>14.2</v>
      </c>
      <c r="AR99" s="136">
        <f t="shared" si="96"/>
        <v>14.2</v>
      </c>
      <c r="AS99" s="136">
        <f t="shared" si="96"/>
        <v>14.2</v>
      </c>
      <c r="AT99" s="136">
        <f t="shared" si="96"/>
        <v>14.2</v>
      </c>
      <c r="AU99" s="136">
        <f t="shared" si="96"/>
        <v>14.2</v>
      </c>
      <c r="AV99" s="136">
        <f t="shared" si="96"/>
        <v>14.2</v>
      </c>
      <c r="AW99" s="136">
        <f t="shared" si="96"/>
        <v>14.2</v>
      </c>
      <c r="AX99" s="136">
        <f t="shared" si="96"/>
        <v>14.2</v>
      </c>
      <c r="AY99" s="136">
        <f t="shared" si="96"/>
        <v>14.2</v>
      </c>
      <c r="AZ99" s="136">
        <f t="shared" si="96"/>
        <v>14.2</v>
      </c>
      <c r="BA99" s="136">
        <f t="shared" si="96"/>
        <v>14.2</v>
      </c>
      <c r="BB99" s="136">
        <f t="shared" si="96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5">
      <c r="A100" s="260">
        <f>+A92+1</f>
        <v>22</v>
      </c>
      <c r="B100" s="99" t="str">
        <f>+'Detail by Turbine'!G24</f>
        <v>LM6000</v>
      </c>
      <c r="C100" s="263" t="str">
        <f>+'Detail by Turbine'!S24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5">
      <c r="A101" s="261"/>
      <c r="B101" s="102" t="s">
        <v>114</v>
      </c>
      <c r="C101" s="264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97">+(0.95-0.0497)/18</f>
        <v>5.0016666666666668E-2</v>
      </c>
      <c r="Y101" s="104">
        <f t="shared" si="97"/>
        <v>5.0016666666666668E-2</v>
      </c>
      <c r="Z101" s="104">
        <f t="shared" si="97"/>
        <v>5.0016666666666668E-2</v>
      </c>
      <c r="AA101" s="104">
        <f t="shared" si="97"/>
        <v>5.0016666666666668E-2</v>
      </c>
      <c r="AB101" s="104">
        <f t="shared" si="97"/>
        <v>5.0016666666666668E-2</v>
      </c>
      <c r="AC101" s="104">
        <f t="shared" si="97"/>
        <v>5.0016666666666668E-2</v>
      </c>
      <c r="AD101" s="104">
        <f t="shared" si="97"/>
        <v>5.0016666666666668E-2</v>
      </c>
      <c r="AE101" s="104">
        <f t="shared" si="97"/>
        <v>5.0016666666666668E-2</v>
      </c>
      <c r="AF101" s="104">
        <f t="shared" si="97"/>
        <v>5.0016666666666668E-2</v>
      </c>
      <c r="AG101" s="83">
        <f t="shared" si="97"/>
        <v>5.0016666666666668E-2</v>
      </c>
      <c r="AH101" s="104">
        <f t="shared" si="97"/>
        <v>5.0016666666666668E-2</v>
      </c>
      <c r="AI101" s="104">
        <f t="shared" si="97"/>
        <v>5.0016666666666668E-2</v>
      </c>
      <c r="AJ101" s="104">
        <f t="shared" si="97"/>
        <v>5.0016666666666668E-2</v>
      </c>
      <c r="AK101" s="104">
        <f t="shared" si="97"/>
        <v>5.0016666666666668E-2</v>
      </c>
      <c r="AL101" s="104">
        <f t="shared" si="97"/>
        <v>5.0016666666666668E-2</v>
      </c>
      <c r="AM101" s="104">
        <f t="shared" si="97"/>
        <v>5.0016666666666668E-2</v>
      </c>
      <c r="AN101" s="104">
        <f t="shared" si="97"/>
        <v>5.0016666666666668E-2</v>
      </c>
      <c r="AO101" s="104">
        <f t="shared" si="97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5">
      <c r="A102" s="261"/>
      <c r="B102" s="102" t="s">
        <v>115</v>
      </c>
      <c r="C102" s="264"/>
      <c r="D102" s="104">
        <f>D101</f>
        <v>0</v>
      </c>
      <c r="E102" s="104">
        <f t="shared" ref="E102:AJ102" si="98">+D102+E101</f>
        <v>0</v>
      </c>
      <c r="F102" s="104">
        <f t="shared" si="98"/>
        <v>0</v>
      </c>
      <c r="G102" s="104">
        <f t="shared" si="98"/>
        <v>0</v>
      </c>
      <c r="H102" s="104">
        <f t="shared" si="98"/>
        <v>0</v>
      </c>
      <c r="I102" s="104">
        <f t="shared" si="98"/>
        <v>0</v>
      </c>
      <c r="J102" s="104">
        <f t="shared" si="98"/>
        <v>0</v>
      </c>
      <c r="K102" s="104">
        <f t="shared" si="98"/>
        <v>0</v>
      </c>
      <c r="L102" s="104">
        <f t="shared" si="98"/>
        <v>0</v>
      </c>
      <c r="M102" s="104">
        <f t="shared" si="98"/>
        <v>0</v>
      </c>
      <c r="N102" s="104">
        <f t="shared" si="98"/>
        <v>4.9702380952380949E-2</v>
      </c>
      <c r="O102" s="104">
        <f t="shared" si="98"/>
        <v>4.9702380952380949E-2</v>
      </c>
      <c r="P102" s="104">
        <f t="shared" si="98"/>
        <v>4.9702380952380949E-2</v>
      </c>
      <c r="Q102" s="104">
        <f t="shared" si="98"/>
        <v>4.9702380952380949E-2</v>
      </c>
      <c r="R102" s="104">
        <f t="shared" si="98"/>
        <v>4.9702380952380949E-2</v>
      </c>
      <c r="S102" s="104">
        <f t="shared" si="98"/>
        <v>4.9702380952380949E-2</v>
      </c>
      <c r="T102" s="104">
        <f t="shared" si="98"/>
        <v>4.9702380952380949E-2</v>
      </c>
      <c r="U102" s="104">
        <f t="shared" si="98"/>
        <v>4.9702380952380949E-2</v>
      </c>
      <c r="V102" s="104">
        <f t="shared" si="98"/>
        <v>4.9702380952380949E-2</v>
      </c>
      <c r="W102" s="104">
        <f t="shared" si="98"/>
        <v>4.9702380952380949E-2</v>
      </c>
      <c r="X102" s="104">
        <f t="shared" si="98"/>
        <v>9.9719047619047624E-2</v>
      </c>
      <c r="Y102" s="104">
        <f t="shared" si="98"/>
        <v>0.14973571428571431</v>
      </c>
      <c r="Z102" s="104">
        <f t="shared" si="98"/>
        <v>0.19975238095238096</v>
      </c>
      <c r="AA102" s="104">
        <f t="shared" si="98"/>
        <v>0.24976904761904761</v>
      </c>
      <c r="AB102" s="104">
        <f t="shared" si="98"/>
        <v>0.29978571428571427</v>
      </c>
      <c r="AC102" s="104">
        <f t="shared" si="98"/>
        <v>0.34980238095238092</v>
      </c>
      <c r="AD102" s="104">
        <f t="shared" si="98"/>
        <v>0.39981904761904757</v>
      </c>
      <c r="AE102" s="104">
        <f t="shared" si="98"/>
        <v>0.44983571428571423</v>
      </c>
      <c r="AF102" s="104">
        <f t="shared" si="98"/>
        <v>0.49985238095238088</v>
      </c>
      <c r="AG102" s="83">
        <f t="shared" si="98"/>
        <v>0.54986904761904754</v>
      </c>
      <c r="AH102" s="104">
        <f t="shared" si="98"/>
        <v>0.59988571428571424</v>
      </c>
      <c r="AI102" s="104">
        <f t="shared" si="98"/>
        <v>0.64990238095238095</v>
      </c>
      <c r="AJ102" s="104">
        <f t="shared" si="98"/>
        <v>0.69991904761904766</v>
      </c>
      <c r="AK102" s="104">
        <f t="shared" ref="AK102:BB102" si="99">+AJ102+AK101</f>
        <v>0.74993571428571437</v>
      </c>
      <c r="AL102" s="104">
        <f t="shared" si="99"/>
        <v>0.79995238095238108</v>
      </c>
      <c r="AM102" s="104">
        <f t="shared" si="99"/>
        <v>0.84996904761904779</v>
      </c>
      <c r="AN102" s="104">
        <f t="shared" si="99"/>
        <v>0.8999857142857145</v>
      </c>
      <c r="AO102" s="104">
        <f t="shared" si="99"/>
        <v>0.95000238095238121</v>
      </c>
      <c r="AP102" s="104">
        <f t="shared" si="99"/>
        <v>0.95000238095238121</v>
      </c>
      <c r="AQ102" s="104">
        <f t="shared" si="99"/>
        <v>0.95000238095238121</v>
      </c>
      <c r="AR102" s="104">
        <f t="shared" si="99"/>
        <v>0.95000238095238121</v>
      </c>
      <c r="AS102" s="104">
        <f t="shared" si="99"/>
        <v>0.95000238095238121</v>
      </c>
      <c r="AT102" s="104">
        <f t="shared" si="99"/>
        <v>1.0000023809523813</v>
      </c>
      <c r="AU102" s="104">
        <f t="shared" si="99"/>
        <v>1.0000023809523813</v>
      </c>
      <c r="AV102" s="104">
        <f t="shared" si="99"/>
        <v>1.0000023809523813</v>
      </c>
      <c r="AW102" s="104">
        <f t="shared" si="99"/>
        <v>1.0000023809523813</v>
      </c>
      <c r="AX102" s="104">
        <f t="shared" si="99"/>
        <v>1.0000023809523813</v>
      </c>
      <c r="AY102" s="104">
        <f t="shared" si="99"/>
        <v>1.0000023809523813</v>
      </c>
      <c r="AZ102" s="104">
        <f t="shared" si="99"/>
        <v>1.0000023809523813</v>
      </c>
      <c r="BA102" s="104">
        <f t="shared" si="99"/>
        <v>1.0000023809523813</v>
      </c>
      <c r="BB102" s="104">
        <f t="shared" si="99"/>
        <v>1.0000023809523813</v>
      </c>
      <c r="BC102" s="105"/>
      <c r="BD102" s="102"/>
    </row>
    <row r="103" spans="1:89" s="106" customFormat="1" x14ac:dyDescent="0.25">
      <c r="A103" s="261"/>
      <c r="B103" s="102" t="s">
        <v>116</v>
      </c>
      <c r="C103" s="264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100">+(0.34-0.05)/18</f>
        <v>1.6111111111111114E-2</v>
      </c>
      <c r="Y103" s="104">
        <f t="shared" si="100"/>
        <v>1.6111111111111114E-2</v>
      </c>
      <c r="Z103" s="104">
        <f t="shared" si="100"/>
        <v>1.6111111111111114E-2</v>
      </c>
      <c r="AA103" s="104">
        <f t="shared" si="100"/>
        <v>1.6111111111111114E-2</v>
      </c>
      <c r="AB103" s="104">
        <f t="shared" si="100"/>
        <v>1.6111111111111114E-2</v>
      </c>
      <c r="AC103" s="104">
        <f t="shared" si="100"/>
        <v>1.6111111111111114E-2</v>
      </c>
      <c r="AD103" s="104">
        <f t="shared" si="100"/>
        <v>1.6111111111111114E-2</v>
      </c>
      <c r="AE103" s="104">
        <f t="shared" si="100"/>
        <v>1.6111111111111114E-2</v>
      </c>
      <c r="AF103" s="104">
        <f t="shared" si="100"/>
        <v>1.6111111111111114E-2</v>
      </c>
      <c r="AG103" s="83">
        <f t="shared" si="100"/>
        <v>1.6111111111111114E-2</v>
      </c>
      <c r="AH103" s="104">
        <f t="shared" si="100"/>
        <v>1.6111111111111114E-2</v>
      </c>
      <c r="AI103" s="104">
        <f t="shared" si="100"/>
        <v>1.6111111111111114E-2</v>
      </c>
      <c r="AJ103" s="104">
        <f t="shared" si="100"/>
        <v>1.6111111111111114E-2</v>
      </c>
      <c r="AK103" s="104">
        <f t="shared" si="100"/>
        <v>1.6111111111111114E-2</v>
      </c>
      <c r="AL103" s="104">
        <f t="shared" si="100"/>
        <v>1.6111111111111114E-2</v>
      </c>
      <c r="AM103" s="104">
        <f t="shared" si="100"/>
        <v>1.6111111111111114E-2</v>
      </c>
      <c r="AN103" s="104">
        <f t="shared" si="100"/>
        <v>1.6111111111111114E-2</v>
      </c>
      <c r="AO103" s="104">
        <f t="shared" si="100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5">
      <c r="A104" s="261"/>
      <c r="B104" s="102" t="s">
        <v>117</v>
      </c>
      <c r="C104" s="264"/>
      <c r="D104" s="104">
        <f>D103</f>
        <v>0</v>
      </c>
      <c r="E104" s="104">
        <f t="shared" ref="E104:AJ104" si="101">+D104+E103</f>
        <v>0</v>
      </c>
      <c r="F104" s="104">
        <f t="shared" si="101"/>
        <v>0</v>
      </c>
      <c r="G104" s="104">
        <f t="shared" si="101"/>
        <v>0</v>
      </c>
      <c r="H104" s="104">
        <f t="shared" si="101"/>
        <v>0</v>
      </c>
      <c r="I104" s="104">
        <f t="shared" si="101"/>
        <v>0</v>
      </c>
      <c r="J104" s="104">
        <f t="shared" si="101"/>
        <v>0</v>
      </c>
      <c r="K104" s="104">
        <f t="shared" si="101"/>
        <v>0</v>
      </c>
      <c r="L104" s="104">
        <f t="shared" si="101"/>
        <v>0</v>
      </c>
      <c r="M104" s="104">
        <f t="shared" si="101"/>
        <v>0</v>
      </c>
      <c r="N104" s="104">
        <f t="shared" si="101"/>
        <v>0.05</v>
      </c>
      <c r="O104" s="104">
        <f t="shared" si="101"/>
        <v>0.05</v>
      </c>
      <c r="P104" s="104">
        <f t="shared" si="101"/>
        <v>0.05</v>
      </c>
      <c r="Q104" s="104">
        <f t="shared" si="101"/>
        <v>0.05</v>
      </c>
      <c r="R104" s="104">
        <f t="shared" si="101"/>
        <v>0.05</v>
      </c>
      <c r="S104" s="104">
        <f t="shared" si="101"/>
        <v>0.05</v>
      </c>
      <c r="T104" s="104">
        <f t="shared" si="101"/>
        <v>0.05</v>
      </c>
      <c r="U104" s="104">
        <f t="shared" si="101"/>
        <v>0.05</v>
      </c>
      <c r="V104" s="104">
        <f t="shared" si="101"/>
        <v>0.05</v>
      </c>
      <c r="W104" s="104">
        <f t="shared" si="101"/>
        <v>0.05</v>
      </c>
      <c r="X104" s="104">
        <f t="shared" si="101"/>
        <v>6.611111111111112E-2</v>
      </c>
      <c r="Y104" s="104">
        <f t="shared" si="101"/>
        <v>8.2222222222222238E-2</v>
      </c>
      <c r="Z104" s="104">
        <f t="shared" si="101"/>
        <v>9.8333333333333356E-2</v>
      </c>
      <c r="AA104" s="104">
        <f t="shared" si="101"/>
        <v>0.11444444444444447</v>
      </c>
      <c r="AB104" s="104">
        <f t="shared" si="101"/>
        <v>0.13055555555555559</v>
      </c>
      <c r="AC104" s="104">
        <f t="shared" si="101"/>
        <v>0.1466666666666667</v>
      </c>
      <c r="AD104" s="104">
        <f t="shared" si="101"/>
        <v>0.1627777777777778</v>
      </c>
      <c r="AE104" s="104">
        <f t="shared" si="101"/>
        <v>0.1788888888888889</v>
      </c>
      <c r="AF104" s="104">
        <f t="shared" si="101"/>
        <v>0.19500000000000001</v>
      </c>
      <c r="AG104" s="83">
        <f t="shared" si="101"/>
        <v>0.21111111111111111</v>
      </c>
      <c r="AH104" s="104">
        <f t="shared" si="101"/>
        <v>0.22722222222222221</v>
      </c>
      <c r="AI104" s="104">
        <f t="shared" si="101"/>
        <v>0.24333333333333332</v>
      </c>
      <c r="AJ104" s="104">
        <f t="shared" si="101"/>
        <v>0.25944444444444442</v>
      </c>
      <c r="AK104" s="104">
        <f t="shared" ref="AK104:BB104" si="102">+AJ104+AK103</f>
        <v>0.27555555555555555</v>
      </c>
      <c r="AL104" s="104">
        <f t="shared" si="102"/>
        <v>0.29166666666666669</v>
      </c>
      <c r="AM104" s="104">
        <f t="shared" si="102"/>
        <v>0.30777777777777782</v>
      </c>
      <c r="AN104" s="104">
        <f t="shared" si="102"/>
        <v>0.32388888888888895</v>
      </c>
      <c r="AO104" s="104">
        <f t="shared" si="102"/>
        <v>0.34000000000000008</v>
      </c>
      <c r="AP104" s="104">
        <f t="shared" si="102"/>
        <v>1</v>
      </c>
      <c r="AQ104" s="104">
        <f t="shared" si="102"/>
        <v>1</v>
      </c>
      <c r="AR104" s="104">
        <f t="shared" si="102"/>
        <v>1</v>
      </c>
      <c r="AS104" s="104">
        <f t="shared" si="102"/>
        <v>1</v>
      </c>
      <c r="AT104" s="104">
        <f t="shared" si="102"/>
        <v>1</v>
      </c>
      <c r="AU104" s="104">
        <f t="shared" si="102"/>
        <v>1</v>
      </c>
      <c r="AV104" s="104">
        <f t="shared" si="102"/>
        <v>1</v>
      </c>
      <c r="AW104" s="104">
        <f t="shared" si="102"/>
        <v>1</v>
      </c>
      <c r="AX104" s="104">
        <f t="shared" si="102"/>
        <v>1</v>
      </c>
      <c r="AY104" s="104">
        <f t="shared" si="102"/>
        <v>1</v>
      </c>
      <c r="AZ104" s="104">
        <f t="shared" si="102"/>
        <v>1</v>
      </c>
      <c r="BA104" s="104">
        <f t="shared" si="102"/>
        <v>1</v>
      </c>
      <c r="BB104" s="104">
        <f t="shared" si="102"/>
        <v>1</v>
      </c>
      <c r="BC104" s="105"/>
      <c r="BD104" s="102"/>
    </row>
    <row r="105" spans="1:89" s="110" customFormat="1" x14ac:dyDescent="0.25">
      <c r="A105" s="261"/>
      <c r="B105" s="107"/>
      <c r="C105" s="264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5">
      <c r="A106" s="261"/>
      <c r="B106" s="92" t="s">
        <v>118</v>
      </c>
      <c r="C106" s="94">
        <v>14.2</v>
      </c>
      <c r="D106" s="95">
        <f t="shared" ref="D106:AI106" si="103">+D102*$C106</f>
        <v>0</v>
      </c>
      <c r="E106" s="95">
        <f t="shared" si="103"/>
        <v>0</v>
      </c>
      <c r="F106" s="95">
        <f t="shared" si="103"/>
        <v>0</v>
      </c>
      <c r="G106" s="95">
        <f t="shared" si="103"/>
        <v>0</v>
      </c>
      <c r="H106" s="95">
        <f t="shared" si="103"/>
        <v>0</v>
      </c>
      <c r="I106" s="95">
        <f t="shared" si="103"/>
        <v>0</v>
      </c>
      <c r="J106" s="95">
        <f t="shared" si="103"/>
        <v>0</v>
      </c>
      <c r="K106" s="95">
        <f t="shared" si="103"/>
        <v>0</v>
      </c>
      <c r="L106" s="95">
        <f t="shared" si="103"/>
        <v>0</v>
      </c>
      <c r="M106" s="95">
        <f t="shared" si="103"/>
        <v>0</v>
      </c>
      <c r="N106" s="95">
        <f t="shared" si="103"/>
        <v>0.70577380952380941</v>
      </c>
      <c r="O106" s="95">
        <f t="shared" si="103"/>
        <v>0.70577380952380941</v>
      </c>
      <c r="P106" s="95">
        <f t="shared" si="103"/>
        <v>0.70577380952380941</v>
      </c>
      <c r="Q106" s="95">
        <f t="shared" si="103"/>
        <v>0.70577380952380941</v>
      </c>
      <c r="R106" s="95">
        <f t="shared" si="103"/>
        <v>0.70577380952380941</v>
      </c>
      <c r="S106" s="95">
        <f t="shared" si="103"/>
        <v>0.70577380952380941</v>
      </c>
      <c r="T106" s="95">
        <f t="shared" si="103"/>
        <v>0.70577380952380941</v>
      </c>
      <c r="U106" s="95">
        <f t="shared" si="103"/>
        <v>0.70577380952380941</v>
      </c>
      <c r="V106" s="95">
        <f t="shared" si="103"/>
        <v>0.70577380952380941</v>
      </c>
      <c r="W106" s="95">
        <f t="shared" si="103"/>
        <v>0.70577380952380941</v>
      </c>
      <c r="X106" s="95">
        <f t="shared" si="103"/>
        <v>1.4160104761904762</v>
      </c>
      <c r="Y106" s="95">
        <f t="shared" si="103"/>
        <v>2.1262471428571432</v>
      </c>
      <c r="Z106" s="95">
        <f t="shared" si="103"/>
        <v>2.8364838095238096</v>
      </c>
      <c r="AA106" s="95">
        <f t="shared" si="103"/>
        <v>3.546720476190476</v>
      </c>
      <c r="AB106" s="95">
        <f t="shared" si="103"/>
        <v>4.256957142857142</v>
      </c>
      <c r="AC106" s="95">
        <f t="shared" si="103"/>
        <v>4.9671938095238088</v>
      </c>
      <c r="AD106" s="95">
        <f t="shared" si="103"/>
        <v>5.6774304761904757</v>
      </c>
      <c r="AE106" s="95">
        <f t="shared" si="103"/>
        <v>6.3876671428571417</v>
      </c>
      <c r="AF106" s="95">
        <f t="shared" si="103"/>
        <v>7.0979038095238085</v>
      </c>
      <c r="AG106" s="91">
        <f t="shared" si="103"/>
        <v>7.8081404761904745</v>
      </c>
      <c r="AH106" s="95">
        <f t="shared" si="103"/>
        <v>8.5183771428571422</v>
      </c>
      <c r="AI106" s="95">
        <f t="shared" si="103"/>
        <v>9.2286138095238091</v>
      </c>
      <c r="AJ106" s="95">
        <f t="shared" ref="AJ106:BB106" si="104">+AJ102*$C106</f>
        <v>9.9388504761904759</v>
      </c>
      <c r="AK106" s="95">
        <f t="shared" si="104"/>
        <v>10.649087142857143</v>
      </c>
      <c r="AL106" s="95">
        <f t="shared" si="104"/>
        <v>11.359323809523811</v>
      </c>
      <c r="AM106" s="95">
        <f t="shared" si="104"/>
        <v>12.069560476190478</v>
      </c>
      <c r="AN106" s="95">
        <f t="shared" si="104"/>
        <v>12.779797142857145</v>
      </c>
      <c r="AO106" s="95">
        <f t="shared" si="104"/>
        <v>13.490033809523812</v>
      </c>
      <c r="AP106" s="95">
        <f t="shared" si="104"/>
        <v>13.490033809523812</v>
      </c>
      <c r="AQ106" s="95">
        <f t="shared" si="104"/>
        <v>13.490033809523812</v>
      </c>
      <c r="AR106" s="95">
        <f t="shared" si="104"/>
        <v>13.490033809523812</v>
      </c>
      <c r="AS106" s="95">
        <f t="shared" si="104"/>
        <v>13.490033809523812</v>
      </c>
      <c r="AT106" s="95">
        <f t="shared" si="104"/>
        <v>14.200033809523813</v>
      </c>
      <c r="AU106" s="95">
        <f t="shared" si="104"/>
        <v>14.200033809523813</v>
      </c>
      <c r="AV106" s="95">
        <f t="shared" si="104"/>
        <v>14.200033809523813</v>
      </c>
      <c r="AW106" s="95">
        <f t="shared" si="104"/>
        <v>14.200033809523813</v>
      </c>
      <c r="AX106" s="95">
        <f t="shared" si="104"/>
        <v>14.200033809523813</v>
      </c>
      <c r="AY106" s="95">
        <f t="shared" si="104"/>
        <v>14.200033809523813</v>
      </c>
      <c r="AZ106" s="95">
        <f t="shared" si="104"/>
        <v>14.200033809523813</v>
      </c>
      <c r="BA106" s="95">
        <f t="shared" si="104"/>
        <v>14.200033809523813</v>
      </c>
      <c r="BB106" s="95">
        <f t="shared" si="104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8" thickBot="1" x14ac:dyDescent="0.3">
      <c r="A107" s="262"/>
      <c r="B107" s="134" t="s">
        <v>119</v>
      </c>
      <c r="C107" s="135" t="str">
        <f>+'Detail by Turbine'!B24</f>
        <v>Tentative</v>
      </c>
      <c r="D107" s="136">
        <f t="shared" ref="D107:AI107" si="105">+D104*$C106</f>
        <v>0</v>
      </c>
      <c r="E107" s="136">
        <f t="shared" si="105"/>
        <v>0</v>
      </c>
      <c r="F107" s="136">
        <f t="shared" si="105"/>
        <v>0</v>
      </c>
      <c r="G107" s="136">
        <f t="shared" si="105"/>
        <v>0</v>
      </c>
      <c r="H107" s="136">
        <f t="shared" si="105"/>
        <v>0</v>
      </c>
      <c r="I107" s="136">
        <f t="shared" si="105"/>
        <v>0</v>
      </c>
      <c r="J107" s="136">
        <f t="shared" si="105"/>
        <v>0</v>
      </c>
      <c r="K107" s="136">
        <f t="shared" si="105"/>
        <v>0</v>
      </c>
      <c r="L107" s="136">
        <f t="shared" si="105"/>
        <v>0</v>
      </c>
      <c r="M107" s="136">
        <f t="shared" si="105"/>
        <v>0</v>
      </c>
      <c r="N107" s="136">
        <f t="shared" si="105"/>
        <v>0.71</v>
      </c>
      <c r="O107" s="136">
        <f t="shared" si="105"/>
        <v>0.71</v>
      </c>
      <c r="P107" s="136">
        <f t="shared" si="105"/>
        <v>0.71</v>
      </c>
      <c r="Q107" s="136">
        <f t="shared" si="105"/>
        <v>0.71</v>
      </c>
      <c r="R107" s="136">
        <f t="shared" si="105"/>
        <v>0.71</v>
      </c>
      <c r="S107" s="136">
        <f t="shared" si="105"/>
        <v>0.71</v>
      </c>
      <c r="T107" s="136">
        <f t="shared" si="105"/>
        <v>0.71</v>
      </c>
      <c r="U107" s="136">
        <f t="shared" si="105"/>
        <v>0.71</v>
      </c>
      <c r="V107" s="136">
        <f t="shared" si="105"/>
        <v>0.71</v>
      </c>
      <c r="W107" s="136">
        <f t="shared" si="105"/>
        <v>0.71</v>
      </c>
      <c r="X107" s="136">
        <f t="shared" si="105"/>
        <v>0.93877777777777782</v>
      </c>
      <c r="Y107" s="136">
        <f t="shared" si="105"/>
        <v>1.1675555555555557</v>
      </c>
      <c r="Z107" s="136">
        <f t="shared" si="105"/>
        <v>1.3963333333333336</v>
      </c>
      <c r="AA107" s="136">
        <f t="shared" si="105"/>
        <v>1.6251111111111114</v>
      </c>
      <c r="AB107" s="136">
        <f t="shared" si="105"/>
        <v>1.8538888888888894</v>
      </c>
      <c r="AC107" s="136">
        <f t="shared" si="105"/>
        <v>2.0826666666666669</v>
      </c>
      <c r="AD107" s="136">
        <f t="shared" si="105"/>
        <v>2.3114444444444446</v>
      </c>
      <c r="AE107" s="136">
        <f t="shared" si="105"/>
        <v>2.5402222222222224</v>
      </c>
      <c r="AF107" s="136">
        <f t="shared" si="105"/>
        <v>2.7690000000000001</v>
      </c>
      <c r="AG107" s="137">
        <f t="shared" si="105"/>
        <v>2.9977777777777774</v>
      </c>
      <c r="AH107" s="136">
        <f t="shared" si="105"/>
        <v>3.2265555555555552</v>
      </c>
      <c r="AI107" s="136">
        <f t="shared" si="105"/>
        <v>3.4553333333333329</v>
      </c>
      <c r="AJ107" s="136">
        <f t="shared" ref="AJ107:BB107" si="106">+AJ104*$C106</f>
        <v>3.6841111111111107</v>
      </c>
      <c r="AK107" s="136">
        <f t="shared" si="106"/>
        <v>3.9128888888888889</v>
      </c>
      <c r="AL107" s="136">
        <f t="shared" si="106"/>
        <v>4.1416666666666666</v>
      </c>
      <c r="AM107" s="136">
        <f t="shared" si="106"/>
        <v>4.3704444444444448</v>
      </c>
      <c r="AN107" s="136">
        <f t="shared" si="106"/>
        <v>4.599222222222223</v>
      </c>
      <c r="AO107" s="136">
        <f t="shared" si="106"/>
        <v>4.8280000000000012</v>
      </c>
      <c r="AP107" s="136">
        <f t="shared" si="106"/>
        <v>14.2</v>
      </c>
      <c r="AQ107" s="136">
        <f t="shared" si="106"/>
        <v>14.2</v>
      </c>
      <c r="AR107" s="136">
        <f t="shared" si="106"/>
        <v>14.2</v>
      </c>
      <c r="AS107" s="136">
        <f t="shared" si="106"/>
        <v>14.2</v>
      </c>
      <c r="AT107" s="136">
        <f t="shared" si="106"/>
        <v>14.2</v>
      </c>
      <c r="AU107" s="136">
        <f t="shared" si="106"/>
        <v>14.2</v>
      </c>
      <c r="AV107" s="136">
        <f t="shared" si="106"/>
        <v>14.2</v>
      </c>
      <c r="AW107" s="136">
        <f t="shared" si="106"/>
        <v>14.2</v>
      </c>
      <c r="AX107" s="136">
        <f t="shared" si="106"/>
        <v>14.2</v>
      </c>
      <c r="AY107" s="136">
        <f t="shared" si="106"/>
        <v>14.2</v>
      </c>
      <c r="AZ107" s="136">
        <f t="shared" si="106"/>
        <v>14.2</v>
      </c>
      <c r="BA107" s="136">
        <f t="shared" si="106"/>
        <v>14.2</v>
      </c>
      <c r="BB107" s="136">
        <f t="shared" si="106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5">
      <c r="A108" s="260">
        <f>+A100+1</f>
        <v>23</v>
      </c>
      <c r="B108" s="99" t="str">
        <f>+'Detail by Turbine'!G25</f>
        <v>LM6000</v>
      </c>
      <c r="C108" s="263" t="str">
        <f>+'Detail by Turbine'!S25</f>
        <v>Sale in Process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5">
      <c r="A109" s="261"/>
      <c r="B109" s="102" t="s">
        <v>114</v>
      </c>
      <c r="C109" s="264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f>16.7/336</f>
        <v>4.9702380952380949E-2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f t="shared" ref="X109:AO109" si="107">+(0.95-0.0497)/18</f>
        <v>5.0016666666666668E-2</v>
      </c>
      <c r="Y109" s="104">
        <f t="shared" si="107"/>
        <v>5.0016666666666668E-2</v>
      </c>
      <c r="Z109" s="104">
        <f t="shared" si="107"/>
        <v>5.0016666666666668E-2</v>
      </c>
      <c r="AA109" s="104">
        <f t="shared" si="107"/>
        <v>5.0016666666666668E-2</v>
      </c>
      <c r="AB109" s="104">
        <f t="shared" si="107"/>
        <v>5.0016666666666668E-2</v>
      </c>
      <c r="AC109" s="104">
        <f t="shared" si="107"/>
        <v>5.0016666666666668E-2</v>
      </c>
      <c r="AD109" s="104">
        <f t="shared" si="107"/>
        <v>5.0016666666666668E-2</v>
      </c>
      <c r="AE109" s="104">
        <f t="shared" si="107"/>
        <v>5.0016666666666668E-2</v>
      </c>
      <c r="AF109" s="104">
        <f t="shared" si="107"/>
        <v>5.0016666666666668E-2</v>
      </c>
      <c r="AG109" s="83">
        <f t="shared" si="107"/>
        <v>5.0016666666666668E-2</v>
      </c>
      <c r="AH109" s="104">
        <f t="shared" si="107"/>
        <v>5.0016666666666668E-2</v>
      </c>
      <c r="AI109" s="104">
        <f t="shared" si="107"/>
        <v>5.0016666666666668E-2</v>
      </c>
      <c r="AJ109" s="104">
        <f t="shared" si="107"/>
        <v>5.0016666666666668E-2</v>
      </c>
      <c r="AK109" s="104">
        <f t="shared" si="107"/>
        <v>5.0016666666666668E-2</v>
      </c>
      <c r="AL109" s="104">
        <f t="shared" si="107"/>
        <v>5.0016666666666668E-2</v>
      </c>
      <c r="AM109" s="104">
        <f t="shared" si="107"/>
        <v>5.0016666666666668E-2</v>
      </c>
      <c r="AN109" s="104">
        <f t="shared" si="107"/>
        <v>5.0016666666666668E-2</v>
      </c>
      <c r="AO109" s="104">
        <f t="shared" si="107"/>
        <v>5.0016666666666668E-2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0.05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1.0000023809523813</v>
      </c>
      <c r="BD109" s="102"/>
    </row>
    <row r="110" spans="1:89" s="106" customFormat="1" x14ac:dyDescent="0.25">
      <c r="A110" s="261"/>
      <c r="B110" s="102" t="s">
        <v>115</v>
      </c>
      <c r="C110" s="264"/>
      <c r="D110" s="104">
        <f>D109</f>
        <v>0</v>
      </c>
      <c r="E110" s="104">
        <f t="shared" ref="E110:AJ110" si="108">+D110+E109</f>
        <v>0</v>
      </c>
      <c r="F110" s="104">
        <f t="shared" si="108"/>
        <v>0</v>
      </c>
      <c r="G110" s="104">
        <f t="shared" si="108"/>
        <v>0</v>
      </c>
      <c r="H110" s="104">
        <f t="shared" si="108"/>
        <v>0</v>
      </c>
      <c r="I110" s="104">
        <f t="shared" si="108"/>
        <v>0</v>
      </c>
      <c r="J110" s="104">
        <f t="shared" si="108"/>
        <v>0</v>
      </c>
      <c r="K110" s="104">
        <f t="shared" si="108"/>
        <v>0</v>
      </c>
      <c r="L110" s="104">
        <f t="shared" si="108"/>
        <v>0</v>
      </c>
      <c r="M110" s="104">
        <f t="shared" si="108"/>
        <v>0</v>
      </c>
      <c r="N110" s="104">
        <f t="shared" si="108"/>
        <v>4.9702380952380949E-2</v>
      </c>
      <c r="O110" s="104">
        <f t="shared" si="108"/>
        <v>4.9702380952380949E-2</v>
      </c>
      <c r="P110" s="104">
        <f t="shared" si="108"/>
        <v>4.9702380952380949E-2</v>
      </c>
      <c r="Q110" s="104">
        <f t="shared" si="108"/>
        <v>4.9702380952380949E-2</v>
      </c>
      <c r="R110" s="104">
        <f t="shared" si="108"/>
        <v>4.9702380952380949E-2</v>
      </c>
      <c r="S110" s="104">
        <f t="shared" si="108"/>
        <v>4.9702380952380949E-2</v>
      </c>
      <c r="T110" s="104">
        <f t="shared" si="108"/>
        <v>4.9702380952380949E-2</v>
      </c>
      <c r="U110" s="104">
        <f t="shared" si="108"/>
        <v>4.9702380952380949E-2</v>
      </c>
      <c r="V110" s="104">
        <f t="shared" si="108"/>
        <v>4.9702380952380949E-2</v>
      </c>
      <c r="W110" s="104">
        <f t="shared" si="108"/>
        <v>4.9702380952380949E-2</v>
      </c>
      <c r="X110" s="104">
        <f t="shared" si="108"/>
        <v>9.9719047619047624E-2</v>
      </c>
      <c r="Y110" s="104">
        <f t="shared" si="108"/>
        <v>0.14973571428571431</v>
      </c>
      <c r="Z110" s="104">
        <f t="shared" si="108"/>
        <v>0.19975238095238096</v>
      </c>
      <c r="AA110" s="104">
        <f t="shared" si="108"/>
        <v>0.24976904761904761</v>
      </c>
      <c r="AB110" s="104">
        <f t="shared" si="108"/>
        <v>0.29978571428571427</v>
      </c>
      <c r="AC110" s="104">
        <f t="shared" si="108"/>
        <v>0.34980238095238092</v>
      </c>
      <c r="AD110" s="104">
        <f t="shared" si="108"/>
        <v>0.39981904761904757</v>
      </c>
      <c r="AE110" s="104">
        <f t="shared" si="108"/>
        <v>0.44983571428571423</v>
      </c>
      <c r="AF110" s="104">
        <f t="shared" si="108"/>
        <v>0.49985238095238088</v>
      </c>
      <c r="AG110" s="83">
        <f t="shared" si="108"/>
        <v>0.54986904761904754</v>
      </c>
      <c r="AH110" s="104">
        <f t="shared" si="108"/>
        <v>0.59988571428571424</v>
      </c>
      <c r="AI110" s="104">
        <f t="shared" si="108"/>
        <v>0.64990238095238095</v>
      </c>
      <c r="AJ110" s="104">
        <f t="shared" si="108"/>
        <v>0.69991904761904766</v>
      </c>
      <c r="AK110" s="104">
        <f t="shared" ref="AK110:BB110" si="109">+AJ110+AK109</f>
        <v>0.74993571428571437</v>
      </c>
      <c r="AL110" s="104">
        <f t="shared" si="109"/>
        <v>0.79995238095238108</v>
      </c>
      <c r="AM110" s="104">
        <f t="shared" si="109"/>
        <v>0.84996904761904779</v>
      </c>
      <c r="AN110" s="104">
        <f t="shared" si="109"/>
        <v>0.8999857142857145</v>
      </c>
      <c r="AO110" s="104">
        <f t="shared" si="109"/>
        <v>0.95000238095238121</v>
      </c>
      <c r="AP110" s="104">
        <f t="shared" si="109"/>
        <v>0.95000238095238121</v>
      </c>
      <c r="AQ110" s="104">
        <f t="shared" si="109"/>
        <v>0.95000238095238121</v>
      </c>
      <c r="AR110" s="104">
        <f t="shared" si="109"/>
        <v>0.95000238095238121</v>
      </c>
      <c r="AS110" s="104">
        <f t="shared" si="109"/>
        <v>0.95000238095238121</v>
      </c>
      <c r="AT110" s="104">
        <f t="shared" si="109"/>
        <v>1.0000023809523813</v>
      </c>
      <c r="AU110" s="104">
        <f t="shared" si="109"/>
        <v>1.0000023809523813</v>
      </c>
      <c r="AV110" s="104">
        <f t="shared" si="109"/>
        <v>1.0000023809523813</v>
      </c>
      <c r="AW110" s="104">
        <f t="shared" si="109"/>
        <v>1.0000023809523813</v>
      </c>
      <c r="AX110" s="104">
        <f t="shared" si="109"/>
        <v>1.0000023809523813</v>
      </c>
      <c r="AY110" s="104">
        <f t="shared" si="109"/>
        <v>1.0000023809523813</v>
      </c>
      <c r="AZ110" s="104">
        <f t="shared" si="109"/>
        <v>1.0000023809523813</v>
      </c>
      <c r="BA110" s="104">
        <f t="shared" si="109"/>
        <v>1.0000023809523813</v>
      </c>
      <c r="BB110" s="104">
        <f t="shared" si="109"/>
        <v>1.0000023809523813</v>
      </c>
      <c r="BC110" s="105"/>
      <c r="BD110" s="102"/>
    </row>
    <row r="111" spans="1:89" s="106" customFormat="1" x14ac:dyDescent="0.25">
      <c r="A111" s="261"/>
      <c r="B111" s="102" t="s">
        <v>116</v>
      </c>
      <c r="C111" s="264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0.05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f t="shared" ref="X111:AO111" si="110">+(0.34-0.05)/18</f>
        <v>1.6111111111111114E-2</v>
      </c>
      <c r="Y111" s="104">
        <f t="shared" si="110"/>
        <v>1.6111111111111114E-2</v>
      </c>
      <c r="Z111" s="104">
        <f t="shared" si="110"/>
        <v>1.6111111111111114E-2</v>
      </c>
      <c r="AA111" s="104">
        <f t="shared" si="110"/>
        <v>1.6111111111111114E-2</v>
      </c>
      <c r="AB111" s="104">
        <f t="shared" si="110"/>
        <v>1.6111111111111114E-2</v>
      </c>
      <c r="AC111" s="104">
        <f t="shared" si="110"/>
        <v>1.6111111111111114E-2</v>
      </c>
      <c r="AD111" s="104">
        <f t="shared" si="110"/>
        <v>1.6111111111111114E-2</v>
      </c>
      <c r="AE111" s="104">
        <f t="shared" si="110"/>
        <v>1.6111111111111114E-2</v>
      </c>
      <c r="AF111" s="104">
        <f t="shared" si="110"/>
        <v>1.6111111111111114E-2</v>
      </c>
      <c r="AG111" s="83">
        <f t="shared" si="110"/>
        <v>1.6111111111111114E-2</v>
      </c>
      <c r="AH111" s="104">
        <f t="shared" si="110"/>
        <v>1.6111111111111114E-2</v>
      </c>
      <c r="AI111" s="104">
        <f t="shared" si="110"/>
        <v>1.6111111111111114E-2</v>
      </c>
      <c r="AJ111" s="104">
        <f t="shared" si="110"/>
        <v>1.6111111111111114E-2</v>
      </c>
      <c r="AK111" s="104">
        <f t="shared" si="110"/>
        <v>1.6111111111111114E-2</v>
      </c>
      <c r="AL111" s="104">
        <f t="shared" si="110"/>
        <v>1.6111111111111114E-2</v>
      </c>
      <c r="AM111" s="104">
        <f t="shared" si="110"/>
        <v>1.6111111111111114E-2</v>
      </c>
      <c r="AN111" s="104">
        <f t="shared" si="110"/>
        <v>1.6111111111111114E-2</v>
      </c>
      <c r="AO111" s="104">
        <f t="shared" si="110"/>
        <v>1.6111111111111114E-2</v>
      </c>
      <c r="AP111" s="104">
        <v>0.66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5">
      <c r="A112" s="261"/>
      <c r="B112" s="102" t="s">
        <v>117</v>
      </c>
      <c r="C112" s="264"/>
      <c r="D112" s="104">
        <f>D111</f>
        <v>0</v>
      </c>
      <c r="E112" s="104">
        <f t="shared" ref="E112:AJ112" si="111">+D112+E111</f>
        <v>0</v>
      </c>
      <c r="F112" s="104">
        <f t="shared" si="111"/>
        <v>0</v>
      </c>
      <c r="G112" s="104">
        <f t="shared" si="111"/>
        <v>0</v>
      </c>
      <c r="H112" s="104">
        <f t="shared" si="111"/>
        <v>0</v>
      </c>
      <c r="I112" s="104">
        <f t="shared" si="111"/>
        <v>0</v>
      </c>
      <c r="J112" s="104">
        <f t="shared" si="111"/>
        <v>0</v>
      </c>
      <c r="K112" s="104">
        <f t="shared" si="111"/>
        <v>0</v>
      </c>
      <c r="L112" s="104">
        <f t="shared" si="111"/>
        <v>0</v>
      </c>
      <c r="M112" s="104">
        <f t="shared" si="111"/>
        <v>0</v>
      </c>
      <c r="N112" s="104">
        <f t="shared" si="111"/>
        <v>0.05</v>
      </c>
      <c r="O112" s="104">
        <f t="shared" si="111"/>
        <v>0.05</v>
      </c>
      <c r="P112" s="104">
        <f t="shared" si="111"/>
        <v>0.05</v>
      </c>
      <c r="Q112" s="104">
        <f t="shared" si="111"/>
        <v>0.05</v>
      </c>
      <c r="R112" s="104">
        <f t="shared" si="111"/>
        <v>0.05</v>
      </c>
      <c r="S112" s="104">
        <f t="shared" si="111"/>
        <v>0.05</v>
      </c>
      <c r="T112" s="104">
        <f t="shared" si="111"/>
        <v>0.05</v>
      </c>
      <c r="U112" s="104">
        <f t="shared" si="111"/>
        <v>0.05</v>
      </c>
      <c r="V112" s="104">
        <f t="shared" si="111"/>
        <v>0.05</v>
      </c>
      <c r="W112" s="104">
        <f t="shared" si="111"/>
        <v>0.05</v>
      </c>
      <c r="X112" s="104">
        <f t="shared" si="111"/>
        <v>6.611111111111112E-2</v>
      </c>
      <c r="Y112" s="104">
        <f t="shared" si="111"/>
        <v>8.2222222222222238E-2</v>
      </c>
      <c r="Z112" s="104">
        <f t="shared" si="111"/>
        <v>9.8333333333333356E-2</v>
      </c>
      <c r="AA112" s="104">
        <f t="shared" si="111"/>
        <v>0.11444444444444447</v>
      </c>
      <c r="AB112" s="104">
        <f t="shared" si="111"/>
        <v>0.13055555555555559</v>
      </c>
      <c r="AC112" s="104">
        <f t="shared" si="111"/>
        <v>0.1466666666666667</v>
      </c>
      <c r="AD112" s="104">
        <f t="shared" si="111"/>
        <v>0.1627777777777778</v>
      </c>
      <c r="AE112" s="104">
        <f t="shared" si="111"/>
        <v>0.1788888888888889</v>
      </c>
      <c r="AF112" s="104">
        <f t="shared" si="111"/>
        <v>0.19500000000000001</v>
      </c>
      <c r="AG112" s="83">
        <f t="shared" si="111"/>
        <v>0.21111111111111111</v>
      </c>
      <c r="AH112" s="104">
        <f t="shared" si="111"/>
        <v>0.22722222222222221</v>
      </c>
      <c r="AI112" s="104">
        <f t="shared" si="111"/>
        <v>0.24333333333333332</v>
      </c>
      <c r="AJ112" s="104">
        <f t="shared" si="111"/>
        <v>0.25944444444444442</v>
      </c>
      <c r="AK112" s="104">
        <f t="shared" ref="AK112:BB112" si="112">+AJ112+AK111</f>
        <v>0.27555555555555555</v>
      </c>
      <c r="AL112" s="104">
        <f t="shared" si="112"/>
        <v>0.29166666666666669</v>
      </c>
      <c r="AM112" s="104">
        <f t="shared" si="112"/>
        <v>0.30777777777777782</v>
      </c>
      <c r="AN112" s="104">
        <f t="shared" si="112"/>
        <v>0.32388888888888895</v>
      </c>
      <c r="AO112" s="104">
        <f t="shared" si="112"/>
        <v>0.34000000000000008</v>
      </c>
      <c r="AP112" s="104">
        <f t="shared" si="112"/>
        <v>1</v>
      </c>
      <c r="AQ112" s="104">
        <f t="shared" si="112"/>
        <v>1</v>
      </c>
      <c r="AR112" s="104">
        <f t="shared" si="112"/>
        <v>1</v>
      </c>
      <c r="AS112" s="104">
        <f t="shared" si="112"/>
        <v>1</v>
      </c>
      <c r="AT112" s="104">
        <f t="shared" si="112"/>
        <v>1</v>
      </c>
      <c r="AU112" s="104">
        <f t="shared" si="112"/>
        <v>1</v>
      </c>
      <c r="AV112" s="104">
        <f t="shared" si="112"/>
        <v>1</v>
      </c>
      <c r="AW112" s="104">
        <f t="shared" si="112"/>
        <v>1</v>
      </c>
      <c r="AX112" s="104">
        <f t="shared" si="112"/>
        <v>1</v>
      </c>
      <c r="AY112" s="104">
        <f t="shared" si="112"/>
        <v>1</v>
      </c>
      <c r="AZ112" s="104">
        <f t="shared" si="112"/>
        <v>1</v>
      </c>
      <c r="BA112" s="104">
        <f t="shared" si="112"/>
        <v>1</v>
      </c>
      <c r="BB112" s="104">
        <f t="shared" si="112"/>
        <v>1</v>
      </c>
      <c r="BC112" s="105"/>
      <c r="BD112" s="102"/>
    </row>
    <row r="113" spans="1:89" s="110" customFormat="1" x14ac:dyDescent="0.25">
      <c r="A113" s="261"/>
      <c r="B113" s="107"/>
      <c r="C113" s="264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5">
      <c r="A114" s="261"/>
      <c r="B114" s="92" t="s">
        <v>118</v>
      </c>
      <c r="C114" s="94">
        <v>14.2</v>
      </c>
      <c r="D114" s="95">
        <f t="shared" ref="D114:AI114" si="113">+D110*$C114</f>
        <v>0</v>
      </c>
      <c r="E114" s="95">
        <f t="shared" si="113"/>
        <v>0</v>
      </c>
      <c r="F114" s="95">
        <f t="shared" si="113"/>
        <v>0</v>
      </c>
      <c r="G114" s="95">
        <f t="shared" si="113"/>
        <v>0</v>
      </c>
      <c r="H114" s="95">
        <f t="shared" si="113"/>
        <v>0</v>
      </c>
      <c r="I114" s="95">
        <f t="shared" si="113"/>
        <v>0</v>
      </c>
      <c r="J114" s="95">
        <f t="shared" si="113"/>
        <v>0</v>
      </c>
      <c r="K114" s="95">
        <f t="shared" si="113"/>
        <v>0</v>
      </c>
      <c r="L114" s="95">
        <f t="shared" si="113"/>
        <v>0</v>
      </c>
      <c r="M114" s="95">
        <f t="shared" si="113"/>
        <v>0</v>
      </c>
      <c r="N114" s="95">
        <f t="shared" si="113"/>
        <v>0.70577380952380941</v>
      </c>
      <c r="O114" s="95">
        <f t="shared" si="113"/>
        <v>0.70577380952380941</v>
      </c>
      <c r="P114" s="95">
        <f t="shared" si="113"/>
        <v>0.70577380952380941</v>
      </c>
      <c r="Q114" s="95">
        <f t="shared" si="113"/>
        <v>0.70577380952380941</v>
      </c>
      <c r="R114" s="95">
        <f t="shared" si="113"/>
        <v>0.70577380952380941</v>
      </c>
      <c r="S114" s="95">
        <f t="shared" si="113"/>
        <v>0.70577380952380941</v>
      </c>
      <c r="T114" s="95">
        <f t="shared" si="113"/>
        <v>0.70577380952380941</v>
      </c>
      <c r="U114" s="95">
        <f t="shared" si="113"/>
        <v>0.70577380952380941</v>
      </c>
      <c r="V114" s="95">
        <f t="shared" si="113"/>
        <v>0.70577380952380941</v>
      </c>
      <c r="W114" s="95">
        <f t="shared" si="113"/>
        <v>0.70577380952380941</v>
      </c>
      <c r="X114" s="95">
        <f t="shared" si="113"/>
        <v>1.4160104761904762</v>
      </c>
      <c r="Y114" s="95">
        <f t="shared" si="113"/>
        <v>2.1262471428571432</v>
      </c>
      <c r="Z114" s="95">
        <f t="shared" si="113"/>
        <v>2.8364838095238096</v>
      </c>
      <c r="AA114" s="95">
        <f t="shared" si="113"/>
        <v>3.546720476190476</v>
      </c>
      <c r="AB114" s="95">
        <f t="shared" si="113"/>
        <v>4.256957142857142</v>
      </c>
      <c r="AC114" s="95">
        <f t="shared" si="113"/>
        <v>4.9671938095238088</v>
      </c>
      <c r="AD114" s="95">
        <f t="shared" si="113"/>
        <v>5.6774304761904757</v>
      </c>
      <c r="AE114" s="95">
        <f t="shared" si="113"/>
        <v>6.3876671428571417</v>
      </c>
      <c r="AF114" s="95">
        <f t="shared" si="113"/>
        <v>7.0979038095238085</v>
      </c>
      <c r="AG114" s="91">
        <f t="shared" si="113"/>
        <v>7.8081404761904745</v>
      </c>
      <c r="AH114" s="95">
        <f t="shared" si="113"/>
        <v>8.5183771428571422</v>
      </c>
      <c r="AI114" s="95">
        <f t="shared" si="113"/>
        <v>9.2286138095238091</v>
      </c>
      <c r="AJ114" s="95">
        <f t="shared" ref="AJ114:BB114" si="114">+AJ110*$C114</f>
        <v>9.9388504761904759</v>
      </c>
      <c r="AK114" s="95">
        <f t="shared" si="114"/>
        <v>10.649087142857143</v>
      </c>
      <c r="AL114" s="95">
        <f t="shared" si="114"/>
        <v>11.359323809523811</v>
      </c>
      <c r="AM114" s="95">
        <f t="shared" si="114"/>
        <v>12.069560476190478</v>
      </c>
      <c r="AN114" s="95">
        <f t="shared" si="114"/>
        <v>12.779797142857145</v>
      </c>
      <c r="AO114" s="95">
        <f t="shared" si="114"/>
        <v>13.490033809523812</v>
      </c>
      <c r="AP114" s="95">
        <f t="shared" si="114"/>
        <v>13.490033809523812</v>
      </c>
      <c r="AQ114" s="95">
        <f t="shared" si="114"/>
        <v>13.490033809523812</v>
      </c>
      <c r="AR114" s="95">
        <f t="shared" si="114"/>
        <v>13.490033809523812</v>
      </c>
      <c r="AS114" s="95">
        <f t="shared" si="114"/>
        <v>13.490033809523812</v>
      </c>
      <c r="AT114" s="95">
        <f t="shared" si="114"/>
        <v>14.200033809523813</v>
      </c>
      <c r="AU114" s="95">
        <f t="shared" si="114"/>
        <v>14.200033809523813</v>
      </c>
      <c r="AV114" s="95">
        <f t="shared" si="114"/>
        <v>14.200033809523813</v>
      </c>
      <c r="AW114" s="95">
        <f t="shared" si="114"/>
        <v>14.200033809523813</v>
      </c>
      <c r="AX114" s="95">
        <f t="shared" si="114"/>
        <v>14.200033809523813</v>
      </c>
      <c r="AY114" s="95">
        <f t="shared" si="114"/>
        <v>14.200033809523813</v>
      </c>
      <c r="AZ114" s="95">
        <f t="shared" si="114"/>
        <v>14.200033809523813</v>
      </c>
      <c r="BA114" s="95">
        <f t="shared" si="114"/>
        <v>14.200033809523813</v>
      </c>
      <c r="BB114" s="95">
        <f t="shared" si="114"/>
        <v>14.200033809523813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8" thickBot="1" x14ac:dyDescent="0.3">
      <c r="A115" s="262"/>
      <c r="B115" s="134" t="s">
        <v>119</v>
      </c>
      <c r="C115" s="135" t="str">
        <f>+'Detail by Turbine'!B25</f>
        <v>Tentative</v>
      </c>
      <c r="D115" s="136">
        <f t="shared" ref="D115:AI115" si="115">+D112*$C114</f>
        <v>0</v>
      </c>
      <c r="E115" s="136">
        <f t="shared" si="115"/>
        <v>0</v>
      </c>
      <c r="F115" s="136">
        <f t="shared" si="115"/>
        <v>0</v>
      </c>
      <c r="G115" s="136">
        <f t="shared" si="115"/>
        <v>0</v>
      </c>
      <c r="H115" s="136">
        <f t="shared" si="115"/>
        <v>0</v>
      </c>
      <c r="I115" s="136">
        <f t="shared" si="115"/>
        <v>0</v>
      </c>
      <c r="J115" s="136">
        <f t="shared" si="115"/>
        <v>0</v>
      </c>
      <c r="K115" s="136">
        <f t="shared" si="115"/>
        <v>0</v>
      </c>
      <c r="L115" s="136">
        <f t="shared" si="115"/>
        <v>0</v>
      </c>
      <c r="M115" s="136">
        <f t="shared" si="115"/>
        <v>0</v>
      </c>
      <c r="N115" s="136">
        <f t="shared" si="115"/>
        <v>0.71</v>
      </c>
      <c r="O115" s="136">
        <f t="shared" si="115"/>
        <v>0.71</v>
      </c>
      <c r="P115" s="136">
        <f t="shared" si="115"/>
        <v>0.71</v>
      </c>
      <c r="Q115" s="136">
        <f t="shared" si="115"/>
        <v>0.71</v>
      </c>
      <c r="R115" s="136">
        <f t="shared" si="115"/>
        <v>0.71</v>
      </c>
      <c r="S115" s="136">
        <f t="shared" si="115"/>
        <v>0.71</v>
      </c>
      <c r="T115" s="136">
        <f t="shared" si="115"/>
        <v>0.71</v>
      </c>
      <c r="U115" s="136">
        <f t="shared" si="115"/>
        <v>0.71</v>
      </c>
      <c r="V115" s="136">
        <f t="shared" si="115"/>
        <v>0.71</v>
      </c>
      <c r="W115" s="136">
        <f t="shared" si="115"/>
        <v>0.71</v>
      </c>
      <c r="X115" s="136">
        <f t="shared" si="115"/>
        <v>0.93877777777777782</v>
      </c>
      <c r="Y115" s="136">
        <f t="shared" si="115"/>
        <v>1.1675555555555557</v>
      </c>
      <c r="Z115" s="136">
        <f t="shared" si="115"/>
        <v>1.3963333333333336</v>
      </c>
      <c r="AA115" s="136">
        <f t="shared" si="115"/>
        <v>1.6251111111111114</v>
      </c>
      <c r="AB115" s="136">
        <f t="shared" si="115"/>
        <v>1.8538888888888894</v>
      </c>
      <c r="AC115" s="136">
        <f t="shared" si="115"/>
        <v>2.0826666666666669</v>
      </c>
      <c r="AD115" s="136">
        <f t="shared" si="115"/>
        <v>2.3114444444444446</v>
      </c>
      <c r="AE115" s="136">
        <f t="shared" si="115"/>
        <v>2.5402222222222224</v>
      </c>
      <c r="AF115" s="136">
        <f t="shared" si="115"/>
        <v>2.7690000000000001</v>
      </c>
      <c r="AG115" s="137">
        <f t="shared" si="115"/>
        <v>2.9977777777777774</v>
      </c>
      <c r="AH115" s="136">
        <f t="shared" si="115"/>
        <v>3.2265555555555552</v>
      </c>
      <c r="AI115" s="136">
        <f t="shared" si="115"/>
        <v>3.4553333333333329</v>
      </c>
      <c r="AJ115" s="136">
        <f t="shared" ref="AJ115:BB115" si="116">+AJ112*$C114</f>
        <v>3.6841111111111107</v>
      </c>
      <c r="AK115" s="136">
        <f t="shared" si="116"/>
        <v>3.9128888888888889</v>
      </c>
      <c r="AL115" s="136">
        <f t="shared" si="116"/>
        <v>4.1416666666666666</v>
      </c>
      <c r="AM115" s="136">
        <f t="shared" si="116"/>
        <v>4.3704444444444448</v>
      </c>
      <c r="AN115" s="136">
        <f t="shared" si="116"/>
        <v>4.599222222222223</v>
      </c>
      <c r="AO115" s="136">
        <f t="shared" si="116"/>
        <v>4.8280000000000012</v>
      </c>
      <c r="AP115" s="136">
        <f t="shared" si="116"/>
        <v>14.2</v>
      </c>
      <c r="AQ115" s="136">
        <f t="shared" si="116"/>
        <v>14.2</v>
      </c>
      <c r="AR115" s="136">
        <f t="shared" si="116"/>
        <v>14.2</v>
      </c>
      <c r="AS115" s="136">
        <f t="shared" si="116"/>
        <v>14.2</v>
      </c>
      <c r="AT115" s="136">
        <f t="shared" si="116"/>
        <v>14.2</v>
      </c>
      <c r="AU115" s="136">
        <f t="shared" si="116"/>
        <v>14.2</v>
      </c>
      <c r="AV115" s="136">
        <f t="shared" si="116"/>
        <v>14.2</v>
      </c>
      <c r="AW115" s="136">
        <f t="shared" si="116"/>
        <v>14.2</v>
      </c>
      <c r="AX115" s="136">
        <f t="shared" si="116"/>
        <v>14.2</v>
      </c>
      <c r="AY115" s="136">
        <f t="shared" si="116"/>
        <v>14.2</v>
      </c>
      <c r="AZ115" s="136">
        <f t="shared" si="116"/>
        <v>14.2</v>
      </c>
      <c r="BA115" s="136">
        <f t="shared" si="116"/>
        <v>14.2</v>
      </c>
      <c r="BB115" s="136">
        <f t="shared" si="116"/>
        <v>14.2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5">
      <c r="A116" s="260">
        <f>+A108+1</f>
        <v>24</v>
      </c>
      <c r="B116" s="99" t="str">
        <f>+'Detail by Turbine'!G26</f>
        <v>LM6000</v>
      </c>
      <c r="C116" s="263" t="str">
        <f>+'Detail by Turbine'!S26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5">
      <c r="A117" s="261"/>
      <c r="B117" s="102" t="s">
        <v>114</v>
      </c>
      <c r="C117" s="264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f>16.7/336</f>
        <v>4.9702380952380949E-2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f t="shared" ref="X117:AO117" si="117">+(0.95-0.0497)/18</f>
        <v>5.0016666666666668E-2</v>
      </c>
      <c r="Y117" s="104">
        <f t="shared" si="117"/>
        <v>5.0016666666666668E-2</v>
      </c>
      <c r="Z117" s="104">
        <f t="shared" si="117"/>
        <v>5.0016666666666668E-2</v>
      </c>
      <c r="AA117" s="104">
        <f t="shared" si="117"/>
        <v>5.0016666666666668E-2</v>
      </c>
      <c r="AB117" s="104">
        <f t="shared" si="117"/>
        <v>5.0016666666666668E-2</v>
      </c>
      <c r="AC117" s="104">
        <f t="shared" si="117"/>
        <v>5.0016666666666668E-2</v>
      </c>
      <c r="AD117" s="104">
        <f t="shared" si="117"/>
        <v>5.0016666666666668E-2</v>
      </c>
      <c r="AE117" s="104">
        <f t="shared" si="117"/>
        <v>5.0016666666666668E-2</v>
      </c>
      <c r="AF117" s="104">
        <f t="shared" si="117"/>
        <v>5.0016666666666668E-2</v>
      </c>
      <c r="AG117" s="83">
        <f t="shared" si="117"/>
        <v>5.0016666666666668E-2</v>
      </c>
      <c r="AH117" s="104">
        <f t="shared" si="117"/>
        <v>5.0016666666666668E-2</v>
      </c>
      <c r="AI117" s="104">
        <f t="shared" si="117"/>
        <v>5.0016666666666668E-2</v>
      </c>
      <c r="AJ117" s="104">
        <f t="shared" si="117"/>
        <v>5.0016666666666668E-2</v>
      </c>
      <c r="AK117" s="104">
        <f t="shared" si="117"/>
        <v>5.0016666666666668E-2</v>
      </c>
      <c r="AL117" s="104">
        <f t="shared" si="117"/>
        <v>5.0016666666666668E-2</v>
      </c>
      <c r="AM117" s="104">
        <f t="shared" si="117"/>
        <v>5.0016666666666668E-2</v>
      </c>
      <c r="AN117" s="104">
        <f t="shared" si="117"/>
        <v>5.0016666666666668E-2</v>
      </c>
      <c r="AO117" s="104">
        <f t="shared" si="117"/>
        <v>5.0016666666666668E-2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0.05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1.0000023809523813</v>
      </c>
      <c r="BD117" s="102"/>
    </row>
    <row r="118" spans="1:89" s="106" customFormat="1" x14ac:dyDescent="0.25">
      <c r="A118" s="261"/>
      <c r="B118" s="102" t="s">
        <v>115</v>
      </c>
      <c r="C118" s="264"/>
      <c r="D118" s="104">
        <f>D117</f>
        <v>0</v>
      </c>
      <c r="E118" s="104">
        <f t="shared" ref="E118:AJ118" si="118">+D118+E117</f>
        <v>0</v>
      </c>
      <c r="F118" s="104">
        <f t="shared" si="118"/>
        <v>0</v>
      </c>
      <c r="G118" s="104">
        <f t="shared" si="118"/>
        <v>0</v>
      </c>
      <c r="H118" s="104">
        <f t="shared" si="118"/>
        <v>0</v>
      </c>
      <c r="I118" s="104">
        <f t="shared" si="118"/>
        <v>0</v>
      </c>
      <c r="J118" s="104">
        <f t="shared" si="118"/>
        <v>0</v>
      </c>
      <c r="K118" s="104">
        <f t="shared" si="118"/>
        <v>0</v>
      </c>
      <c r="L118" s="104">
        <f t="shared" si="118"/>
        <v>0</v>
      </c>
      <c r="M118" s="104">
        <f t="shared" si="118"/>
        <v>0</v>
      </c>
      <c r="N118" s="104">
        <f t="shared" si="118"/>
        <v>4.9702380952380949E-2</v>
      </c>
      <c r="O118" s="104">
        <f t="shared" si="118"/>
        <v>4.9702380952380949E-2</v>
      </c>
      <c r="P118" s="104">
        <f t="shared" si="118"/>
        <v>4.9702380952380949E-2</v>
      </c>
      <c r="Q118" s="104">
        <f t="shared" si="118"/>
        <v>4.9702380952380949E-2</v>
      </c>
      <c r="R118" s="104">
        <f t="shared" si="118"/>
        <v>4.9702380952380949E-2</v>
      </c>
      <c r="S118" s="104">
        <f t="shared" si="118"/>
        <v>4.9702380952380949E-2</v>
      </c>
      <c r="T118" s="104">
        <f t="shared" si="118"/>
        <v>4.9702380952380949E-2</v>
      </c>
      <c r="U118" s="104">
        <f t="shared" si="118"/>
        <v>4.9702380952380949E-2</v>
      </c>
      <c r="V118" s="104">
        <f t="shared" si="118"/>
        <v>4.9702380952380949E-2</v>
      </c>
      <c r="W118" s="104">
        <f t="shared" si="118"/>
        <v>4.9702380952380949E-2</v>
      </c>
      <c r="X118" s="104">
        <f t="shared" si="118"/>
        <v>9.9719047619047624E-2</v>
      </c>
      <c r="Y118" s="104">
        <f t="shared" si="118"/>
        <v>0.14973571428571431</v>
      </c>
      <c r="Z118" s="104">
        <f t="shared" si="118"/>
        <v>0.19975238095238096</v>
      </c>
      <c r="AA118" s="104">
        <f t="shared" si="118"/>
        <v>0.24976904761904761</v>
      </c>
      <c r="AB118" s="104">
        <f t="shared" si="118"/>
        <v>0.29978571428571427</v>
      </c>
      <c r="AC118" s="104">
        <f t="shared" si="118"/>
        <v>0.34980238095238092</v>
      </c>
      <c r="AD118" s="104">
        <f t="shared" si="118"/>
        <v>0.39981904761904757</v>
      </c>
      <c r="AE118" s="104">
        <f t="shared" si="118"/>
        <v>0.44983571428571423</v>
      </c>
      <c r="AF118" s="104">
        <f t="shared" si="118"/>
        <v>0.49985238095238088</v>
      </c>
      <c r="AG118" s="83">
        <f t="shared" si="118"/>
        <v>0.54986904761904754</v>
      </c>
      <c r="AH118" s="104">
        <f t="shared" si="118"/>
        <v>0.59988571428571424</v>
      </c>
      <c r="AI118" s="104">
        <f t="shared" si="118"/>
        <v>0.64990238095238095</v>
      </c>
      <c r="AJ118" s="104">
        <f t="shared" si="118"/>
        <v>0.69991904761904766</v>
      </c>
      <c r="AK118" s="104">
        <f t="shared" ref="AK118:BB118" si="119">+AJ118+AK117</f>
        <v>0.74993571428571437</v>
      </c>
      <c r="AL118" s="104">
        <f t="shared" si="119"/>
        <v>0.79995238095238108</v>
      </c>
      <c r="AM118" s="104">
        <f t="shared" si="119"/>
        <v>0.84996904761904779</v>
      </c>
      <c r="AN118" s="104">
        <f t="shared" si="119"/>
        <v>0.8999857142857145</v>
      </c>
      <c r="AO118" s="104">
        <f t="shared" si="119"/>
        <v>0.95000238095238121</v>
      </c>
      <c r="AP118" s="104">
        <f t="shared" si="119"/>
        <v>0.95000238095238121</v>
      </c>
      <c r="AQ118" s="104">
        <f t="shared" si="119"/>
        <v>0.95000238095238121</v>
      </c>
      <c r="AR118" s="104">
        <f t="shared" si="119"/>
        <v>0.95000238095238121</v>
      </c>
      <c r="AS118" s="104">
        <f t="shared" si="119"/>
        <v>0.95000238095238121</v>
      </c>
      <c r="AT118" s="104">
        <f t="shared" si="119"/>
        <v>1.0000023809523813</v>
      </c>
      <c r="AU118" s="104">
        <f t="shared" si="119"/>
        <v>1.0000023809523813</v>
      </c>
      <c r="AV118" s="104">
        <f t="shared" si="119"/>
        <v>1.0000023809523813</v>
      </c>
      <c r="AW118" s="104">
        <f t="shared" si="119"/>
        <v>1.0000023809523813</v>
      </c>
      <c r="AX118" s="104">
        <f t="shared" si="119"/>
        <v>1.0000023809523813</v>
      </c>
      <c r="AY118" s="104">
        <f t="shared" si="119"/>
        <v>1.0000023809523813</v>
      </c>
      <c r="AZ118" s="104">
        <f t="shared" si="119"/>
        <v>1.0000023809523813</v>
      </c>
      <c r="BA118" s="104">
        <f t="shared" si="119"/>
        <v>1.0000023809523813</v>
      </c>
      <c r="BB118" s="104">
        <f t="shared" si="119"/>
        <v>1.0000023809523813</v>
      </c>
      <c r="BC118" s="105"/>
      <c r="BD118" s="102"/>
    </row>
    <row r="119" spans="1:89" s="106" customFormat="1" x14ac:dyDescent="0.25">
      <c r="A119" s="261"/>
      <c r="B119" s="102" t="s">
        <v>116</v>
      </c>
      <c r="C119" s="264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0.05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f t="shared" ref="X119:AO119" si="120">+(0.34-0.05)/18</f>
        <v>1.6111111111111114E-2</v>
      </c>
      <c r="Y119" s="104">
        <f t="shared" si="120"/>
        <v>1.6111111111111114E-2</v>
      </c>
      <c r="Z119" s="104">
        <f t="shared" si="120"/>
        <v>1.6111111111111114E-2</v>
      </c>
      <c r="AA119" s="104">
        <f t="shared" si="120"/>
        <v>1.6111111111111114E-2</v>
      </c>
      <c r="AB119" s="104">
        <f t="shared" si="120"/>
        <v>1.6111111111111114E-2</v>
      </c>
      <c r="AC119" s="104">
        <f t="shared" si="120"/>
        <v>1.6111111111111114E-2</v>
      </c>
      <c r="AD119" s="104">
        <f t="shared" si="120"/>
        <v>1.6111111111111114E-2</v>
      </c>
      <c r="AE119" s="104">
        <f t="shared" si="120"/>
        <v>1.6111111111111114E-2</v>
      </c>
      <c r="AF119" s="104">
        <f t="shared" si="120"/>
        <v>1.6111111111111114E-2</v>
      </c>
      <c r="AG119" s="83">
        <f t="shared" si="120"/>
        <v>1.6111111111111114E-2</v>
      </c>
      <c r="AH119" s="104">
        <f t="shared" si="120"/>
        <v>1.6111111111111114E-2</v>
      </c>
      <c r="AI119" s="104">
        <f t="shared" si="120"/>
        <v>1.6111111111111114E-2</v>
      </c>
      <c r="AJ119" s="104">
        <f t="shared" si="120"/>
        <v>1.6111111111111114E-2</v>
      </c>
      <c r="AK119" s="104">
        <f t="shared" si="120"/>
        <v>1.6111111111111114E-2</v>
      </c>
      <c r="AL119" s="104">
        <f t="shared" si="120"/>
        <v>1.6111111111111114E-2</v>
      </c>
      <c r="AM119" s="104">
        <f t="shared" si="120"/>
        <v>1.6111111111111114E-2</v>
      </c>
      <c r="AN119" s="104">
        <f t="shared" si="120"/>
        <v>1.6111111111111114E-2</v>
      </c>
      <c r="AO119" s="104">
        <f t="shared" si="120"/>
        <v>1.6111111111111114E-2</v>
      </c>
      <c r="AP119" s="104">
        <v>0.66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5">
      <c r="A120" s="261"/>
      <c r="B120" s="102" t="s">
        <v>117</v>
      </c>
      <c r="C120" s="264"/>
      <c r="D120" s="104">
        <f>D119</f>
        <v>0</v>
      </c>
      <c r="E120" s="104">
        <f t="shared" ref="E120:AJ120" si="121">+D120+E119</f>
        <v>0</v>
      </c>
      <c r="F120" s="104">
        <f t="shared" si="121"/>
        <v>0</v>
      </c>
      <c r="G120" s="104">
        <f t="shared" si="121"/>
        <v>0</v>
      </c>
      <c r="H120" s="104">
        <f t="shared" si="121"/>
        <v>0</v>
      </c>
      <c r="I120" s="104">
        <f t="shared" si="121"/>
        <v>0</v>
      </c>
      <c r="J120" s="104">
        <f t="shared" si="121"/>
        <v>0</v>
      </c>
      <c r="K120" s="104">
        <f t="shared" si="121"/>
        <v>0</v>
      </c>
      <c r="L120" s="104">
        <f t="shared" si="121"/>
        <v>0</v>
      </c>
      <c r="M120" s="104">
        <f t="shared" si="121"/>
        <v>0</v>
      </c>
      <c r="N120" s="104">
        <f t="shared" si="121"/>
        <v>0.05</v>
      </c>
      <c r="O120" s="104">
        <f t="shared" si="121"/>
        <v>0.05</v>
      </c>
      <c r="P120" s="104">
        <f t="shared" si="121"/>
        <v>0.05</v>
      </c>
      <c r="Q120" s="104">
        <f t="shared" si="121"/>
        <v>0.05</v>
      </c>
      <c r="R120" s="104">
        <f t="shared" si="121"/>
        <v>0.05</v>
      </c>
      <c r="S120" s="104">
        <f t="shared" si="121"/>
        <v>0.05</v>
      </c>
      <c r="T120" s="104">
        <f t="shared" si="121"/>
        <v>0.05</v>
      </c>
      <c r="U120" s="104">
        <f t="shared" si="121"/>
        <v>0.05</v>
      </c>
      <c r="V120" s="104">
        <f t="shared" si="121"/>
        <v>0.05</v>
      </c>
      <c r="W120" s="104">
        <f t="shared" si="121"/>
        <v>0.05</v>
      </c>
      <c r="X120" s="104">
        <f t="shared" si="121"/>
        <v>6.611111111111112E-2</v>
      </c>
      <c r="Y120" s="104">
        <f t="shared" si="121"/>
        <v>8.2222222222222238E-2</v>
      </c>
      <c r="Z120" s="104">
        <f t="shared" si="121"/>
        <v>9.8333333333333356E-2</v>
      </c>
      <c r="AA120" s="104">
        <f t="shared" si="121"/>
        <v>0.11444444444444447</v>
      </c>
      <c r="AB120" s="104">
        <f t="shared" si="121"/>
        <v>0.13055555555555559</v>
      </c>
      <c r="AC120" s="104">
        <f t="shared" si="121"/>
        <v>0.1466666666666667</v>
      </c>
      <c r="AD120" s="104">
        <f t="shared" si="121"/>
        <v>0.1627777777777778</v>
      </c>
      <c r="AE120" s="104">
        <f t="shared" si="121"/>
        <v>0.1788888888888889</v>
      </c>
      <c r="AF120" s="104">
        <f t="shared" si="121"/>
        <v>0.19500000000000001</v>
      </c>
      <c r="AG120" s="83">
        <f t="shared" si="121"/>
        <v>0.21111111111111111</v>
      </c>
      <c r="AH120" s="104">
        <f t="shared" si="121"/>
        <v>0.22722222222222221</v>
      </c>
      <c r="AI120" s="104">
        <f t="shared" si="121"/>
        <v>0.24333333333333332</v>
      </c>
      <c r="AJ120" s="104">
        <f t="shared" si="121"/>
        <v>0.25944444444444442</v>
      </c>
      <c r="AK120" s="104">
        <f t="shared" ref="AK120:BB120" si="122">+AJ120+AK119</f>
        <v>0.27555555555555555</v>
      </c>
      <c r="AL120" s="104">
        <f t="shared" si="122"/>
        <v>0.29166666666666669</v>
      </c>
      <c r="AM120" s="104">
        <f t="shared" si="122"/>
        <v>0.30777777777777782</v>
      </c>
      <c r="AN120" s="104">
        <f t="shared" si="122"/>
        <v>0.32388888888888895</v>
      </c>
      <c r="AO120" s="104">
        <f t="shared" si="122"/>
        <v>0.34000000000000008</v>
      </c>
      <c r="AP120" s="104">
        <f t="shared" si="122"/>
        <v>1</v>
      </c>
      <c r="AQ120" s="104">
        <f t="shared" si="122"/>
        <v>1</v>
      </c>
      <c r="AR120" s="104">
        <f t="shared" si="122"/>
        <v>1</v>
      </c>
      <c r="AS120" s="104">
        <f t="shared" si="122"/>
        <v>1</v>
      </c>
      <c r="AT120" s="104">
        <f t="shared" si="122"/>
        <v>1</v>
      </c>
      <c r="AU120" s="104">
        <f t="shared" si="122"/>
        <v>1</v>
      </c>
      <c r="AV120" s="104">
        <f t="shared" si="122"/>
        <v>1</v>
      </c>
      <c r="AW120" s="104">
        <f t="shared" si="122"/>
        <v>1</v>
      </c>
      <c r="AX120" s="104">
        <f t="shared" si="122"/>
        <v>1</v>
      </c>
      <c r="AY120" s="104">
        <f t="shared" si="122"/>
        <v>1</v>
      </c>
      <c r="AZ120" s="104">
        <f t="shared" si="122"/>
        <v>1</v>
      </c>
      <c r="BA120" s="104">
        <f t="shared" si="122"/>
        <v>1</v>
      </c>
      <c r="BB120" s="104">
        <f t="shared" si="122"/>
        <v>1</v>
      </c>
      <c r="BC120" s="105"/>
      <c r="BD120" s="102"/>
    </row>
    <row r="121" spans="1:89" s="110" customFormat="1" x14ac:dyDescent="0.25">
      <c r="A121" s="261"/>
      <c r="B121" s="107"/>
      <c r="C121" s="264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5">
      <c r="A122" s="261"/>
      <c r="B122" s="92" t="s">
        <v>118</v>
      </c>
      <c r="C122" s="94">
        <v>14.2</v>
      </c>
      <c r="D122" s="95">
        <f t="shared" ref="D122:AI122" si="123">+D118*$C122</f>
        <v>0</v>
      </c>
      <c r="E122" s="95">
        <f t="shared" si="123"/>
        <v>0</v>
      </c>
      <c r="F122" s="95">
        <f t="shared" si="123"/>
        <v>0</v>
      </c>
      <c r="G122" s="95">
        <f t="shared" si="123"/>
        <v>0</v>
      </c>
      <c r="H122" s="95">
        <f t="shared" si="123"/>
        <v>0</v>
      </c>
      <c r="I122" s="95">
        <f t="shared" si="123"/>
        <v>0</v>
      </c>
      <c r="J122" s="95">
        <f t="shared" si="123"/>
        <v>0</v>
      </c>
      <c r="K122" s="95">
        <f t="shared" si="123"/>
        <v>0</v>
      </c>
      <c r="L122" s="95">
        <f t="shared" si="123"/>
        <v>0</v>
      </c>
      <c r="M122" s="95">
        <f t="shared" si="123"/>
        <v>0</v>
      </c>
      <c r="N122" s="95">
        <f t="shared" si="123"/>
        <v>0.70577380952380941</v>
      </c>
      <c r="O122" s="95">
        <f t="shared" si="123"/>
        <v>0.70577380952380941</v>
      </c>
      <c r="P122" s="95">
        <f t="shared" si="123"/>
        <v>0.70577380952380941</v>
      </c>
      <c r="Q122" s="95">
        <f t="shared" si="123"/>
        <v>0.70577380952380941</v>
      </c>
      <c r="R122" s="95">
        <f t="shared" si="123"/>
        <v>0.70577380952380941</v>
      </c>
      <c r="S122" s="95">
        <f t="shared" si="123"/>
        <v>0.70577380952380941</v>
      </c>
      <c r="T122" s="95">
        <f t="shared" si="123"/>
        <v>0.70577380952380941</v>
      </c>
      <c r="U122" s="95">
        <f t="shared" si="123"/>
        <v>0.70577380952380941</v>
      </c>
      <c r="V122" s="95">
        <f t="shared" si="123"/>
        <v>0.70577380952380941</v>
      </c>
      <c r="W122" s="95">
        <f t="shared" si="123"/>
        <v>0.70577380952380941</v>
      </c>
      <c r="X122" s="95">
        <f t="shared" si="123"/>
        <v>1.4160104761904762</v>
      </c>
      <c r="Y122" s="95">
        <f t="shared" si="123"/>
        <v>2.1262471428571432</v>
      </c>
      <c r="Z122" s="95">
        <f t="shared" si="123"/>
        <v>2.8364838095238096</v>
      </c>
      <c r="AA122" s="95">
        <f t="shared" si="123"/>
        <v>3.546720476190476</v>
      </c>
      <c r="AB122" s="95">
        <f t="shared" si="123"/>
        <v>4.256957142857142</v>
      </c>
      <c r="AC122" s="95">
        <f t="shared" si="123"/>
        <v>4.9671938095238088</v>
      </c>
      <c r="AD122" s="95">
        <f t="shared" si="123"/>
        <v>5.6774304761904757</v>
      </c>
      <c r="AE122" s="95">
        <f t="shared" si="123"/>
        <v>6.3876671428571417</v>
      </c>
      <c r="AF122" s="95">
        <f t="shared" si="123"/>
        <v>7.0979038095238085</v>
      </c>
      <c r="AG122" s="91">
        <f t="shared" si="123"/>
        <v>7.8081404761904745</v>
      </c>
      <c r="AH122" s="95">
        <f t="shared" si="123"/>
        <v>8.5183771428571422</v>
      </c>
      <c r="AI122" s="95">
        <f t="shared" si="123"/>
        <v>9.2286138095238091</v>
      </c>
      <c r="AJ122" s="95">
        <f t="shared" ref="AJ122:BB122" si="124">+AJ118*$C122</f>
        <v>9.9388504761904759</v>
      </c>
      <c r="AK122" s="95">
        <f t="shared" si="124"/>
        <v>10.649087142857143</v>
      </c>
      <c r="AL122" s="95">
        <f t="shared" si="124"/>
        <v>11.359323809523811</v>
      </c>
      <c r="AM122" s="95">
        <f t="shared" si="124"/>
        <v>12.069560476190478</v>
      </c>
      <c r="AN122" s="95">
        <f t="shared" si="124"/>
        <v>12.779797142857145</v>
      </c>
      <c r="AO122" s="95">
        <f t="shared" si="124"/>
        <v>13.490033809523812</v>
      </c>
      <c r="AP122" s="95">
        <f t="shared" si="124"/>
        <v>13.490033809523812</v>
      </c>
      <c r="AQ122" s="95">
        <f t="shared" si="124"/>
        <v>13.490033809523812</v>
      </c>
      <c r="AR122" s="95">
        <f t="shared" si="124"/>
        <v>13.490033809523812</v>
      </c>
      <c r="AS122" s="95">
        <f t="shared" si="124"/>
        <v>13.490033809523812</v>
      </c>
      <c r="AT122" s="95">
        <f t="shared" si="124"/>
        <v>14.200033809523813</v>
      </c>
      <c r="AU122" s="95">
        <f t="shared" si="124"/>
        <v>14.200033809523813</v>
      </c>
      <c r="AV122" s="95">
        <f t="shared" si="124"/>
        <v>14.200033809523813</v>
      </c>
      <c r="AW122" s="95">
        <f t="shared" si="124"/>
        <v>14.200033809523813</v>
      </c>
      <c r="AX122" s="95">
        <f t="shared" si="124"/>
        <v>14.200033809523813</v>
      </c>
      <c r="AY122" s="95">
        <f t="shared" si="124"/>
        <v>14.200033809523813</v>
      </c>
      <c r="AZ122" s="95">
        <f t="shared" si="124"/>
        <v>14.200033809523813</v>
      </c>
      <c r="BA122" s="95">
        <f t="shared" si="124"/>
        <v>14.200033809523813</v>
      </c>
      <c r="BB122" s="95">
        <f t="shared" si="124"/>
        <v>14.200033809523813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8" thickBot="1" x14ac:dyDescent="0.3">
      <c r="A123" s="262"/>
      <c r="B123" s="134" t="s">
        <v>119</v>
      </c>
      <c r="C123" s="135" t="str">
        <f>+'Detail by Turbine'!B26</f>
        <v>Tentative</v>
      </c>
      <c r="D123" s="136">
        <f t="shared" ref="D123:AI123" si="125">+D120*$C122</f>
        <v>0</v>
      </c>
      <c r="E123" s="136">
        <f t="shared" si="125"/>
        <v>0</v>
      </c>
      <c r="F123" s="136">
        <f t="shared" si="125"/>
        <v>0</v>
      </c>
      <c r="G123" s="136">
        <f t="shared" si="125"/>
        <v>0</v>
      </c>
      <c r="H123" s="136">
        <f t="shared" si="125"/>
        <v>0</v>
      </c>
      <c r="I123" s="136">
        <f t="shared" si="125"/>
        <v>0</v>
      </c>
      <c r="J123" s="136">
        <f t="shared" si="125"/>
        <v>0</v>
      </c>
      <c r="K123" s="136">
        <f t="shared" si="125"/>
        <v>0</v>
      </c>
      <c r="L123" s="136">
        <f t="shared" si="125"/>
        <v>0</v>
      </c>
      <c r="M123" s="136">
        <f t="shared" si="125"/>
        <v>0</v>
      </c>
      <c r="N123" s="136">
        <f t="shared" si="125"/>
        <v>0.71</v>
      </c>
      <c r="O123" s="136">
        <f t="shared" si="125"/>
        <v>0.71</v>
      </c>
      <c r="P123" s="136">
        <f t="shared" si="125"/>
        <v>0.71</v>
      </c>
      <c r="Q123" s="136">
        <f t="shared" si="125"/>
        <v>0.71</v>
      </c>
      <c r="R123" s="136">
        <f t="shared" si="125"/>
        <v>0.71</v>
      </c>
      <c r="S123" s="136">
        <f t="shared" si="125"/>
        <v>0.71</v>
      </c>
      <c r="T123" s="136">
        <f t="shared" si="125"/>
        <v>0.71</v>
      </c>
      <c r="U123" s="136">
        <f t="shared" si="125"/>
        <v>0.71</v>
      </c>
      <c r="V123" s="136">
        <f t="shared" si="125"/>
        <v>0.71</v>
      </c>
      <c r="W123" s="136">
        <f t="shared" si="125"/>
        <v>0.71</v>
      </c>
      <c r="X123" s="136">
        <f t="shared" si="125"/>
        <v>0.93877777777777782</v>
      </c>
      <c r="Y123" s="136">
        <f t="shared" si="125"/>
        <v>1.1675555555555557</v>
      </c>
      <c r="Z123" s="136">
        <f t="shared" si="125"/>
        <v>1.3963333333333336</v>
      </c>
      <c r="AA123" s="136">
        <f t="shared" si="125"/>
        <v>1.6251111111111114</v>
      </c>
      <c r="AB123" s="136">
        <f t="shared" si="125"/>
        <v>1.8538888888888894</v>
      </c>
      <c r="AC123" s="136">
        <f t="shared" si="125"/>
        <v>2.0826666666666669</v>
      </c>
      <c r="AD123" s="136">
        <f t="shared" si="125"/>
        <v>2.3114444444444446</v>
      </c>
      <c r="AE123" s="136">
        <f t="shared" si="125"/>
        <v>2.5402222222222224</v>
      </c>
      <c r="AF123" s="136">
        <f t="shared" si="125"/>
        <v>2.7690000000000001</v>
      </c>
      <c r="AG123" s="137">
        <f t="shared" si="125"/>
        <v>2.9977777777777774</v>
      </c>
      <c r="AH123" s="136">
        <f t="shared" si="125"/>
        <v>3.2265555555555552</v>
      </c>
      <c r="AI123" s="136">
        <f t="shared" si="125"/>
        <v>3.4553333333333329</v>
      </c>
      <c r="AJ123" s="136">
        <f t="shared" ref="AJ123:BB123" si="126">+AJ120*$C122</f>
        <v>3.6841111111111107</v>
      </c>
      <c r="AK123" s="136">
        <f t="shared" si="126"/>
        <v>3.9128888888888889</v>
      </c>
      <c r="AL123" s="136">
        <f t="shared" si="126"/>
        <v>4.1416666666666666</v>
      </c>
      <c r="AM123" s="136">
        <f t="shared" si="126"/>
        <v>4.3704444444444448</v>
      </c>
      <c r="AN123" s="136">
        <f t="shared" si="126"/>
        <v>4.599222222222223</v>
      </c>
      <c r="AO123" s="136">
        <f t="shared" si="126"/>
        <v>4.8280000000000012</v>
      </c>
      <c r="AP123" s="136">
        <f t="shared" si="126"/>
        <v>14.2</v>
      </c>
      <c r="AQ123" s="136">
        <f t="shared" si="126"/>
        <v>14.2</v>
      </c>
      <c r="AR123" s="136">
        <f t="shared" si="126"/>
        <v>14.2</v>
      </c>
      <c r="AS123" s="136">
        <f t="shared" si="126"/>
        <v>14.2</v>
      </c>
      <c r="AT123" s="136">
        <f t="shared" si="126"/>
        <v>14.2</v>
      </c>
      <c r="AU123" s="136">
        <f t="shared" si="126"/>
        <v>14.2</v>
      </c>
      <c r="AV123" s="136">
        <f t="shared" si="126"/>
        <v>14.2</v>
      </c>
      <c r="AW123" s="136">
        <f t="shared" si="126"/>
        <v>14.2</v>
      </c>
      <c r="AX123" s="136">
        <f t="shared" si="126"/>
        <v>14.2</v>
      </c>
      <c r="AY123" s="136">
        <f t="shared" si="126"/>
        <v>14.2</v>
      </c>
      <c r="AZ123" s="136">
        <f t="shared" si="126"/>
        <v>14.2</v>
      </c>
      <c r="BA123" s="136">
        <f t="shared" si="126"/>
        <v>14.2</v>
      </c>
      <c r="BB123" s="136">
        <f t="shared" si="126"/>
        <v>14.2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5">
      <c r="A124" s="260">
        <f>+A84+1</f>
        <v>13</v>
      </c>
      <c r="B124" s="99" t="str">
        <f>+'Detail by Turbine'!G17</f>
        <v>7FA</v>
      </c>
      <c r="C124" s="263" t="str">
        <f>+'Detail by Turbine'!S17</f>
        <v>Columbia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5">
      <c r="A125" s="261"/>
      <c r="B125" s="102" t="s">
        <v>114</v>
      </c>
      <c r="C125" s="264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0.05</v>
      </c>
      <c r="AG125" s="83">
        <v>0.08</v>
      </c>
      <c r="AH125" s="104">
        <v>0.03</v>
      </c>
      <c r="AI125" s="104">
        <v>0.03</v>
      </c>
      <c r="AJ125" s="104">
        <v>0.03</v>
      </c>
      <c r="AK125" s="104">
        <v>0.03</v>
      </c>
      <c r="AL125" s="104">
        <v>0.03</v>
      </c>
      <c r="AM125" s="104">
        <v>0.03</v>
      </c>
      <c r="AN125" s="104">
        <v>0.03</v>
      </c>
      <c r="AO125" s="104">
        <v>0.03</v>
      </c>
      <c r="AP125" s="104">
        <v>0.03</v>
      </c>
      <c r="AQ125" s="104">
        <v>0.03</v>
      </c>
      <c r="AR125" s="104">
        <v>0.04</v>
      </c>
      <c r="AS125" s="104">
        <v>0.04</v>
      </c>
      <c r="AT125" s="104">
        <v>0.04</v>
      </c>
      <c r="AU125" s="104">
        <v>0.04</v>
      </c>
      <c r="AV125" s="104">
        <v>0.04</v>
      </c>
      <c r="AW125" s="104">
        <v>0.04</v>
      </c>
      <c r="AX125" s="104">
        <v>0.04</v>
      </c>
      <c r="AY125" s="104">
        <v>0.04</v>
      </c>
      <c r="AZ125" s="104">
        <v>0.2</v>
      </c>
      <c r="BA125" s="104">
        <v>0.05</v>
      </c>
      <c r="BB125" s="104">
        <v>0</v>
      </c>
      <c r="BC125" s="105">
        <f>SUM(D125:BB125)</f>
        <v>1.0000000000000004</v>
      </c>
      <c r="BD125" s="102"/>
    </row>
    <row r="126" spans="1:89" s="106" customFormat="1" x14ac:dyDescent="0.25">
      <c r="A126" s="261"/>
      <c r="B126" s="102" t="s">
        <v>115</v>
      </c>
      <c r="C126" s="264"/>
      <c r="D126" s="104">
        <f>D125</f>
        <v>0</v>
      </c>
      <c r="E126" s="104">
        <f t="shared" ref="E126:AJ126" si="127">+D126+E125</f>
        <v>0</v>
      </c>
      <c r="F126" s="104">
        <f t="shared" si="127"/>
        <v>0</v>
      </c>
      <c r="G126" s="104">
        <f t="shared" si="127"/>
        <v>0</v>
      </c>
      <c r="H126" s="104">
        <f t="shared" si="127"/>
        <v>0</v>
      </c>
      <c r="I126" s="104">
        <f t="shared" si="127"/>
        <v>0</v>
      </c>
      <c r="J126" s="104">
        <f t="shared" si="127"/>
        <v>0</v>
      </c>
      <c r="K126" s="104">
        <f t="shared" si="127"/>
        <v>0</v>
      </c>
      <c r="L126" s="104">
        <f t="shared" si="127"/>
        <v>0</v>
      </c>
      <c r="M126" s="104">
        <f t="shared" si="127"/>
        <v>0</v>
      </c>
      <c r="N126" s="104">
        <f t="shared" si="127"/>
        <v>0</v>
      </c>
      <c r="O126" s="104">
        <f t="shared" si="127"/>
        <v>0</v>
      </c>
      <c r="P126" s="104">
        <f t="shared" si="127"/>
        <v>0</v>
      </c>
      <c r="Q126" s="104">
        <f t="shared" si="127"/>
        <v>0</v>
      </c>
      <c r="R126" s="104">
        <f t="shared" si="127"/>
        <v>0</v>
      </c>
      <c r="S126" s="104">
        <f t="shared" si="127"/>
        <v>0</v>
      </c>
      <c r="T126" s="104">
        <f t="shared" si="127"/>
        <v>0</v>
      </c>
      <c r="U126" s="104">
        <f t="shared" si="127"/>
        <v>0</v>
      </c>
      <c r="V126" s="104">
        <f t="shared" si="127"/>
        <v>0</v>
      </c>
      <c r="W126" s="104">
        <f t="shared" si="127"/>
        <v>0</v>
      </c>
      <c r="X126" s="104">
        <f t="shared" si="127"/>
        <v>0</v>
      </c>
      <c r="Y126" s="104">
        <f t="shared" si="127"/>
        <v>0</v>
      </c>
      <c r="Z126" s="104">
        <f t="shared" si="127"/>
        <v>0</v>
      </c>
      <c r="AA126" s="104">
        <f t="shared" si="127"/>
        <v>0</v>
      </c>
      <c r="AB126" s="104">
        <f t="shared" si="127"/>
        <v>0</v>
      </c>
      <c r="AC126" s="104">
        <f t="shared" si="127"/>
        <v>0</v>
      </c>
      <c r="AD126" s="104">
        <f t="shared" si="127"/>
        <v>0</v>
      </c>
      <c r="AE126" s="104">
        <f t="shared" si="127"/>
        <v>0</v>
      </c>
      <c r="AF126" s="104">
        <f t="shared" si="127"/>
        <v>0.05</v>
      </c>
      <c r="AG126" s="83">
        <f t="shared" si="127"/>
        <v>0.13</v>
      </c>
      <c r="AH126" s="104">
        <f t="shared" si="127"/>
        <v>0.16</v>
      </c>
      <c r="AI126" s="104">
        <f t="shared" si="127"/>
        <v>0.19</v>
      </c>
      <c r="AJ126" s="104">
        <f t="shared" si="127"/>
        <v>0.22</v>
      </c>
      <c r="AK126" s="104">
        <f t="shared" ref="AK126:BB126" si="128">+AJ126+AK125</f>
        <v>0.25</v>
      </c>
      <c r="AL126" s="104">
        <f t="shared" si="128"/>
        <v>0.28000000000000003</v>
      </c>
      <c r="AM126" s="104">
        <f t="shared" si="128"/>
        <v>0.31000000000000005</v>
      </c>
      <c r="AN126" s="104">
        <f t="shared" si="128"/>
        <v>0.34000000000000008</v>
      </c>
      <c r="AO126" s="104">
        <f t="shared" si="128"/>
        <v>0.37000000000000011</v>
      </c>
      <c r="AP126" s="104">
        <f t="shared" si="128"/>
        <v>0.40000000000000013</v>
      </c>
      <c r="AQ126" s="104">
        <f t="shared" si="128"/>
        <v>0.43000000000000016</v>
      </c>
      <c r="AR126" s="104">
        <f t="shared" si="128"/>
        <v>0.47000000000000014</v>
      </c>
      <c r="AS126" s="104">
        <f t="shared" si="128"/>
        <v>0.51000000000000012</v>
      </c>
      <c r="AT126" s="104">
        <f t="shared" si="128"/>
        <v>0.55000000000000016</v>
      </c>
      <c r="AU126" s="104">
        <f t="shared" si="128"/>
        <v>0.59000000000000019</v>
      </c>
      <c r="AV126" s="104">
        <f t="shared" si="128"/>
        <v>0.63000000000000023</v>
      </c>
      <c r="AW126" s="104">
        <f t="shared" si="128"/>
        <v>0.67000000000000026</v>
      </c>
      <c r="AX126" s="104">
        <f t="shared" si="128"/>
        <v>0.7100000000000003</v>
      </c>
      <c r="AY126" s="104">
        <f t="shared" si="128"/>
        <v>0.75000000000000033</v>
      </c>
      <c r="AZ126" s="104">
        <f t="shared" si="128"/>
        <v>0.9500000000000004</v>
      </c>
      <c r="BA126" s="104">
        <f t="shared" si="128"/>
        <v>1.0000000000000004</v>
      </c>
      <c r="BB126" s="104">
        <f t="shared" si="128"/>
        <v>1.0000000000000004</v>
      </c>
      <c r="BC126" s="105"/>
      <c r="BD126" s="102"/>
    </row>
    <row r="127" spans="1:89" s="106" customFormat="1" x14ac:dyDescent="0.25">
      <c r="A127" s="261"/>
      <c r="B127" s="102" t="s">
        <v>116</v>
      </c>
      <c r="C127" s="264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f t="shared" ref="W127:BB127" si="129">W128-V128</f>
        <v>0</v>
      </c>
      <c r="X127" s="104">
        <f t="shared" si="129"/>
        <v>0</v>
      </c>
      <c r="Y127" s="104">
        <f t="shared" si="129"/>
        <v>0</v>
      </c>
      <c r="Z127" s="104">
        <f t="shared" si="129"/>
        <v>0</v>
      </c>
      <c r="AA127" s="104">
        <f t="shared" si="129"/>
        <v>0</v>
      </c>
      <c r="AB127" s="104">
        <f t="shared" si="129"/>
        <v>0</v>
      </c>
      <c r="AC127" s="104">
        <f t="shared" si="129"/>
        <v>0</v>
      </c>
      <c r="AD127" s="104">
        <f t="shared" si="129"/>
        <v>0</v>
      </c>
      <c r="AE127" s="104">
        <f t="shared" si="129"/>
        <v>0</v>
      </c>
      <c r="AF127" s="104">
        <f t="shared" si="129"/>
        <v>0.1</v>
      </c>
      <c r="AG127" s="83">
        <f>AG128-AF128</f>
        <v>0</v>
      </c>
      <c r="AH127" s="104">
        <f t="shared" si="129"/>
        <v>1.999999999999999E-2</v>
      </c>
      <c r="AI127" s="104">
        <f t="shared" si="129"/>
        <v>2.0000000000000018E-2</v>
      </c>
      <c r="AJ127" s="104">
        <f t="shared" si="129"/>
        <v>1.999999999999999E-2</v>
      </c>
      <c r="AK127" s="104">
        <f t="shared" si="129"/>
        <v>1.999999999999999E-2</v>
      </c>
      <c r="AL127" s="104">
        <f t="shared" si="129"/>
        <v>2.0000000000000018E-2</v>
      </c>
      <c r="AM127" s="104">
        <f t="shared" si="129"/>
        <v>1.999999999999999E-2</v>
      </c>
      <c r="AN127" s="104">
        <f t="shared" si="129"/>
        <v>1.999999999999999E-2</v>
      </c>
      <c r="AO127" s="104">
        <f t="shared" si="129"/>
        <v>2.0000000000000018E-2</v>
      </c>
      <c r="AP127" s="104">
        <f t="shared" si="129"/>
        <v>2.0000000000000018E-2</v>
      </c>
      <c r="AQ127" s="104">
        <f t="shared" si="129"/>
        <v>1.9999999999999962E-2</v>
      </c>
      <c r="AR127" s="104">
        <f t="shared" si="129"/>
        <v>2.0000000000000018E-2</v>
      </c>
      <c r="AS127" s="104">
        <f t="shared" si="129"/>
        <v>2.0000000000000018E-2</v>
      </c>
      <c r="AT127" s="104">
        <f t="shared" si="129"/>
        <v>1.9999999999999962E-2</v>
      </c>
      <c r="AU127" s="104">
        <f t="shared" si="129"/>
        <v>2.0000000000000018E-2</v>
      </c>
      <c r="AV127" s="104">
        <f t="shared" si="129"/>
        <v>2.0000000000000018E-2</v>
      </c>
      <c r="AW127" s="104">
        <f t="shared" si="129"/>
        <v>0</v>
      </c>
      <c r="AX127" s="104">
        <f t="shared" si="129"/>
        <v>0</v>
      </c>
      <c r="AY127" s="104">
        <f t="shared" si="129"/>
        <v>0</v>
      </c>
      <c r="AZ127" s="104">
        <f t="shared" si="129"/>
        <v>0</v>
      </c>
      <c r="BA127" s="104">
        <f t="shared" si="129"/>
        <v>0</v>
      </c>
      <c r="BB127" s="104">
        <f t="shared" si="129"/>
        <v>0.6</v>
      </c>
      <c r="BC127" s="105">
        <f>SUM(D127:BB127)</f>
        <v>1</v>
      </c>
      <c r="BD127" s="102"/>
    </row>
    <row r="128" spans="1:89" s="106" customFormat="1" x14ac:dyDescent="0.25">
      <c r="A128" s="261"/>
      <c r="B128" s="102" t="s">
        <v>117</v>
      </c>
      <c r="C128" s="264"/>
      <c r="D128" s="104">
        <f>D127</f>
        <v>0</v>
      </c>
      <c r="E128" s="104">
        <f t="shared" ref="E128:V128" si="130">+D128+E127</f>
        <v>0</v>
      </c>
      <c r="F128" s="104">
        <f t="shared" si="130"/>
        <v>0</v>
      </c>
      <c r="G128" s="104">
        <f t="shared" si="130"/>
        <v>0</v>
      </c>
      <c r="H128" s="104">
        <f t="shared" si="130"/>
        <v>0</v>
      </c>
      <c r="I128" s="104">
        <f t="shared" si="130"/>
        <v>0</v>
      </c>
      <c r="J128" s="104">
        <f t="shared" si="130"/>
        <v>0</v>
      </c>
      <c r="K128" s="104">
        <f t="shared" si="130"/>
        <v>0</v>
      </c>
      <c r="L128" s="104">
        <f t="shared" si="130"/>
        <v>0</v>
      </c>
      <c r="M128" s="104">
        <f t="shared" si="130"/>
        <v>0</v>
      </c>
      <c r="N128" s="104">
        <f t="shared" si="130"/>
        <v>0</v>
      </c>
      <c r="O128" s="104">
        <f t="shared" si="130"/>
        <v>0</v>
      </c>
      <c r="P128" s="104">
        <f t="shared" si="130"/>
        <v>0</v>
      </c>
      <c r="Q128" s="104">
        <f t="shared" si="130"/>
        <v>0</v>
      </c>
      <c r="R128" s="104">
        <f t="shared" si="130"/>
        <v>0</v>
      </c>
      <c r="S128" s="104">
        <f t="shared" si="130"/>
        <v>0</v>
      </c>
      <c r="T128" s="104">
        <f t="shared" si="130"/>
        <v>0</v>
      </c>
      <c r="U128" s="104">
        <f t="shared" si="130"/>
        <v>0</v>
      </c>
      <c r="V128" s="104">
        <f t="shared" si="130"/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0.1</v>
      </c>
      <c r="AG128" s="83">
        <v>0.1</v>
      </c>
      <c r="AH128" s="104">
        <v>0.12</v>
      </c>
      <c r="AI128" s="104">
        <v>0.14000000000000001</v>
      </c>
      <c r="AJ128" s="104">
        <v>0.16</v>
      </c>
      <c r="AK128" s="104">
        <v>0.18</v>
      </c>
      <c r="AL128" s="104">
        <v>0.2</v>
      </c>
      <c r="AM128" s="104">
        <v>0.22</v>
      </c>
      <c r="AN128" s="104">
        <v>0.24</v>
      </c>
      <c r="AO128" s="104">
        <v>0.26</v>
      </c>
      <c r="AP128" s="104">
        <v>0.28000000000000003</v>
      </c>
      <c r="AQ128" s="104">
        <v>0.3</v>
      </c>
      <c r="AR128" s="104">
        <v>0.32</v>
      </c>
      <c r="AS128" s="104">
        <v>0.34</v>
      </c>
      <c r="AT128" s="104">
        <v>0.36</v>
      </c>
      <c r="AU128" s="104">
        <v>0.38</v>
      </c>
      <c r="AV128" s="104">
        <v>0.4</v>
      </c>
      <c r="AW128" s="104">
        <v>0.4</v>
      </c>
      <c r="AX128" s="104">
        <v>0.4</v>
      </c>
      <c r="AY128" s="104">
        <v>0.4</v>
      </c>
      <c r="AZ128" s="104">
        <v>0.4</v>
      </c>
      <c r="BA128" s="104">
        <v>0.4</v>
      </c>
      <c r="BB128" s="104">
        <v>1</v>
      </c>
      <c r="BC128" s="105"/>
      <c r="BD128" s="102"/>
    </row>
    <row r="129" spans="1:89" s="106" customFormat="1" x14ac:dyDescent="0.25">
      <c r="A129" s="261"/>
      <c r="B129" s="102"/>
      <c r="C129" s="103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83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5"/>
      <c r="BD129" s="102"/>
    </row>
    <row r="130" spans="1:89" s="92" customFormat="1" x14ac:dyDescent="0.25">
      <c r="A130" s="261"/>
      <c r="B130" s="92" t="s">
        <v>118</v>
      </c>
      <c r="C130" s="94">
        <v>39.200000000000003</v>
      </c>
      <c r="D130" s="95">
        <f t="shared" ref="D130:BB130" si="131">+D126*$C130</f>
        <v>0</v>
      </c>
      <c r="E130" s="95">
        <f t="shared" si="131"/>
        <v>0</v>
      </c>
      <c r="F130" s="95">
        <f t="shared" si="131"/>
        <v>0</v>
      </c>
      <c r="G130" s="95">
        <f t="shared" si="131"/>
        <v>0</v>
      </c>
      <c r="H130" s="95">
        <f t="shared" si="131"/>
        <v>0</v>
      </c>
      <c r="I130" s="95">
        <f t="shared" si="131"/>
        <v>0</v>
      </c>
      <c r="J130" s="95">
        <f t="shared" si="131"/>
        <v>0</v>
      </c>
      <c r="K130" s="95">
        <f t="shared" si="131"/>
        <v>0</v>
      </c>
      <c r="L130" s="95">
        <f t="shared" si="131"/>
        <v>0</v>
      </c>
      <c r="M130" s="95">
        <f t="shared" si="131"/>
        <v>0</v>
      </c>
      <c r="N130" s="95">
        <f t="shared" si="131"/>
        <v>0</v>
      </c>
      <c r="O130" s="95">
        <f t="shared" si="131"/>
        <v>0</v>
      </c>
      <c r="P130" s="95">
        <f t="shared" si="131"/>
        <v>0</v>
      </c>
      <c r="Q130" s="95">
        <f t="shared" si="131"/>
        <v>0</v>
      </c>
      <c r="R130" s="95">
        <f t="shared" si="131"/>
        <v>0</v>
      </c>
      <c r="S130" s="95">
        <f t="shared" si="131"/>
        <v>0</v>
      </c>
      <c r="T130" s="95">
        <f t="shared" si="131"/>
        <v>0</v>
      </c>
      <c r="U130" s="95">
        <f t="shared" si="131"/>
        <v>0</v>
      </c>
      <c r="V130" s="95">
        <f t="shared" si="131"/>
        <v>0</v>
      </c>
      <c r="W130" s="95">
        <f t="shared" si="131"/>
        <v>0</v>
      </c>
      <c r="X130" s="95">
        <f t="shared" si="131"/>
        <v>0</v>
      </c>
      <c r="Y130" s="95">
        <f t="shared" si="131"/>
        <v>0</v>
      </c>
      <c r="Z130" s="95">
        <f t="shared" si="131"/>
        <v>0</v>
      </c>
      <c r="AA130" s="95">
        <f t="shared" si="131"/>
        <v>0</v>
      </c>
      <c r="AB130" s="95">
        <f t="shared" si="131"/>
        <v>0</v>
      </c>
      <c r="AC130" s="95">
        <f t="shared" si="131"/>
        <v>0</v>
      </c>
      <c r="AD130" s="95">
        <f t="shared" si="131"/>
        <v>0</v>
      </c>
      <c r="AE130" s="95">
        <f t="shared" si="131"/>
        <v>0</v>
      </c>
      <c r="AF130" s="95">
        <f t="shared" si="131"/>
        <v>1.9600000000000002</v>
      </c>
      <c r="AG130" s="91">
        <f t="shared" si="131"/>
        <v>5.096000000000001</v>
      </c>
      <c r="AH130" s="95">
        <f t="shared" si="131"/>
        <v>6.2720000000000002</v>
      </c>
      <c r="AI130" s="95">
        <f t="shared" si="131"/>
        <v>7.4480000000000004</v>
      </c>
      <c r="AJ130" s="95">
        <f t="shared" si="131"/>
        <v>8.6240000000000006</v>
      </c>
      <c r="AK130" s="95">
        <f t="shared" si="131"/>
        <v>9.8000000000000007</v>
      </c>
      <c r="AL130" s="95">
        <f t="shared" si="131"/>
        <v>10.976000000000003</v>
      </c>
      <c r="AM130" s="95">
        <f t="shared" si="131"/>
        <v>12.152000000000003</v>
      </c>
      <c r="AN130" s="95">
        <f t="shared" si="131"/>
        <v>13.328000000000005</v>
      </c>
      <c r="AO130" s="95">
        <f t="shared" si="131"/>
        <v>14.504000000000005</v>
      </c>
      <c r="AP130" s="95">
        <f t="shared" si="131"/>
        <v>15.680000000000007</v>
      </c>
      <c r="AQ130" s="95">
        <f t="shared" si="131"/>
        <v>16.856000000000009</v>
      </c>
      <c r="AR130" s="95">
        <f t="shared" si="131"/>
        <v>18.424000000000007</v>
      </c>
      <c r="AS130" s="95">
        <f t="shared" si="131"/>
        <v>19.992000000000004</v>
      </c>
      <c r="AT130" s="95">
        <f t="shared" si="131"/>
        <v>21.560000000000009</v>
      </c>
      <c r="AU130" s="95">
        <f t="shared" si="131"/>
        <v>23.128000000000011</v>
      </c>
      <c r="AV130" s="95">
        <f t="shared" si="131"/>
        <v>24.696000000000012</v>
      </c>
      <c r="AW130" s="95">
        <f t="shared" si="131"/>
        <v>26.264000000000014</v>
      </c>
      <c r="AX130" s="95">
        <f t="shared" si="131"/>
        <v>27.832000000000015</v>
      </c>
      <c r="AY130" s="95">
        <f t="shared" si="131"/>
        <v>29.400000000000016</v>
      </c>
      <c r="AZ130" s="95">
        <f t="shared" si="131"/>
        <v>37.240000000000016</v>
      </c>
      <c r="BA130" s="95">
        <f t="shared" si="131"/>
        <v>39.200000000000017</v>
      </c>
      <c r="BB130" s="95">
        <f t="shared" si="131"/>
        <v>39.200000000000017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8" thickBot="1" x14ac:dyDescent="0.3">
      <c r="A131" s="262"/>
      <c r="B131" s="134" t="s">
        <v>119</v>
      </c>
      <c r="C131" s="135" t="str">
        <f>+'Detail by Turbine'!B17</f>
        <v>Tentative</v>
      </c>
      <c r="D131" s="136">
        <f t="shared" ref="D131:BB131" si="132">+D128*$C130</f>
        <v>0</v>
      </c>
      <c r="E131" s="136">
        <f t="shared" si="132"/>
        <v>0</v>
      </c>
      <c r="F131" s="136">
        <f t="shared" si="132"/>
        <v>0</v>
      </c>
      <c r="G131" s="136">
        <f t="shared" si="132"/>
        <v>0</v>
      </c>
      <c r="H131" s="136">
        <f t="shared" si="132"/>
        <v>0</v>
      </c>
      <c r="I131" s="136">
        <f t="shared" si="132"/>
        <v>0</v>
      </c>
      <c r="J131" s="136">
        <f t="shared" si="132"/>
        <v>0</v>
      </c>
      <c r="K131" s="136">
        <f t="shared" si="132"/>
        <v>0</v>
      </c>
      <c r="L131" s="136">
        <f t="shared" si="132"/>
        <v>0</v>
      </c>
      <c r="M131" s="136">
        <f t="shared" si="132"/>
        <v>0</v>
      </c>
      <c r="N131" s="136">
        <f t="shared" si="132"/>
        <v>0</v>
      </c>
      <c r="O131" s="136">
        <f t="shared" si="132"/>
        <v>0</v>
      </c>
      <c r="P131" s="136">
        <f t="shared" si="132"/>
        <v>0</v>
      </c>
      <c r="Q131" s="136">
        <f t="shared" si="132"/>
        <v>0</v>
      </c>
      <c r="R131" s="136">
        <f t="shared" si="132"/>
        <v>0</v>
      </c>
      <c r="S131" s="136">
        <f t="shared" si="132"/>
        <v>0</v>
      </c>
      <c r="T131" s="136">
        <f t="shared" si="132"/>
        <v>0</v>
      </c>
      <c r="U131" s="136">
        <f t="shared" si="132"/>
        <v>0</v>
      </c>
      <c r="V131" s="136">
        <f t="shared" si="132"/>
        <v>0</v>
      </c>
      <c r="W131" s="136">
        <f t="shared" si="132"/>
        <v>0</v>
      </c>
      <c r="X131" s="136">
        <f t="shared" si="132"/>
        <v>0</v>
      </c>
      <c r="Y131" s="136">
        <f t="shared" si="132"/>
        <v>0</v>
      </c>
      <c r="Z131" s="136">
        <f t="shared" si="132"/>
        <v>0</v>
      </c>
      <c r="AA131" s="136">
        <f t="shared" si="132"/>
        <v>0</v>
      </c>
      <c r="AB131" s="136">
        <f t="shared" si="132"/>
        <v>0</v>
      </c>
      <c r="AC131" s="136">
        <f t="shared" si="132"/>
        <v>0</v>
      </c>
      <c r="AD131" s="136">
        <f t="shared" si="132"/>
        <v>0</v>
      </c>
      <c r="AE131" s="136">
        <f t="shared" si="132"/>
        <v>0</v>
      </c>
      <c r="AF131" s="136">
        <f t="shared" si="132"/>
        <v>3.9200000000000004</v>
      </c>
      <c r="AG131" s="137">
        <f t="shared" si="132"/>
        <v>3.9200000000000004</v>
      </c>
      <c r="AH131" s="136">
        <f t="shared" si="132"/>
        <v>4.7039999999999997</v>
      </c>
      <c r="AI131" s="136">
        <f t="shared" si="132"/>
        <v>5.4880000000000013</v>
      </c>
      <c r="AJ131" s="136">
        <f t="shared" si="132"/>
        <v>6.2720000000000002</v>
      </c>
      <c r="AK131" s="136">
        <f t="shared" si="132"/>
        <v>7.056</v>
      </c>
      <c r="AL131" s="136">
        <f t="shared" si="132"/>
        <v>7.8400000000000007</v>
      </c>
      <c r="AM131" s="136">
        <f t="shared" si="132"/>
        <v>8.6240000000000006</v>
      </c>
      <c r="AN131" s="136">
        <f t="shared" si="132"/>
        <v>9.4079999999999995</v>
      </c>
      <c r="AO131" s="136">
        <f t="shared" si="132"/>
        <v>10.192000000000002</v>
      </c>
      <c r="AP131" s="136">
        <f t="shared" si="132"/>
        <v>10.976000000000003</v>
      </c>
      <c r="AQ131" s="136">
        <f t="shared" si="132"/>
        <v>11.76</v>
      </c>
      <c r="AR131" s="136">
        <f t="shared" si="132"/>
        <v>12.544</v>
      </c>
      <c r="AS131" s="136">
        <f t="shared" si="132"/>
        <v>13.328000000000001</v>
      </c>
      <c r="AT131" s="136">
        <f t="shared" si="132"/>
        <v>14.112</v>
      </c>
      <c r="AU131" s="136">
        <f t="shared" si="132"/>
        <v>14.896000000000001</v>
      </c>
      <c r="AV131" s="136">
        <f t="shared" si="132"/>
        <v>15.680000000000001</v>
      </c>
      <c r="AW131" s="136">
        <f t="shared" si="132"/>
        <v>15.680000000000001</v>
      </c>
      <c r="AX131" s="136">
        <f t="shared" si="132"/>
        <v>15.680000000000001</v>
      </c>
      <c r="AY131" s="136">
        <f t="shared" si="132"/>
        <v>15.680000000000001</v>
      </c>
      <c r="AZ131" s="136">
        <f t="shared" si="132"/>
        <v>15.680000000000001</v>
      </c>
      <c r="BA131" s="136">
        <f t="shared" si="132"/>
        <v>15.680000000000001</v>
      </c>
      <c r="BB131" s="136">
        <f t="shared" si="132"/>
        <v>39.200000000000003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5">
      <c r="A132" s="260">
        <f>+A124+1</f>
        <v>14</v>
      </c>
      <c r="B132" s="99" t="str">
        <f>+'Detail by Turbine'!G15</f>
        <v>11N1</v>
      </c>
      <c r="C132" s="263" t="str">
        <f>+'Detail by Turbine'!S15</f>
        <v>Sale in Process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85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5">
      <c r="A133" s="261"/>
      <c r="B133" s="102" t="s">
        <v>114</v>
      </c>
      <c r="C133" s="264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1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83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0</v>
      </c>
      <c r="AN133" s="104">
        <v>0</v>
      </c>
      <c r="AO133" s="104">
        <v>0</v>
      </c>
      <c r="AP133" s="104">
        <v>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</v>
      </c>
      <c r="BD133" s="102"/>
    </row>
    <row r="134" spans="1:89" s="106" customFormat="1" x14ac:dyDescent="0.25">
      <c r="A134" s="261"/>
      <c r="B134" s="102" t="s">
        <v>115</v>
      </c>
      <c r="C134" s="264"/>
      <c r="D134" s="104">
        <f>D133</f>
        <v>0</v>
      </c>
      <c r="E134" s="104">
        <f t="shared" ref="E134:AI134" si="133">+D134+E133</f>
        <v>0</v>
      </c>
      <c r="F134" s="104">
        <f t="shared" si="133"/>
        <v>0</v>
      </c>
      <c r="G134" s="104">
        <f t="shared" si="133"/>
        <v>0</v>
      </c>
      <c r="H134" s="104">
        <f t="shared" si="133"/>
        <v>0</v>
      </c>
      <c r="I134" s="104">
        <f t="shared" si="133"/>
        <v>0</v>
      </c>
      <c r="J134" s="104">
        <f t="shared" si="133"/>
        <v>0</v>
      </c>
      <c r="K134" s="104">
        <f t="shared" si="133"/>
        <v>0</v>
      </c>
      <c r="L134" s="104">
        <f t="shared" si="133"/>
        <v>0</v>
      </c>
      <c r="M134" s="104">
        <f t="shared" si="133"/>
        <v>0</v>
      </c>
      <c r="N134" s="104">
        <f t="shared" si="133"/>
        <v>0</v>
      </c>
      <c r="O134" s="104">
        <f t="shared" si="133"/>
        <v>0</v>
      </c>
      <c r="P134" s="104">
        <f t="shared" si="133"/>
        <v>0</v>
      </c>
      <c r="Q134" s="104">
        <f t="shared" si="133"/>
        <v>0</v>
      </c>
      <c r="R134" s="104">
        <f t="shared" si="133"/>
        <v>0</v>
      </c>
      <c r="S134" s="104">
        <f t="shared" si="133"/>
        <v>0</v>
      </c>
      <c r="T134" s="104">
        <f t="shared" si="133"/>
        <v>0</v>
      </c>
      <c r="U134" s="104">
        <f t="shared" si="133"/>
        <v>0</v>
      </c>
      <c r="V134" s="104">
        <f t="shared" si="133"/>
        <v>0</v>
      </c>
      <c r="W134" s="104">
        <f t="shared" si="133"/>
        <v>1</v>
      </c>
      <c r="X134" s="104">
        <f t="shared" si="133"/>
        <v>1</v>
      </c>
      <c r="Y134" s="104">
        <f t="shared" si="133"/>
        <v>1</v>
      </c>
      <c r="Z134" s="104">
        <f t="shared" si="133"/>
        <v>1</v>
      </c>
      <c r="AA134" s="104">
        <f t="shared" si="133"/>
        <v>1</v>
      </c>
      <c r="AB134" s="104">
        <f t="shared" si="133"/>
        <v>1</v>
      </c>
      <c r="AC134" s="104">
        <f t="shared" si="133"/>
        <v>1</v>
      </c>
      <c r="AD134" s="104">
        <f t="shared" si="133"/>
        <v>1</v>
      </c>
      <c r="AE134" s="104">
        <f t="shared" si="133"/>
        <v>1</v>
      </c>
      <c r="AF134" s="104">
        <f t="shared" si="133"/>
        <v>1</v>
      </c>
      <c r="AG134" s="83">
        <f t="shared" si="133"/>
        <v>1</v>
      </c>
      <c r="AH134" s="104">
        <f t="shared" si="133"/>
        <v>1</v>
      </c>
      <c r="AI134" s="104">
        <f t="shared" si="133"/>
        <v>1</v>
      </c>
      <c r="AJ134" s="104">
        <f t="shared" ref="AJ134:BB134" si="134">+AI134+AJ133</f>
        <v>1</v>
      </c>
      <c r="AK134" s="104">
        <f t="shared" si="134"/>
        <v>1</v>
      </c>
      <c r="AL134" s="104">
        <f t="shared" si="134"/>
        <v>1</v>
      </c>
      <c r="AM134" s="104">
        <f t="shared" si="134"/>
        <v>1</v>
      </c>
      <c r="AN134" s="104">
        <f t="shared" si="134"/>
        <v>1</v>
      </c>
      <c r="AO134" s="104">
        <f t="shared" si="134"/>
        <v>1</v>
      </c>
      <c r="AP134" s="104">
        <f t="shared" si="134"/>
        <v>1</v>
      </c>
      <c r="AQ134" s="104">
        <f t="shared" si="134"/>
        <v>1</v>
      </c>
      <c r="AR134" s="104">
        <f t="shared" si="134"/>
        <v>1</v>
      </c>
      <c r="AS134" s="104">
        <f t="shared" si="134"/>
        <v>1</v>
      </c>
      <c r="AT134" s="104">
        <f t="shared" si="134"/>
        <v>1</v>
      </c>
      <c r="AU134" s="104">
        <f t="shared" si="134"/>
        <v>1</v>
      </c>
      <c r="AV134" s="104">
        <f t="shared" si="134"/>
        <v>1</v>
      </c>
      <c r="AW134" s="104">
        <f t="shared" si="134"/>
        <v>1</v>
      </c>
      <c r="AX134" s="104">
        <f t="shared" si="134"/>
        <v>1</v>
      </c>
      <c r="AY134" s="104">
        <f t="shared" si="134"/>
        <v>1</v>
      </c>
      <c r="AZ134" s="104">
        <f t="shared" si="134"/>
        <v>1</v>
      </c>
      <c r="BA134" s="104">
        <f t="shared" si="134"/>
        <v>1</v>
      </c>
      <c r="BB134" s="104">
        <f t="shared" si="134"/>
        <v>1</v>
      </c>
      <c r="BC134" s="105"/>
      <c r="BD134" s="102"/>
    </row>
    <row r="135" spans="1:89" s="106" customFormat="1" x14ac:dyDescent="0.25">
      <c r="A135" s="261"/>
      <c r="B135" s="102" t="s">
        <v>116</v>
      </c>
      <c r="C135" s="264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1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83">
        <v>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0</v>
      </c>
      <c r="AN135" s="104">
        <v>0</v>
      </c>
      <c r="AO135" s="104">
        <v>0</v>
      </c>
      <c r="AP135" s="104">
        <v>0</v>
      </c>
      <c r="AQ135" s="104">
        <v>0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5">
        <f>SUM(D135:BB135)</f>
        <v>1</v>
      </c>
      <c r="BD135" s="102"/>
    </row>
    <row r="136" spans="1:89" s="106" customFormat="1" x14ac:dyDescent="0.25">
      <c r="A136" s="261"/>
      <c r="B136" s="102" t="s">
        <v>117</v>
      </c>
      <c r="C136" s="264"/>
      <c r="D136" s="104">
        <f>D135</f>
        <v>0</v>
      </c>
      <c r="E136" s="104">
        <f t="shared" ref="E136:AI136" si="135">+D136+E135</f>
        <v>0</v>
      </c>
      <c r="F136" s="104">
        <f t="shared" si="135"/>
        <v>0</v>
      </c>
      <c r="G136" s="104">
        <f t="shared" si="135"/>
        <v>0</v>
      </c>
      <c r="H136" s="104">
        <f t="shared" si="135"/>
        <v>0</v>
      </c>
      <c r="I136" s="104">
        <f t="shared" si="135"/>
        <v>0</v>
      </c>
      <c r="J136" s="104">
        <f t="shared" si="135"/>
        <v>0</v>
      </c>
      <c r="K136" s="104">
        <f t="shared" si="135"/>
        <v>0</v>
      </c>
      <c r="L136" s="104">
        <f t="shared" si="135"/>
        <v>0</v>
      </c>
      <c r="M136" s="104">
        <f t="shared" si="135"/>
        <v>0</v>
      </c>
      <c r="N136" s="104">
        <f t="shared" si="135"/>
        <v>0</v>
      </c>
      <c r="O136" s="104">
        <f t="shared" si="135"/>
        <v>0</v>
      </c>
      <c r="P136" s="104">
        <f t="shared" si="135"/>
        <v>0</v>
      </c>
      <c r="Q136" s="104">
        <f t="shared" si="135"/>
        <v>0</v>
      </c>
      <c r="R136" s="104">
        <f t="shared" si="135"/>
        <v>0</v>
      </c>
      <c r="S136" s="104">
        <f t="shared" si="135"/>
        <v>0</v>
      </c>
      <c r="T136" s="104">
        <f t="shared" si="135"/>
        <v>0</v>
      </c>
      <c r="U136" s="104">
        <f t="shared" si="135"/>
        <v>0</v>
      </c>
      <c r="V136" s="104">
        <f t="shared" si="135"/>
        <v>0</v>
      </c>
      <c r="W136" s="104">
        <f t="shared" si="135"/>
        <v>1</v>
      </c>
      <c r="X136" s="104">
        <f t="shared" si="135"/>
        <v>1</v>
      </c>
      <c r="Y136" s="104">
        <f t="shared" si="135"/>
        <v>1</v>
      </c>
      <c r="Z136" s="104">
        <f t="shared" si="135"/>
        <v>1</v>
      </c>
      <c r="AA136" s="104">
        <f t="shared" si="135"/>
        <v>1</v>
      </c>
      <c r="AB136" s="104">
        <f t="shared" si="135"/>
        <v>1</v>
      </c>
      <c r="AC136" s="104">
        <f t="shared" si="135"/>
        <v>1</v>
      </c>
      <c r="AD136" s="104">
        <f t="shared" si="135"/>
        <v>1</v>
      </c>
      <c r="AE136" s="104">
        <f t="shared" si="135"/>
        <v>1</v>
      </c>
      <c r="AF136" s="104">
        <f t="shared" si="135"/>
        <v>1</v>
      </c>
      <c r="AG136" s="83">
        <f t="shared" si="135"/>
        <v>1</v>
      </c>
      <c r="AH136" s="104">
        <f t="shared" si="135"/>
        <v>1</v>
      </c>
      <c r="AI136" s="104">
        <f t="shared" si="135"/>
        <v>1</v>
      </c>
      <c r="AJ136" s="104">
        <f t="shared" ref="AJ136:BB136" si="136">+AI136+AJ135</f>
        <v>1</v>
      </c>
      <c r="AK136" s="104">
        <f t="shared" si="136"/>
        <v>1</v>
      </c>
      <c r="AL136" s="104">
        <f t="shared" si="136"/>
        <v>1</v>
      </c>
      <c r="AM136" s="104">
        <f t="shared" si="136"/>
        <v>1</v>
      </c>
      <c r="AN136" s="104">
        <f t="shared" si="136"/>
        <v>1</v>
      </c>
      <c r="AO136" s="104">
        <f t="shared" si="136"/>
        <v>1</v>
      </c>
      <c r="AP136" s="104">
        <f t="shared" si="136"/>
        <v>1</v>
      </c>
      <c r="AQ136" s="104">
        <f t="shared" si="136"/>
        <v>1</v>
      </c>
      <c r="AR136" s="104">
        <f t="shared" si="136"/>
        <v>1</v>
      </c>
      <c r="AS136" s="104">
        <f t="shared" si="136"/>
        <v>1</v>
      </c>
      <c r="AT136" s="104">
        <f t="shared" si="136"/>
        <v>1</v>
      </c>
      <c r="AU136" s="104">
        <f t="shared" si="136"/>
        <v>1</v>
      </c>
      <c r="AV136" s="104">
        <f t="shared" si="136"/>
        <v>1</v>
      </c>
      <c r="AW136" s="104">
        <f t="shared" si="136"/>
        <v>1</v>
      </c>
      <c r="AX136" s="104">
        <f t="shared" si="136"/>
        <v>1</v>
      </c>
      <c r="AY136" s="104">
        <f t="shared" si="136"/>
        <v>1</v>
      </c>
      <c r="AZ136" s="104">
        <f t="shared" si="136"/>
        <v>1</v>
      </c>
      <c r="BA136" s="104">
        <f t="shared" si="136"/>
        <v>1</v>
      </c>
      <c r="BB136" s="104">
        <f t="shared" si="136"/>
        <v>1</v>
      </c>
      <c r="BC136" s="105"/>
      <c r="BD136" s="102"/>
    </row>
    <row r="137" spans="1:89" s="110" customFormat="1" x14ac:dyDescent="0.25">
      <c r="A137" s="261"/>
      <c r="B137" s="107"/>
      <c r="C137" s="264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84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5">
      <c r="A138" s="261"/>
      <c r="B138" s="92" t="s">
        <v>118</v>
      </c>
      <c r="C138" s="94">
        <v>17.25</v>
      </c>
      <c r="D138" s="95">
        <f t="shared" ref="D138:AI138" si="137">+D134*$C138</f>
        <v>0</v>
      </c>
      <c r="E138" s="95">
        <f t="shared" si="137"/>
        <v>0</v>
      </c>
      <c r="F138" s="95">
        <f t="shared" si="137"/>
        <v>0</v>
      </c>
      <c r="G138" s="95">
        <f t="shared" si="137"/>
        <v>0</v>
      </c>
      <c r="H138" s="95">
        <f t="shared" si="137"/>
        <v>0</v>
      </c>
      <c r="I138" s="95">
        <f t="shared" si="137"/>
        <v>0</v>
      </c>
      <c r="J138" s="95">
        <f t="shared" si="137"/>
        <v>0</v>
      </c>
      <c r="K138" s="95">
        <f t="shared" si="137"/>
        <v>0</v>
      </c>
      <c r="L138" s="95">
        <f t="shared" si="137"/>
        <v>0</v>
      </c>
      <c r="M138" s="95">
        <f t="shared" si="137"/>
        <v>0</v>
      </c>
      <c r="N138" s="95">
        <f t="shared" si="137"/>
        <v>0</v>
      </c>
      <c r="O138" s="95">
        <f t="shared" si="137"/>
        <v>0</v>
      </c>
      <c r="P138" s="95">
        <f t="shared" si="137"/>
        <v>0</v>
      </c>
      <c r="Q138" s="95">
        <f t="shared" si="137"/>
        <v>0</v>
      </c>
      <c r="R138" s="95">
        <f t="shared" si="137"/>
        <v>0</v>
      </c>
      <c r="S138" s="95">
        <f t="shared" si="137"/>
        <v>0</v>
      </c>
      <c r="T138" s="95">
        <f t="shared" si="137"/>
        <v>0</v>
      </c>
      <c r="U138" s="95">
        <f t="shared" si="137"/>
        <v>0</v>
      </c>
      <c r="V138" s="95">
        <f t="shared" si="137"/>
        <v>0</v>
      </c>
      <c r="W138" s="95">
        <f t="shared" si="137"/>
        <v>17.25</v>
      </c>
      <c r="X138" s="95">
        <f t="shared" si="137"/>
        <v>17.25</v>
      </c>
      <c r="Y138" s="95">
        <f t="shared" si="137"/>
        <v>17.25</v>
      </c>
      <c r="Z138" s="95">
        <f t="shared" si="137"/>
        <v>17.25</v>
      </c>
      <c r="AA138" s="95">
        <f t="shared" si="137"/>
        <v>17.25</v>
      </c>
      <c r="AB138" s="95">
        <f t="shared" si="137"/>
        <v>17.25</v>
      </c>
      <c r="AC138" s="95">
        <f t="shared" si="137"/>
        <v>17.25</v>
      </c>
      <c r="AD138" s="95">
        <f t="shared" si="137"/>
        <v>17.25</v>
      </c>
      <c r="AE138" s="95">
        <f t="shared" si="137"/>
        <v>17.25</v>
      </c>
      <c r="AF138" s="95">
        <f t="shared" si="137"/>
        <v>17.25</v>
      </c>
      <c r="AG138" s="91">
        <f t="shared" si="137"/>
        <v>17.25</v>
      </c>
      <c r="AH138" s="95">
        <f t="shared" si="137"/>
        <v>17.25</v>
      </c>
      <c r="AI138" s="95">
        <f t="shared" si="137"/>
        <v>17.25</v>
      </c>
      <c r="AJ138" s="95">
        <f t="shared" ref="AJ138:BB138" si="138">+AJ134*$C138</f>
        <v>17.25</v>
      </c>
      <c r="AK138" s="95">
        <f t="shared" si="138"/>
        <v>17.25</v>
      </c>
      <c r="AL138" s="95">
        <f t="shared" si="138"/>
        <v>17.25</v>
      </c>
      <c r="AM138" s="95">
        <f t="shared" si="138"/>
        <v>17.25</v>
      </c>
      <c r="AN138" s="95">
        <f t="shared" si="138"/>
        <v>17.25</v>
      </c>
      <c r="AO138" s="95">
        <f t="shared" si="138"/>
        <v>17.25</v>
      </c>
      <c r="AP138" s="95">
        <f t="shared" si="138"/>
        <v>17.25</v>
      </c>
      <c r="AQ138" s="95">
        <f t="shared" si="138"/>
        <v>17.25</v>
      </c>
      <c r="AR138" s="95">
        <f t="shared" si="138"/>
        <v>17.25</v>
      </c>
      <c r="AS138" s="95">
        <f t="shared" si="138"/>
        <v>17.25</v>
      </c>
      <c r="AT138" s="95">
        <f t="shared" si="138"/>
        <v>17.25</v>
      </c>
      <c r="AU138" s="95">
        <f t="shared" si="138"/>
        <v>17.25</v>
      </c>
      <c r="AV138" s="95">
        <f t="shared" si="138"/>
        <v>17.25</v>
      </c>
      <c r="AW138" s="95">
        <f t="shared" si="138"/>
        <v>17.25</v>
      </c>
      <c r="AX138" s="95">
        <f t="shared" si="138"/>
        <v>17.25</v>
      </c>
      <c r="AY138" s="95">
        <f t="shared" si="138"/>
        <v>17.25</v>
      </c>
      <c r="AZ138" s="95">
        <f t="shared" si="138"/>
        <v>17.25</v>
      </c>
      <c r="BA138" s="95">
        <f t="shared" si="138"/>
        <v>17.25</v>
      </c>
      <c r="BB138" s="95">
        <f t="shared" si="138"/>
        <v>17.25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8" thickBot="1" x14ac:dyDescent="0.3">
      <c r="A139" s="262"/>
      <c r="B139" s="134" t="s">
        <v>119</v>
      </c>
      <c r="C139" s="135" t="str">
        <f>+'Detail by Turbine'!B15</f>
        <v>Tentative</v>
      </c>
      <c r="D139" s="136">
        <f t="shared" ref="D139:AI139" si="139">+D136*$C138</f>
        <v>0</v>
      </c>
      <c r="E139" s="136">
        <f t="shared" si="139"/>
        <v>0</v>
      </c>
      <c r="F139" s="136">
        <f t="shared" si="139"/>
        <v>0</v>
      </c>
      <c r="G139" s="136">
        <f t="shared" si="139"/>
        <v>0</v>
      </c>
      <c r="H139" s="136">
        <f t="shared" si="139"/>
        <v>0</v>
      </c>
      <c r="I139" s="136">
        <f t="shared" si="139"/>
        <v>0</v>
      </c>
      <c r="J139" s="136">
        <f t="shared" si="139"/>
        <v>0</v>
      </c>
      <c r="K139" s="136">
        <f t="shared" si="139"/>
        <v>0</v>
      </c>
      <c r="L139" s="136">
        <f t="shared" si="139"/>
        <v>0</v>
      </c>
      <c r="M139" s="136">
        <f t="shared" si="139"/>
        <v>0</v>
      </c>
      <c r="N139" s="136">
        <f t="shared" si="139"/>
        <v>0</v>
      </c>
      <c r="O139" s="136">
        <f t="shared" si="139"/>
        <v>0</v>
      </c>
      <c r="P139" s="136">
        <f t="shared" si="139"/>
        <v>0</v>
      </c>
      <c r="Q139" s="136">
        <f t="shared" si="139"/>
        <v>0</v>
      </c>
      <c r="R139" s="136">
        <f t="shared" si="139"/>
        <v>0</v>
      </c>
      <c r="S139" s="136">
        <f t="shared" si="139"/>
        <v>0</v>
      </c>
      <c r="T139" s="136">
        <f t="shared" si="139"/>
        <v>0</v>
      </c>
      <c r="U139" s="136">
        <f t="shared" si="139"/>
        <v>0</v>
      </c>
      <c r="V139" s="136">
        <f t="shared" si="139"/>
        <v>0</v>
      </c>
      <c r="W139" s="136">
        <f t="shared" si="139"/>
        <v>17.25</v>
      </c>
      <c r="X139" s="136">
        <f t="shared" si="139"/>
        <v>17.25</v>
      </c>
      <c r="Y139" s="136">
        <f t="shared" si="139"/>
        <v>17.25</v>
      </c>
      <c r="Z139" s="136">
        <f t="shared" si="139"/>
        <v>17.25</v>
      </c>
      <c r="AA139" s="136">
        <f t="shared" si="139"/>
        <v>17.25</v>
      </c>
      <c r="AB139" s="136">
        <f t="shared" si="139"/>
        <v>17.25</v>
      </c>
      <c r="AC139" s="136">
        <f t="shared" si="139"/>
        <v>17.25</v>
      </c>
      <c r="AD139" s="136">
        <f t="shared" si="139"/>
        <v>17.25</v>
      </c>
      <c r="AE139" s="136">
        <f t="shared" si="139"/>
        <v>17.25</v>
      </c>
      <c r="AF139" s="136">
        <f t="shared" si="139"/>
        <v>17.25</v>
      </c>
      <c r="AG139" s="137">
        <f t="shared" si="139"/>
        <v>17.25</v>
      </c>
      <c r="AH139" s="136">
        <f t="shared" si="139"/>
        <v>17.25</v>
      </c>
      <c r="AI139" s="136">
        <f t="shared" si="139"/>
        <v>17.25</v>
      </c>
      <c r="AJ139" s="136">
        <f t="shared" ref="AJ139:BB139" si="140">+AJ136*$C138</f>
        <v>17.25</v>
      </c>
      <c r="AK139" s="136">
        <f t="shared" si="140"/>
        <v>17.25</v>
      </c>
      <c r="AL139" s="136">
        <f t="shared" si="140"/>
        <v>17.25</v>
      </c>
      <c r="AM139" s="136">
        <f t="shared" si="140"/>
        <v>17.25</v>
      </c>
      <c r="AN139" s="136">
        <f t="shared" si="140"/>
        <v>17.25</v>
      </c>
      <c r="AO139" s="136">
        <f t="shared" si="140"/>
        <v>17.25</v>
      </c>
      <c r="AP139" s="136">
        <f t="shared" si="140"/>
        <v>17.25</v>
      </c>
      <c r="AQ139" s="136">
        <f t="shared" si="140"/>
        <v>17.25</v>
      </c>
      <c r="AR139" s="136">
        <f t="shared" si="140"/>
        <v>17.25</v>
      </c>
      <c r="AS139" s="136">
        <f t="shared" si="140"/>
        <v>17.25</v>
      </c>
      <c r="AT139" s="136">
        <f t="shared" si="140"/>
        <v>17.25</v>
      </c>
      <c r="AU139" s="136">
        <f t="shared" si="140"/>
        <v>17.25</v>
      </c>
      <c r="AV139" s="136">
        <f t="shared" si="140"/>
        <v>17.25</v>
      </c>
      <c r="AW139" s="136">
        <f t="shared" si="140"/>
        <v>17.25</v>
      </c>
      <c r="AX139" s="136">
        <f t="shared" si="140"/>
        <v>17.25</v>
      </c>
      <c r="AY139" s="136">
        <f t="shared" si="140"/>
        <v>17.25</v>
      </c>
      <c r="AZ139" s="136">
        <f t="shared" si="140"/>
        <v>17.25</v>
      </c>
      <c r="BA139" s="136">
        <f t="shared" si="140"/>
        <v>17.25</v>
      </c>
      <c r="BB139" s="136">
        <f t="shared" si="140"/>
        <v>17.25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5">
      <c r="A140" s="260">
        <f>+A132+1</f>
        <v>15</v>
      </c>
      <c r="B140" s="99" t="str">
        <f>+'Detail by Turbine'!G16</f>
        <v>11N1</v>
      </c>
      <c r="C140" s="263" t="str">
        <f>+'Detail by Turbine'!S16</f>
        <v>Sale in Process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85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5">
      <c r="A141" s="261"/>
      <c r="B141" s="102" t="s">
        <v>114</v>
      </c>
      <c r="C141" s="264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1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83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5">
      <c r="A142" s="261"/>
      <c r="B142" s="102" t="s">
        <v>115</v>
      </c>
      <c r="C142" s="264"/>
      <c r="D142" s="104">
        <f>D141</f>
        <v>0</v>
      </c>
      <c r="E142" s="104">
        <f t="shared" ref="E142:AI142" si="141">+D142+E141</f>
        <v>0</v>
      </c>
      <c r="F142" s="104">
        <f t="shared" si="141"/>
        <v>0</v>
      </c>
      <c r="G142" s="104">
        <f t="shared" si="141"/>
        <v>0</v>
      </c>
      <c r="H142" s="104">
        <f t="shared" si="141"/>
        <v>0</v>
      </c>
      <c r="I142" s="104">
        <f t="shared" si="141"/>
        <v>0</v>
      </c>
      <c r="J142" s="104">
        <f t="shared" si="141"/>
        <v>0</v>
      </c>
      <c r="K142" s="104">
        <f t="shared" si="141"/>
        <v>0</v>
      </c>
      <c r="L142" s="104">
        <f t="shared" si="141"/>
        <v>0</v>
      </c>
      <c r="M142" s="104">
        <f t="shared" si="141"/>
        <v>0</v>
      </c>
      <c r="N142" s="104">
        <f t="shared" si="141"/>
        <v>0</v>
      </c>
      <c r="O142" s="104">
        <f t="shared" si="141"/>
        <v>0</v>
      </c>
      <c r="P142" s="104">
        <f t="shared" si="141"/>
        <v>0</v>
      </c>
      <c r="Q142" s="104">
        <f t="shared" si="141"/>
        <v>0</v>
      </c>
      <c r="R142" s="104">
        <f t="shared" si="141"/>
        <v>0</v>
      </c>
      <c r="S142" s="104">
        <f t="shared" si="141"/>
        <v>0</v>
      </c>
      <c r="T142" s="104">
        <f t="shared" si="141"/>
        <v>0</v>
      </c>
      <c r="U142" s="104">
        <f t="shared" si="141"/>
        <v>0</v>
      </c>
      <c r="V142" s="104">
        <f t="shared" si="141"/>
        <v>0</v>
      </c>
      <c r="W142" s="104">
        <f t="shared" si="141"/>
        <v>1</v>
      </c>
      <c r="X142" s="104">
        <f t="shared" si="141"/>
        <v>1</v>
      </c>
      <c r="Y142" s="104">
        <f t="shared" si="141"/>
        <v>1</v>
      </c>
      <c r="Z142" s="104">
        <f t="shared" si="141"/>
        <v>1</v>
      </c>
      <c r="AA142" s="104">
        <f t="shared" si="141"/>
        <v>1</v>
      </c>
      <c r="AB142" s="104">
        <f t="shared" si="141"/>
        <v>1</v>
      </c>
      <c r="AC142" s="104">
        <f t="shared" si="141"/>
        <v>1</v>
      </c>
      <c r="AD142" s="104">
        <f t="shared" si="141"/>
        <v>1</v>
      </c>
      <c r="AE142" s="104">
        <f t="shared" si="141"/>
        <v>1</v>
      </c>
      <c r="AF142" s="104">
        <f t="shared" si="141"/>
        <v>1</v>
      </c>
      <c r="AG142" s="83">
        <f t="shared" si="141"/>
        <v>1</v>
      </c>
      <c r="AH142" s="104">
        <f t="shared" si="141"/>
        <v>1</v>
      </c>
      <c r="AI142" s="104">
        <f t="shared" si="141"/>
        <v>1</v>
      </c>
      <c r="AJ142" s="104">
        <f t="shared" ref="AJ142:BB142" si="142">+AI142+AJ141</f>
        <v>1</v>
      </c>
      <c r="AK142" s="104">
        <f t="shared" si="142"/>
        <v>1</v>
      </c>
      <c r="AL142" s="104">
        <f t="shared" si="142"/>
        <v>1</v>
      </c>
      <c r="AM142" s="104">
        <f t="shared" si="142"/>
        <v>1</v>
      </c>
      <c r="AN142" s="104">
        <f t="shared" si="142"/>
        <v>1</v>
      </c>
      <c r="AO142" s="104">
        <f t="shared" si="142"/>
        <v>1</v>
      </c>
      <c r="AP142" s="104">
        <f t="shared" si="142"/>
        <v>1</v>
      </c>
      <c r="AQ142" s="104">
        <f t="shared" si="142"/>
        <v>1</v>
      </c>
      <c r="AR142" s="104">
        <f t="shared" si="142"/>
        <v>1</v>
      </c>
      <c r="AS142" s="104">
        <f t="shared" si="142"/>
        <v>1</v>
      </c>
      <c r="AT142" s="104">
        <f t="shared" si="142"/>
        <v>1</v>
      </c>
      <c r="AU142" s="104">
        <f t="shared" si="142"/>
        <v>1</v>
      </c>
      <c r="AV142" s="104">
        <f t="shared" si="142"/>
        <v>1</v>
      </c>
      <c r="AW142" s="104">
        <f t="shared" si="142"/>
        <v>1</v>
      </c>
      <c r="AX142" s="104">
        <f t="shared" si="142"/>
        <v>1</v>
      </c>
      <c r="AY142" s="104">
        <f t="shared" si="142"/>
        <v>1</v>
      </c>
      <c r="AZ142" s="104">
        <f t="shared" si="142"/>
        <v>1</v>
      </c>
      <c r="BA142" s="104">
        <f t="shared" si="142"/>
        <v>1</v>
      </c>
      <c r="BB142" s="104">
        <f t="shared" si="142"/>
        <v>1</v>
      </c>
      <c r="BC142" s="105"/>
      <c r="BD142" s="102"/>
    </row>
    <row r="143" spans="1:89" s="106" customFormat="1" x14ac:dyDescent="0.25">
      <c r="A143" s="261"/>
      <c r="B143" s="102" t="s">
        <v>116</v>
      </c>
      <c r="C143" s="264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1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0</v>
      </c>
      <c r="AG143" s="83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0</v>
      </c>
      <c r="AN143" s="104">
        <v>0</v>
      </c>
      <c r="AO143" s="104">
        <v>0</v>
      </c>
      <c r="AP143" s="104">
        <v>0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5">
        <f>SUM(D143:BB143)</f>
        <v>1</v>
      </c>
      <c r="BD143" s="102"/>
    </row>
    <row r="144" spans="1:89" s="106" customFormat="1" x14ac:dyDescent="0.25">
      <c r="A144" s="261"/>
      <c r="B144" s="102" t="s">
        <v>117</v>
      </c>
      <c r="C144" s="264"/>
      <c r="D144" s="104">
        <f>D143</f>
        <v>0</v>
      </c>
      <c r="E144" s="104">
        <f t="shared" ref="E144:AI144" si="143">+D144+E143</f>
        <v>0</v>
      </c>
      <c r="F144" s="104">
        <f t="shared" si="143"/>
        <v>0</v>
      </c>
      <c r="G144" s="104">
        <f t="shared" si="143"/>
        <v>0</v>
      </c>
      <c r="H144" s="104">
        <f t="shared" si="143"/>
        <v>0</v>
      </c>
      <c r="I144" s="104">
        <f t="shared" si="143"/>
        <v>0</v>
      </c>
      <c r="J144" s="104">
        <f t="shared" si="143"/>
        <v>0</v>
      </c>
      <c r="K144" s="104">
        <f t="shared" si="143"/>
        <v>0</v>
      </c>
      <c r="L144" s="104">
        <f t="shared" si="143"/>
        <v>0</v>
      </c>
      <c r="M144" s="104">
        <f t="shared" si="143"/>
        <v>0</v>
      </c>
      <c r="N144" s="104">
        <f t="shared" si="143"/>
        <v>0</v>
      </c>
      <c r="O144" s="104">
        <f t="shared" si="143"/>
        <v>0</v>
      </c>
      <c r="P144" s="104">
        <f t="shared" si="143"/>
        <v>0</v>
      </c>
      <c r="Q144" s="104">
        <f t="shared" si="143"/>
        <v>0</v>
      </c>
      <c r="R144" s="104">
        <f t="shared" si="143"/>
        <v>0</v>
      </c>
      <c r="S144" s="104">
        <f t="shared" si="143"/>
        <v>0</v>
      </c>
      <c r="T144" s="104">
        <f t="shared" si="143"/>
        <v>0</v>
      </c>
      <c r="U144" s="104">
        <f t="shared" si="143"/>
        <v>0</v>
      </c>
      <c r="V144" s="104">
        <f t="shared" si="143"/>
        <v>0</v>
      </c>
      <c r="W144" s="104">
        <f t="shared" si="143"/>
        <v>1</v>
      </c>
      <c r="X144" s="104">
        <f t="shared" si="143"/>
        <v>1</v>
      </c>
      <c r="Y144" s="104">
        <f t="shared" si="143"/>
        <v>1</v>
      </c>
      <c r="Z144" s="104">
        <f t="shared" si="143"/>
        <v>1</v>
      </c>
      <c r="AA144" s="104">
        <f t="shared" si="143"/>
        <v>1</v>
      </c>
      <c r="AB144" s="104">
        <f t="shared" si="143"/>
        <v>1</v>
      </c>
      <c r="AC144" s="104">
        <f t="shared" si="143"/>
        <v>1</v>
      </c>
      <c r="AD144" s="104">
        <f t="shared" si="143"/>
        <v>1</v>
      </c>
      <c r="AE144" s="104">
        <f t="shared" si="143"/>
        <v>1</v>
      </c>
      <c r="AF144" s="104">
        <f t="shared" si="143"/>
        <v>1</v>
      </c>
      <c r="AG144" s="83">
        <f t="shared" si="143"/>
        <v>1</v>
      </c>
      <c r="AH144" s="104">
        <f t="shared" si="143"/>
        <v>1</v>
      </c>
      <c r="AI144" s="104">
        <f t="shared" si="143"/>
        <v>1</v>
      </c>
      <c r="AJ144" s="104">
        <f t="shared" ref="AJ144:BB144" si="144">+AI144+AJ143</f>
        <v>1</v>
      </c>
      <c r="AK144" s="104">
        <f t="shared" si="144"/>
        <v>1</v>
      </c>
      <c r="AL144" s="104">
        <f t="shared" si="144"/>
        <v>1</v>
      </c>
      <c r="AM144" s="104">
        <f t="shared" si="144"/>
        <v>1</v>
      </c>
      <c r="AN144" s="104">
        <f t="shared" si="144"/>
        <v>1</v>
      </c>
      <c r="AO144" s="104">
        <f t="shared" si="144"/>
        <v>1</v>
      </c>
      <c r="AP144" s="104">
        <f t="shared" si="144"/>
        <v>1</v>
      </c>
      <c r="AQ144" s="104">
        <f t="shared" si="144"/>
        <v>1</v>
      </c>
      <c r="AR144" s="104">
        <f t="shared" si="144"/>
        <v>1</v>
      </c>
      <c r="AS144" s="104">
        <f t="shared" si="144"/>
        <v>1</v>
      </c>
      <c r="AT144" s="104">
        <f t="shared" si="144"/>
        <v>1</v>
      </c>
      <c r="AU144" s="104">
        <f t="shared" si="144"/>
        <v>1</v>
      </c>
      <c r="AV144" s="104">
        <f t="shared" si="144"/>
        <v>1</v>
      </c>
      <c r="AW144" s="104">
        <f t="shared" si="144"/>
        <v>1</v>
      </c>
      <c r="AX144" s="104">
        <f t="shared" si="144"/>
        <v>1</v>
      </c>
      <c r="AY144" s="104">
        <f t="shared" si="144"/>
        <v>1</v>
      </c>
      <c r="AZ144" s="104">
        <f t="shared" si="144"/>
        <v>1</v>
      </c>
      <c r="BA144" s="104">
        <f t="shared" si="144"/>
        <v>1</v>
      </c>
      <c r="BB144" s="104">
        <f t="shared" si="144"/>
        <v>1</v>
      </c>
      <c r="BC144" s="105"/>
      <c r="BD144" s="102"/>
    </row>
    <row r="145" spans="1:89" s="110" customFormat="1" x14ac:dyDescent="0.25">
      <c r="A145" s="261"/>
      <c r="B145" s="107"/>
      <c r="C145" s="264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84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5">
      <c r="A146" s="261"/>
      <c r="B146" s="92" t="s">
        <v>118</v>
      </c>
      <c r="C146" s="94">
        <v>17.25</v>
      </c>
      <c r="D146" s="95">
        <f t="shared" ref="D146:AI146" si="145">+D142*$C146</f>
        <v>0</v>
      </c>
      <c r="E146" s="95">
        <f t="shared" si="145"/>
        <v>0</v>
      </c>
      <c r="F146" s="95">
        <f t="shared" si="145"/>
        <v>0</v>
      </c>
      <c r="G146" s="95">
        <f t="shared" si="145"/>
        <v>0</v>
      </c>
      <c r="H146" s="95">
        <f t="shared" si="145"/>
        <v>0</v>
      </c>
      <c r="I146" s="95">
        <f t="shared" si="145"/>
        <v>0</v>
      </c>
      <c r="J146" s="95">
        <f t="shared" si="145"/>
        <v>0</v>
      </c>
      <c r="K146" s="95">
        <f t="shared" si="145"/>
        <v>0</v>
      </c>
      <c r="L146" s="95">
        <f t="shared" si="145"/>
        <v>0</v>
      </c>
      <c r="M146" s="95">
        <f t="shared" si="145"/>
        <v>0</v>
      </c>
      <c r="N146" s="95">
        <f t="shared" si="145"/>
        <v>0</v>
      </c>
      <c r="O146" s="95">
        <f t="shared" si="145"/>
        <v>0</v>
      </c>
      <c r="P146" s="95">
        <f t="shared" si="145"/>
        <v>0</v>
      </c>
      <c r="Q146" s="95">
        <f t="shared" si="145"/>
        <v>0</v>
      </c>
      <c r="R146" s="95">
        <f t="shared" si="145"/>
        <v>0</v>
      </c>
      <c r="S146" s="95">
        <f t="shared" si="145"/>
        <v>0</v>
      </c>
      <c r="T146" s="95">
        <f t="shared" si="145"/>
        <v>0</v>
      </c>
      <c r="U146" s="95">
        <f t="shared" si="145"/>
        <v>0</v>
      </c>
      <c r="V146" s="95">
        <f t="shared" si="145"/>
        <v>0</v>
      </c>
      <c r="W146" s="95">
        <f t="shared" si="145"/>
        <v>17.25</v>
      </c>
      <c r="X146" s="95">
        <f t="shared" si="145"/>
        <v>17.25</v>
      </c>
      <c r="Y146" s="95">
        <f t="shared" si="145"/>
        <v>17.25</v>
      </c>
      <c r="Z146" s="95">
        <f t="shared" si="145"/>
        <v>17.25</v>
      </c>
      <c r="AA146" s="95">
        <f t="shared" si="145"/>
        <v>17.25</v>
      </c>
      <c r="AB146" s="95">
        <f t="shared" si="145"/>
        <v>17.25</v>
      </c>
      <c r="AC146" s="95">
        <f t="shared" si="145"/>
        <v>17.25</v>
      </c>
      <c r="AD146" s="95">
        <f t="shared" si="145"/>
        <v>17.25</v>
      </c>
      <c r="AE146" s="95">
        <f t="shared" si="145"/>
        <v>17.25</v>
      </c>
      <c r="AF146" s="95">
        <f t="shared" si="145"/>
        <v>17.25</v>
      </c>
      <c r="AG146" s="91">
        <f t="shared" si="145"/>
        <v>17.25</v>
      </c>
      <c r="AH146" s="95">
        <f t="shared" si="145"/>
        <v>17.25</v>
      </c>
      <c r="AI146" s="95">
        <f t="shared" si="145"/>
        <v>17.25</v>
      </c>
      <c r="AJ146" s="95">
        <f t="shared" ref="AJ146:BB146" si="146">+AJ142*$C146</f>
        <v>17.25</v>
      </c>
      <c r="AK146" s="95">
        <f t="shared" si="146"/>
        <v>17.25</v>
      </c>
      <c r="AL146" s="95">
        <f t="shared" si="146"/>
        <v>17.25</v>
      </c>
      <c r="AM146" s="95">
        <f t="shared" si="146"/>
        <v>17.25</v>
      </c>
      <c r="AN146" s="95">
        <f t="shared" si="146"/>
        <v>17.25</v>
      </c>
      <c r="AO146" s="95">
        <f t="shared" si="146"/>
        <v>17.25</v>
      </c>
      <c r="AP146" s="95">
        <f t="shared" si="146"/>
        <v>17.25</v>
      </c>
      <c r="AQ146" s="95">
        <f t="shared" si="146"/>
        <v>17.25</v>
      </c>
      <c r="AR146" s="95">
        <f t="shared" si="146"/>
        <v>17.25</v>
      </c>
      <c r="AS146" s="95">
        <f t="shared" si="146"/>
        <v>17.25</v>
      </c>
      <c r="AT146" s="95">
        <f t="shared" si="146"/>
        <v>17.25</v>
      </c>
      <c r="AU146" s="95">
        <f t="shared" si="146"/>
        <v>17.25</v>
      </c>
      <c r="AV146" s="95">
        <f t="shared" si="146"/>
        <v>17.25</v>
      </c>
      <c r="AW146" s="95">
        <f t="shared" si="146"/>
        <v>17.25</v>
      </c>
      <c r="AX146" s="95">
        <f t="shared" si="146"/>
        <v>17.25</v>
      </c>
      <c r="AY146" s="95">
        <f t="shared" si="146"/>
        <v>17.25</v>
      </c>
      <c r="AZ146" s="95">
        <f t="shared" si="146"/>
        <v>17.25</v>
      </c>
      <c r="BA146" s="95">
        <f t="shared" si="146"/>
        <v>17.25</v>
      </c>
      <c r="BB146" s="95">
        <f t="shared" si="146"/>
        <v>17.25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8" thickBot="1" x14ac:dyDescent="0.3">
      <c r="A147" s="262"/>
      <c r="B147" s="134" t="s">
        <v>119</v>
      </c>
      <c r="C147" s="135" t="str">
        <f>+'Detail by Turbine'!B16</f>
        <v>Tentative</v>
      </c>
      <c r="D147" s="136">
        <f t="shared" ref="D147:AI147" si="147">+D144*$C146</f>
        <v>0</v>
      </c>
      <c r="E147" s="136">
        <f t="shared" si="147"/>
        <v>0</v>
      </c>
      <c r="F147" s="136">
        <f t="shared" si="147"/>
        <v>0</v>
      </c>
      <c r="G147" s="136">
        <f t="shared" si="147"/>
        <v>0</v>
      </c>
      <c r="H147" s="136">
        <f t="shared" si="147"/>
        <v>0</v>
      </c>
      <c r="I147" s="136">
        <f t="shared" si="147"/>
        <v>0</v>
      </c>
      <c r="J147" s="136">
        <f t="shared" si="147"/>
        <v>0</v>
      </c>
      <c r="K147" s="136">
        <f t="shared" si="147"/>
        <v>0</v>
      </c>
      <c r="L147" s="136">
        <f t="shared" si="147"/>
        <v>0</v>
      </c>
      <c r="M147" s="136">
        <f t="shared" si="147"/>
        <v>0</v>
      </c>
      <c r="N147" s="136">
        <f t="shared" si="147"/>
        <v>0</v>
      </c>
      <c r="O147" s="136">
        <f t="shared" si="147"/>
        <v>0</v>
      </c>
      <c r="P147" s="136">
        <f t="shared" si="147"/>
        <v>0</v>
      </c>
      <c r="Q147" s="136">
        <f t="shared" si="147"/>
        <v>0</v>
      </c>
      <c r="R147" s="136">
        <f t="shared" si="147"/>
        <v>0</v>
      </c>
      <c r="S147" s="136">
        <f t="shared" si="147"/>
        <v>0</v>
      </c>
      <c r="T147" s="136">
        <f t="shared" si="147"/>
        <v>0</v>
      </c>
      <c r="U147" s="136">
        <f t="shared" si="147"/>
        <v>0</v>
      </c>
      <c r="V147" s="136">
        <f t="shared" si="147"/>
        <v>0</v>
      </c>
      <c r="W147" s="136">
        <f t="shared" si="147"/>
        <v>17.25</v>
      </c>
      <c r="X147" s="136">
        <f t="shared" si="147"/>
        <v>17.25</v>
      </c>
      <c r="Y147" s="136">
        <f t="shared" si="147"/>
        <v>17.25</v>
      </c>
      <c r="Z147" s="136">
        <f t="shared" si="147"/>
        <v>17.25</v>
      </c>
      <c r="AA147" s="136">
        <f t="shared" si="147"/>
        <v>17.25</v>
      </c>
      <c r="AB147" s="136">
        <f t="shared" si="147"/>
        <v>17.25</v>
      </c>
      <c r="AC147" s="136">
        <f t="shared" si="147"/>
        <v>17.25</v>
      </c>
      <c r="AD147" s="136">
        <f t="shared" si="147"/>
        <v>17.25</v>
      </c>
      <c r="AE147" s="136">
        <f t="shared" si="147"/>
        <v>17.25</v>
      </c>
      <c r="AF147" s="136">
        <f t="shared" si="147"/>
        <v>17.25</v>
      </c>
      <c r="AG147" s="137">
        <f t="shared" si="147"/>
        <v>17.25</v>
      </c>
      <c r="AH147" s="136">
        <f t="shared" si="147"/>
        <v>17.25</v>
      </c>
      <c r="AI147" s="136">
        <f t="shared" si="147"/>
        <v>17.25</v>
      </c>
      <c r="AJ147" s="136">
        <f t="shared" ref="AJ147:BB147" si="148">+AJ144*$C146</f>
        <v>17.25</v>
      </c>
      <c r="AK147" s="136">
        <f t="shared" si="148"/>
        <v>17.25</v>
      </c>
      <c r="AL147" s="136">
        <f t="shared" si="148"/>
        <v>17.25</v>
      </c>
      <c r="AM147" s="136">
        <f t="shared" si="148"/>
        <v>17.25</v>
      </c>
      <c r="AN147" s="136">
        <f t="shared" si="148"/>
        <v>17.25</v>
      </c>
      <c r="AO147" s="136">
        <f t="shared" si="148"/>
        <v>17.25</v>
      </c>
      <c r="AP147" s="136">
        <f t="shared" si="148"/>
        <v>17.25</v>
      </c>
      <c r="AQ147" s="136">
        <f t="shared" si="148"/>
        <v>17.25</v>
      </c>
      <c r="AR147" s="136">
        <f t="shared" si="148"/>
        <v>17.25</v>
      </c>
      <c r="AS147" s="136">
        <f t="shared" si="148"/>
        <v>17.25</v>
      </c>
      <c r="AT147" s="136">
        <f t="shared" si="148"/>
        <v>17.25</v>
      </c>
      <c r="AU147" s="136">
        <f t="shared" si="148"/>
        <v>17.25</v>
      </c>
      <c r="AV147" s="136">
        <f t="shared" si="148"/>
        <v>17.25</v>
      </c>
      <c r="AW147" s="136">
        <f t="shared" si="148"/>
        <v>17.25</v>
      </c>
      <c r="AX147" s="136">
        <f t="shared" si="148"/>
        <v>17.25</v>
      </c>
      <c r="AY147" s="136">
        <f t="shared" si="148"/>
        <v>17.25</v>
      </c>
      <c r="AZ147" s="136">
        <f t="shared" si="148"/>
        <v>17.25</v>
      </c>
      <c r="BA147" s="136">
        <f t="shared" si="148"/>
        <v>17.25</v>
      </c>
      <c r="BB147" s="136">
        <f t="shared" si="148"/>
        <v>17.25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5">
      <c r="A148" s="260">
        <f>+A140+1</f>
        <v>16</v>
      </c>
      <c r="B148" s="99" t="str">
        <f>+'Detail by Turbine'!G18</f>
        <v>MHI 501F Simple Cycle</v>
      </c>
      <c r="C148" s="263" t="str">
        <f>+'Detail by Turbine'!S18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85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5">
      <c r="A149" s="261"/>
      <c r="B149" s="102" t="s">
        <v>114</v>
      </c>
      <c r="C149" s="264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83">
        <v>0</v>
      </c>
      <c r="AH149" s="104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5">
      <c r="A150" s="261"/>
      <c r="B150" s="102" t="s">
        <v>115</v>
      </c>
      <c r="C150" s="264"/>
      <c r="D150" s="104">
        <f>D149</f>
        <v>0</v>
      </c>
      <c r="E150" s="104">
        <f t="shared" ref="E150:AJ150" si="149">+D150+E149</f>
        <v>0</v>
      </c>
      <c r="F150" s="104">
        <f t="shared" si="149"/>
        <v>0</v>
      </c>
      <c r="G150" s="104">
        <f t="shared" si="149"/>
        <v>0</v>
      </c>
      <c r="H150" s="104">
        <f t="shared" si="149"/>
        <v>0</v>
      </c>
      <c r="I150" s="104">
        <f t="shared" si="149"/>
        <v>0</v>
      </c>
      <c r="J150" s="104">
        <f t="shared" si="149"/>
        <v>0</v>
      </c>
      <c r="K150" s="104">
        <f t="shared" si="149"/>
        <v>0</v>
      </c>
      <c r="L150" s="104">
        <f t="shared" si="149"/>
        <v>0</v>
      </c>
      <c r="M150" s="104">
        <f t="shared" si="149"/>
        <v>0</v>
      </c>
      <c r="N150" s="104">
        <f t="shared" si="149"/>
        <v>0</v>
      </c>
      <c r="O150" s="104">
        <f t="shared" si="149"/>
        <v>0</v>
      </c>
      <c r="P150" s="104">
        <f t="shared" si="149"/>
        <v>0</v>
      </c>
      <c r="Q150" s="104">
        <f t="shared" si="149"/>
        <v>0</v>
      </c>
      <c r="R150" s="104">
        <f t="shared" si="149"/>
        <v>0</v>
      </c>
      <c r="S150" s="104">
        <f t="shared" si="149"/>
        <v>0</v>
      </c>
      <c r="T150" s="104">
        <f t="shared" si="149"/>
        <v>0.15</v>
      </c>
      <c r="U150" s="104">
        <f t="shared" si="149"/>
        <v>0.25</v>
      </c>
      <c r="V150" s="104">
        <f t="shared" si="149"/>
        <v>0.25</v>
      </c>
      <c r="W150" s="104">
        <f t="shared" si="149"/>
        <v>0.25</v>
      </c>
      <c r="X150" s="104">
        <f t="shared" si="149"/>
        <v>0.4</v>
      </c>
      <c r="Y150" s="104">
        <f t="shared" si="149"/>
        <v>0.4</v>
      </c>
      <c r="Z150" s="104">
        <f t="shared" si="149"/>
        <v>0.4</v>
      </c>
      <c r="AA150" s="104">
        <f t="shared" si="149"/>
        <v>0.4</v>
      </c>
      <c r="AB150" s="104">
        <f t="shared" si="149"/>
        <v>0.4</v>
      </c>
      <c r="AC150" s="104">
        <f t="shared" si="149"/>
        <v>0.4</v>
      </c>
      <c r="AD150" s="104">
        <f t="shared" si="149"/>
        <v>0.4</v>
      </c>
      <c r="AE150" s="104">
        <f t="shared" si="149"/>
        <v>0.60000000000000009</v>
      </c>
      <c r="AF150" s="104">
        <f t="shared" si="149"/>
        <v>0.60000000000000009</v>
      </c>
      <c r="AG150" s="83">
        <f t="shared" si="149"/>
        <v>0.60000000000000009</v>
      </c>
      <c r="AH150" s="104">
        <f t="shared" si="149"/>
        <v>0.8</v>
      </c>
      <c r="AI150" s="104">
        <f t="shared" si="149"/>
        <v>0.8</v>
      </c>
      <c r="AJ150" s="104">
        <f t="shared" si="149"/>
        <v>1</v>
      </c>
      <c r="AK150" s="104">
        <f t="shared" ref="AK150:BB150" si="150">+AJ150+AK149</f>
        <v>1</v>
      </c>
      <c r="AL150" s="104">
        <f t="shared" si="150"/>
        <v>1</v>
      </c>
      <c r="AM150" s="104">
        <f t="shared" si="150"/>
        <v>1</v>
      </c>
      <c r="AN150" s="104">
        <f t="shared" si="150"/>
        <v>1</v>
      </c>
      <c r="AO150" s="104">
        <f t="shared" si="150"/>
        <v>1</v>
      </c>
      <c r="AP150" s="104">
        <f t="shared" si="150"/>
        <v>1</v>
      </c>
      <c r="AQ150" s="104">
        <f t="shared" si="150"/>
        <v>1</v>
      </c>
      <c r="AR150" s="104">
        <f t="shared" si="150"/>
        <v>1</v>
      </c>
      <c r="AS150" s="104">
        <f t="shared" si="150"/>
        <v>1</v>
      </c>
      <c r="AT150" s="104">
        <f t="shared" si="150"/>
        <v>1</v>
      </c>
      <c r="AU150" s="104">
        <f t="shared" si="150"/>
        <v>1</v>
      </c>
      <c r="AV150" s="104">
        <f t="shared" si="150"/>
        <v>1</v>
      </c>
      <c r="AW150" s="104">
        <f t="shared" si="150"/>
        <v>1</v>
      </c>
      <c r="AX150" s="104">
        <f t="shared" si="150"/>
        <v>1</v>
      </c>
      <c r="AY150" s="104">
        <f t="shared" si="150"/>
        <v>1</v>
      </c>
      <c r="AZ150" s="104">
        <f t="shared" si="150"/>
        <v>1</v>
      </c>
      <c r="BA150" s="104">
        <f t="shared" si="150"/>
        <v>1</v>
      </c>
      <c r="BB150" s="104">
        <f t="shared" si="150"/>
        <v>1</v>
      </c>
      <c r="BC150" s="105"/>
      <c r="BD150" s="102"/>
    </row>
    <row r="151" spans="1:89" s="106" customFormat="1" x14ac:dyDescent="0.25">
      <c r="A151" s="261"/>
      <c r="B151" s="102" t="s">
        <v>116</v>
      </c>
      <c r="C151" s="264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83">
        <v>0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5">
      <c r="A152" s="261"/>
      <c r="B152" s="102" t="s">
        <v>117</v>
      </c>
      <c r="C152" s="264"/>
      <c r="D152" s="104">
        <f>D151</f>
        <v>0</v>
      </c>
      <c r="E152" s="104">
        <f t="shared" ref="E152:AJ152" si="151">+D152+E151</f>
        <v>0</v>
      </c>
      <c r="F152" s="104">
        <f t="shared" si="151"/>
        <v>0</v>
      </c>
      <c r="G152" s="104">
        <f t="shared" si="151"/>
        <v>0</v>
      </c>
      <c r="H152" s="104">
        <f t="shared" si="151"/>
        <v>0</v>
      </c>
      <c r="I152" s="104">
        <f t="shared" si="151"/>
        <v>0</v>
      </c>
      <c r="J152" s="104">
        <f t="shared" si="151"/>
        <v>0</v>
      </c>
      <c r="K152" s="104">
        <f t="shared" si="151"/>
        <v>0</v>
      </c>
      <c r="L152" s="104">
        <f t="shared" si="151"/>
        <v>0</v>
      </c>
      <c r="M152" s="104">
        <f t="shared" si="151"/>
        <v>0</v>
      </c>
      <c r="N152" s="104">
        <f t="shared" si="151"/>
        <v>0</v>
      </c>
      <c r="O152" s="104">
        <f t="shared" si="151"/>
        <v>0</v>
      </c>
      <c r="P152" s="104">
        <f t="shared" si="151"/>
        <v>0</v>
      </c>
      <c r="Q152" s="104">
        <f t="shared" si="151"/>
        <v>0</v>
      </c>
      <c r="R152" s="104">
        <f t="shared" si="151"/>
        <v>0</v>
      </c>
      <c r="S152" s="104">
        <f t="shared" si="151"/>
        <v>0</v>
      </c>
      <c r="T152" s="104">
        <f t="shared" si="151"/>
        <v>0</v>
      </c>
      <c r="U152" s="104">
        <f t="shared" si="151"/>
        <v>1</v>
      </c>
      <c r="V152" s="104">
        <f t="shared" si="151"/>
        <v>1</v>
      </c>
      <c r="W152" s="104">
        <f t="shared" si="151"/>
        <v>1</v>
      </c>
      <c r="X152" s="104">
        <f t="shared" si="151"/>
        <v>1</v>
      </c>
      <c r="Y152" s="104">
        <f t="shared" si="151"/>
        <v>1</v>
      </c>
      <c r="Z152" s="104">
        <f t="shared" si="151"/>
        <v>1</v>
      </c>
      <c r="AA152" s="104">
        <f t="shared" si="151"/>
        <v>1</v>
      </c>
      <c r="AB152" s="104">
        <f t="shared" si="151"/>
        <v>1</v>
      </c>
      <c r="AC152" s="104">
        <f t="shared" si="151"/>
        <v>1</v>
      </c>
      <c r="AD152" s="104">
        <f t="shared" si="151"/>
        <v>1</v>
      </c>
      <c r="AE152" s="104">
        <f t="shared" si="151"/>
        <v>1</v>
      </c>
      <c r="AF152" s="104">
        <f t="shared" si="151"/>
        <v>1</v>
      </c>
      <c r="AG152" s="83">
        <f t="shared" si="151"/>
        <v>1</v>
      </c>
      <c r="AH152" s="104">
        <f t="shared" si="151"/>
        <v>1</v>
      </c>
      <c r="AI152" s="104">
        <f t="shared" si="151"/>
        <v>1</v>
      </c>
      <c r="AJ152" s="104">
        <f t="shared" si="151"/>
        <v>1</v>
      </c>
      <c r="AK152" s="104">
        <f t="shared" ref="AK152:BB152" si="152">+AJ152+AK151</f>
        <v>1</v>
      </c>
      <c r="AL152" s="104">
        <f t="shared" si="152"/>
        <v>1</v>
      </c>
      <c r="AM152" s="104">
        <f t="shared" si="152"/>
        <v>1</v>
      </c>
      <c r="AN152" s="104">
        <f t="shared" si="152"/>
        <v>1</v>
      </c>
      <c r="AO152" s="104">
        <f t="shared" si="152"/>
        <v>1</v>
      </c>
      <c r="AP152" s="104">
        <f t="shared" si="152"/>
        <v>1</v>
      </c>
      <c r="AQ152" s="104">
        <f t="shared" si="152"/>
        <v>1</v>
      </c>
      <c r="AR152" s="104">
        <f t="shared" si="152"/>
        <v>1</v>
      </c>
      <c r="AS152" s="104">
        <f t="shared" si="152"/>
        <v>1</v>
      </c>
      <c r="AT152" s="104">
        <f t="shared" si="152"/>
        <v>1</v>
      </c>
      <c r="AU152" s="104">
        <f t="shared" si="152"/>
        <v>1</v>
      </c>
      <c r="AV152" s="104">
        <f t="shared" si="152"/>
        <v>1</v>
      </c>
      <c r="AW152" s="104">
        <f t="shared" si="152"/>
        <v>1</v>
      </c>
      <c r="AX152" s="104">
        <f t="shared" si="152"/>
        <v>1</v>
      </c>
      <c r="AY152" s="104">
        <f t="shared" si="152"/>
        <v>1</v>
      </c>
      <c r="AZ152" s="104">
        <f t="shared" si="152"/>
        <v>1</v>
      </c>
      <c r="BA152" s="104">
        <f t="shared" si="152"/>
        <v>1</v>
      </c>
      <c r="BB152" s="104">
        <f t="shared" si="152"/>
        <v>1</v>
      </c>
      <c r="BC152" s="105"/>
      <c r="BD152" s="102"/>
    </row>
    <row r="153" spans="1:89" s="110" customFormat="1" x14ac:dyDescent="0.25">
      <c r="A153" s="261"/>
      <c r="B153" s="107"/>
      <c r="C153" s="264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84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5">
      <c r="A154" s="261"/>
      <c r="B154" s="92" t="s">
        <v>118</v>
      </c>
      <c r="C154" s="94">
        <v>43.618000000000002</v>
      </c>
      <c r="D154" s="95">
        <f t="shared" ref="D154:AI154" si="153">+D150*$C154</f>
        <v>0</v>
      </c>
      <c r="E154" s="95">
        <f t="shared" si="153"/>
        <v>0</v>
      </c>
      <c r="F154" s="95">
        <f t="shared" si="153"/>
        <v>0</v>
      </c>
      <c r="G154" s="95">
        <f t="shared" si="153"/>
        <v>0</v>
      </c>
      <c r="H154" s="95">
        <f t="shared" si="153"/>
        <v>0</v>
      </c>
      <c r="I154" s="95">
        <f t="shared" si="153"/>
        <v>0</v>
      </c>
      <c r="J154" s="95">
        <f t="shared" si="153"/>
        <v>0</v>
      </c>
      <c r="K154" s="95">
        <f t="shared" si="153"/>
        <v>0</v>
      </c>
      <c r="L154" s="95">
        <f t="shared" si="153"/>
        <v>0</v>
      </c>
      <c r="M154" s="95">
        <f t="shared" si="153"/>
        <v>0</v>
      </c>
      <c r="N154" s="95">
        <f t="shared" si="153"/>
        <v>0</v>
      </c>
      <c r="O154" s="95">
        <f t="shared" si="153"/>
        <v>0</v>
      </c>
      <c r="P154" s="95">
        <f t="shared" si="153"/>
        <v>0</v>
      </c>
      <c r="Q154" s="95">
        <f t="shared" si="153"/>
        <v>0</v>
      </c>
      <c r="R154" s="95">
        <f t="shared" si="153"/>
        <v>0</v>
      </c>
      <c r="S154" s="95">
        <f t="shared" si="153"/>
        <v>0</v>
      </c>
      <c r="T154" s="95">
        <f t="shared" si="153"/>
        <v>6.5427</v>
      </c>
      <c r="U154" s="95">
        <f t="shared" si="153"/>
        <v>10.904500000000001</v>
      </c>
      <c r="V154" s="95">
        <f t="shared" si="153"/>
        <v>10.904500000000001</v>
      </c>
      <c r="W154" s="95">
        <f t="shared" si="153"/>
        <v>10.904500000000001</v>
      </c>
      <c r="X154" s="95">
        <f t="shared" si="153"/>
        <v>17.447200000000002</v>
      </c>
      <c r="Y154" s="95">
        <f t="shared" si="153"/>
        <v>17.447200000000002</v>
      </c>
      <c r="Z154" s="95">
        <f t="shared" si="153"/>
        <v>17.447200000000002</v>
      </c>
      <c r="AA154" s="95">
        <f t="shared" si="153"/>
        <v>17.447200000000002</v>
      </c>
      <c r="AB154" s="95">
        <f t="shared" si="153"/>
        <v>17.447200000000002</v>
      </c>
      <c r="AC154" s="95">
        <f t="shared" si="153"/>
        <v>17.447200000000002</v>
      </c>
      <c r="AD154" s="95">
        <f t="shared" si="153"/>
        <v>17.447200000000002</v>
      </c>
      <c r="AE154" s="95">
        <f t="shared" si="153"/>
        <v>26.170800000000003</v>
      </c>
      <c r="AF154" s="95">
        <f t="shared" si="153"/>
        <v>26.170800000000003</v>
      </c>
      <c r="AG154" s="91">
        <f t="shared" si="153"/>
        <v>26.170800000000003</v>
      </c>
      <c r="AH154" s="95">
        <f t="shared" si="153"/>
        <v>34.894400000000005</v>
      </c>
      <c r="AI154" s="95">
        <f t="shared" si="153"/>
        <v>34.894400000000005</v>
      </c>
      <c r="AJ154" s="95">
        <f t="shared" ref="AJ154:BB154" si="154">+AJ150*$C154</f>
        <v>43.618000000000002</v>
      </c>
      <c r="AK154" s="95">
        <f t="shared" si="154"/>
        <v>43.618000000000002</v>
      </c>
      <c r="AL154" s="95">
        <f t="shared" si="154"/>
        <v>43.618000000000002</v>
      </c>
      <c r="AM154" s="95">
        <f t="shared" si="154"/>
        <v>43.618000000000002</v>
      </c>
      <c r="AN154" s="95">
        <f t="shared" si="154"/>
        <v>43.618000000000002</v>
      </c>
      <c r="AO154" s="95">
        <f t="shared" si="154"/>
        <v>43.618000000000002</v>
      </c>
      <c r="AP154" s="95">
        <f t="shared" si="154"/>
        <v>43.618000000000002</v>
      </c>
      <c r="AQ154" s="95">
        <f t="shared" si="154"/>
        <v>43.618000000000002</v>
      </c>
      <c r="AR154" s="95">
        <f t="shared" si="154"/>
        <v>43.618000000000002</v>
      </c>
      <c r="AS154" s="95">
        <f t="shared" si="154"/>
        <v>43.618000000000002</v>
      </c>
      <c r="AT154" s="95">
        <f t="shared" si="154"/>
        <v>43.618000000000002</v>
      </c>
      <c r="AU154" s="95">
        <f t="shared" si="154"/>
        <v>43.618000000000002</v>
      </c>
      <c r="AV154" s="95">
        <f t="shared" si="154"/>
        <v>43.618000000000002</v>
      </c>
      <c r="AW154" s="95">
        <f t="shared" si="154"/>
        <v>43.618000000000002</v>
      </c>
      <c r="AX154" s="95">
        <f t="shared" si="154"/>
        <v>43.618000000000002</v>
      </c>
      <c r="AY154" s="95">
        <f t="shared" si="154"/>
        <v>43.618000000000002</v>
      </c>
      <c r="AZ154" s="95">
        <f t="shared" si="154"/>
        <v>43.618000000000002</v>
      </c>
      <c r="BA154" s="95">
        <f t="shared" si="154"/>
        <v>43.618000000000002</v>
      </c>
      <c r="BB154" s="95">
        <f t="shared" si="15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8" thickBot="1" x14ac:dyDescent="0.3">
      <c r="A155" s="262"/>
      <c r="B155" s="134" t="s">
        <v>119</v>
      </c>
      <c r="C155" s="135" t="str">
        <f>+'Detail by Turbine'!B18</f>
        <v>Tentative</v>
      </c>
      <c r="D155" s="136">
        <f t="shared" ref="D155:AI155" si="155">+D152*$C154</f>
        <v>0</v>
      </c>
      <c r="E155" s="136">
        <f t="shared" si="155"/>
        <v>0</v>
      </c>
      <c r="F155" s="136">
        <f t="shared" si="155"/>
        <v>0</v>
      </c>
      <c r="G155" s="136">
        <f t="shared" si="155"/>
        <v>0</v>
      </c>
      <c r="H155" s="136">
        <f t="shared" si="155"/>
        <v>0</v>
      </c>
      <c r="I155" s="136">
        <f t="shared" si="155"/>
        <v>0</v>
      </c>
      <c r="J155" s="136">
        <f t="shared" si="155"/>
        <v>0</v>
      </c>
      <c r="K155" s="136">
        <f t="shared" si="155"/>
        <v>0</v>
      </c>
      <c r="L155" s="136">
        <f t="shared" si="155"/>
        <v>0</v>
      </c>
      <c r="M155" s="136">
        <f t="shared" si="155"/>
        <v>0</v>
      </c>
      <c r="N155" s="136">
        <f t="shared" si="155"/>
        <v>0</v>
      </c>
      <c r="O155" s="136">
        <f t="shared" si="155"/>
        <v>0</v>
      </c>
      <c r="P155" s="136">
        <f t="shared" si="155"/>
        <v>0</v>
      </c>
      <c r="Q155" s="136">
        <f t="shared" si="155"/>
        <v>0</v>
      </c>
      <c r="R155" s="136">
        <f t="shared" si="155"/>
        <v>0</v>
      </c>
      <c r="S155" s="136">
        <f t="shared" si="155"/>
        <v>0</v>
      </c>
      <c r="T155" s="136">
        <f t="shared" si="155"/>
        <v>0</v>
      </c>
      <c r="U155" s="136">
        <f t="shared" si="155"/>
        <v>43.618000000000002</v>
      </c>
      <c r="V155" s="136">
        <f t="shared" si="155"/>
        <v>43.618000000000002</v>
      </c>
      <c r="W155" s="136">
        <f t="shared" si="155"/>
        <v>43.618000000000002</v>
      </c>
      <c r="X155" s="136">
        <f t="shared" si="155"/>
        <v>43.618000000000002</v>
      </c>
      <c r="Y155" s="136">
        <f t="shared" si="155"/>
        <v>43.618000000000002</v>
      </c>
      <c r="Z155" s="136">
        <f t="shared" si="155"/>
        <v>43.618000000000002</v>
      </c>
      <c r="AA155" s="136">
        <f t="shared" si="155"/>
        <v>43.618000000000002</v>
      </c>
      <c r="AB155" s="136">
        <f t="shared" si="155"/>
        <v>43.618000000000002</v>
      </c>
      <c r="AC155" s="136">
        <f t="shared" si="155"/>
        <v>43.618000000000002</v>
      </c>
      <c r="AD155" s="136">
        <f t="shared" si="155"/>
        <v>43.618000000000002</v>
      </c>
      <c r="AE155" s="136">
        <f t="shared" si="155"/>
        <v>43.618000000000002</v>
      </c>
      <c r="AF155" s="136">
        <f t="shared" si="155"/>
        <v>43.618000000000002</v>
      </c>
      <c r="AG155" s="137">
        <f t="shared" si="155"/>
        <v>43.618000000000002</v>
      </c>
      <c r="AH155" s="136">
        <f t="shared" si="155"/>
        <v>43.618000000000002</v>
      </c>
      <c r="AI155" s="136">
        <f t="shared" si="155"/>
        <v>43.618000000000002</v>
      </c>
      <c r="AJ155" s="136">
        <f t="shared" ref="AJ155:BB155" si="156">+AJ152*$C154</f>
        <v>43.618000000000002</v>
      </c>
      <c r="AK155" s="136">
        <f t="shared" si="156"/>
        <v>43.618000000000002</v>
      </c>
      <c r="AL155" s="136">
        <f t="shared" si="156"/>
        <v>43.618000000000002</v>
      </c>
      <c r="AM155" s="136">
        <f t="shared" si="156"/>
        <v>43.618000000000002</v>
      </c>
      <c r="AN155" s="136">
        <f t="shared" si="156"/>
        <v>43.618000000000002</v>
      </c>
      <c r="AO155" s="136">
        <f t="shared" si="156"/>
        <v>43.618000000000002</v>
      </c>
      <c r="AP155" s="136">
        <f t="shared" si="156"/>
        <v>43.618000000000002</v>
      </c>
      <c r="AQ155" s="136">
        <f t="shared" si="156"/>
        <v>43.618000000000002</v>
      </c>
      <c r="AR155" s="136">
        <f t="shared" si="156"/>
        <v>43.618000000000002</v>
      </c>
      <c r="AS155" s="136">
        <f t="shared" si="156"/>
        <v>43.618000000000002</v>
      </c>
      <c r="AT155" s="136">
        <f t="shared" si="156"/>
        <v>43.618000000000002</v>
      </c>
      <c r="AU155" s="136">
        <f t="shared" si="156"/>
        <v>43.618000000000002</v>
      </c>
      <c r="AV155" s="136">
        <f t="shared" si="156"/>
        <v>43.618000000000002</v>
      </c>
      <c r="AW155" s="136">
        <f t="shared" si="156"/>
        <v>43.618000000000002</v>
      </c>
      <c r="AX155" s="136">
        <f t="shared" si="156"/>
        <v>43.618000000000002</v>
      </c>
      <c r="AY155" s="136">
        <f t="shared" si="156"/>
        <v>43.618000000000002</v>
      </c>
      <c r="AZ155" s="136">
        <f t="shared" si="156"/>
        <v>43.618000000000002</v>
      </c>
      <c r="BA155" s="136">
        <f t="shared" si="156"/>
        <v>43.618000000000002</v>
      </c>
      <c r="BB155" s="136">
        <f t="shared" si="15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5">
      <c r="A156" s="260">
        <f>+A148+1</f>
        <v>17</v>
      </c>
      <c r="B156" s="99" t="str">
        <f>+'Detail by Turbine'!G27</f>
        <v>MHI 501F Simple Cycle</v>
      </c>
      <c r="C156" s="263" t="str">
        <f>+'Detail by Turbine'!S27</f>
        <v>Cuiaba II - 10%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85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5">
      <c r="A157" s="261"/>
      <c r="B157" s="102" t="s">
        <v>114</v>
      </c>
      <c r="C157" s="264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83">
        <v>0</v>
      </c>
      <c r="AH157" s="104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5">
      <c r="A158" s="261"/>
      <c r="B158" s="102" t="s">
        <v>115</v>
      </c>
      <c r="C158" s="264"/>
      <c r="D158" s="104">
        <f>D157</f>
        <v>0</v>
      </c>
      <c r="E158" s="104">
        <f t="shared" ref="E158:AJ158" si="157">+D158+E157</f>
        <v>0</v>
      </c>
      <c r="F158" s="104">
        <f t="shared" si="157"/>
        <v>0</v>
      </c>
      <c r="G158" s="104">
        <f t="shared" si="157"/>
        <v>0</v>
      </c>
      <c r="H158" s="104">
        <f t="shared" si="157"/>
        <v>0</v>
      </c>
      <c r="I158" s="104">
        <f t="shared" si="157"/>
        <v>0</v>
      </c>
      <c r="J158" s="104">
        <f t="shared" si="157"/>
        <v>0</v>
      </c>
      <c r="K158" s="104">
        <f t="shared" si="157"/>
        <v>0</v>
      </c>
      <c r="L158" s="104">
        <f t="shared" si="157"/>
        <v>0</v>
      </c>
      <c r="M158" s="104">
        <f t="shared" si="157"/>
        <v>0</v>
      </c>
      <c r="N158" s="104">
        <f t="shared" si="157"/>
        <v>0</v>
      </c>
      <c r="O158" s="104">
        <f t="shared" si="157"/>
        <v>0</v>
      </c>
      <c r="P158" s="104">
        <f t="shared" si="157"/>
        <v>0</v>
      </c>
      <c r="Q158" s="104">
        <f t="shared" si="157"/>
        <v>0</v>
      </c>
      <c r="R158" s="104">
        <f t="shared" si="157"/>
        <v>0</v>
      </c>
      <c r="S158" s="104">
        <f t="shared" si="157"/>
        <v>0</v>
      </c>
      <c r="T158" s="104">
        <f t="shared" si="157"/>
        <v>0</v>
      </c>
      <c r="U158" s="104">
        <f t="shared" si="157"/>
        <v>0</v>
      </c>
      <c r="V158" s="104">
        <f t="shared" si="157"/>
        <v>0</v>
      </c>
      <c r="W158" s="104">
        <f t="shared" si="157"/>
        <v>0</v>
      </c>
      <c r="X158" s="104">
        <f t="shared" si="157"/>
        <v>0</v>
      </c>
      <c r="Y158" s="104">
        <f t="shared" si="157"/>
        <v>0.1</v>
      </c>
      <c r="Z158" s="104">
        <f t="shared" si="157"/>
        <v>0.1</v>
      </c>
      <c r="AA158" s="104">
        <f t="shared" si="157"/>
        <v>0.1</v>
      </c>
      <c r="AB158" s="104">
        <f t="shared" si="157"/>
        <v>0.1</v>
      </c>
      <c r="AC158" s="104">
        <f t="shared" si="157"/>
        <v>0.1</v>
      </c>
      <c r="AD158" s="104">
        <f t="shared" si="157"/>
        <v>0.1</v>
      </c>
      <c r="AE158" s="104">
        <f t="shared" si="157"/>
        <v>0.25</v>
      </c>
      <c r="AF158" s="104">
        <f t="shared" si="157"/>
        <v>0.25</v>
      </c>
      <c r="AG158" s="83">
        <f t="shared" si="157"/>
        <v>0.25</v>
      </c>
      <c r="AH158" s="104">
        <f t="shared" si="157"/>
        <v>0.25</v>
      </c>
      <c r="AI158" s="104">
        <f t="shared" si="157"/>
        <v>0.4</v>
      </c>
      <c r="AJ158" s="104">
        <f t="shared" si="157"/>
        <v>0.4</v>
      </c>
      <c r="AK158" s="104">
        <f t="shared" ref="AK158:BB158" si="158">+AJ158+AK157</f>
        <v>0.4</v>
      </c>
      <c r="AL158" s="104">
        <f t="shared" si="158"/>
        <v>0.4</v>
      </c>
      <c r="AM158" s="104">
        <f t="shared" si="158"/>
        <v>0.4</v>
      </c>
      <c r="AN158" s="104">
        <f t="shared" si="158"/>
        <v>0.4</v>
      </c>
      <c r="AO158" s="104">
        <f t="shared" si="158"/>
        <v>0.4</v>
      </c>
      <c r="AP158" s="104">
        <f t="shared" si="158"/>
        <v>0.60000000000000009</v>
      </c>
      <c r="AQ158" s="104">
        <f t="shared" si="158"/>
        <v>0.60000000000000009</v>
      </c>
      <c r="AR158" s="104">
        <f t="shared" si="158"/>
        <v>0.60000000000000009</v>
      </c>
      <c r="AS158" s="104">
        <f t="shared" si="158"/>
        <v>0.8</v>
      </c>
      <c r="AT158" s="104">
        <f t="shared" si="158"/>
        <v>0.8</v>
      </c>
      <c r="AU158" s="104">
        <f t="shared" si="158"/>
        <v>1</v>
      </c>
      <c r="AV158" s="104">
        <f t="shared" si="158"/>
        <v>1</v>
      </c>
      <c r="AW158" s="104">
        <f t="shared" si="158"/>
        <v>1</v>
      </c>
      <c r="AX158" s="104">
        <f t="shared" si="158"/>
        <v>1</v>
      </c>
      <c r="AY158" s="104">
        <f t="shared" si="158"/>
        <v>1</v>
      </c>
      <c r="AZ158" s="104">
        <f t="shared" si="158"/>
        <v>1</v>
      </c>
      <c r="BA158" s="104">
        <f t="shared" si="158"/>
        <v>1</v>
      </c>
      <c r="BB158" s="104">
        <f t="shared" si="158"/>
        <v>1</v>
      </c>
      <c r="BC158" s="105"/>
      <c r="BD158" s="102"/>
    </row>
    <row r="159" spans="1:89" s="106" customFormat="1" x14ac:dyDescent="0.25">
      <c r="A159" s="261"/>
      <c r="B159" s="102" t="s">
        <v>116</v>
      </c>
      <c r="C159" s="264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83">
        <v>0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5">
      <c r="A160" s="261"/>
      <c r="B160" s="102" t="s">
        <v>117</v>
      </c>
      <c r="C160" s="264"/>
      <c r="D160" s="104">
        <f>D159</f>
        <v>0</v>
      </c>
      <c r="E160" s="104">
        <f t="shared" ref="E160:AJ160" si="159">+D160+E159</f>
        <v>0</v>
      </c>
      <c r="F160" s="104">
        <f t="shared" si="159"/>
        <v>0</v>
      </c>
      <c r="G160" s="104">
        <f t="shared" si="159"/>
        <v>0</v>
      </c>
      <c r="H160" s="104">
        <f t="shared" si="159"/>
        <v>0</v>
      </c>
      <c r="I160" s="104">
        <f t="shared" si="159"/>
        <v>0</v>
      </c>
      <c r="J160" s="104">
        <f t="shared" si="159"/>
        <v>0</v>
      </c>
      <c r="K160" s="104">
        <f t="shared" si="159"/>
        <v>0</v>
      </c>
      <c r="L160" s="104">
        <f t="shared" si="159"/>
        <v>0</v>
      </c>
      <c r="M160" s="104">
        <f t="shared" si="159"/>
        <v>0</v>
      </c>
      <c r="N160" s="104">
        <f t="shared" si="159"/>
        <v>0</v>
      </c>
      <c r="O160" s="104">
        <f t="shared" si="159"/>
        <v>0</v>
      </c>
      <c r="P160" s="104">
        <f t="shared" si="159"/>
        <v>0</v>
      </c>
      <c r="Q160" s="104">
        <f t="shared" si="159"/>
        <v>0</v>
      </c>
      <c r="R160" s="104">
        <f t="shared" si="159"/>
        <v>0</v>
      </c>
      <c r="S160" s="104">
        <f t="shared" si="159"/>
        <v>0</v>
      </c>
      <c r="T160" s="104">
        <f t="shared" si="159"/>
        <v>0</v>
      </c>
      <c r="U160" s="104">
        <f t="shared" si="159"/>
        <v>0</v>
      </c>
      <c r="V160" s="104">
        <f t="shared" si="159"/>
        <v>0</v>
      </c>
      <c r="W160" s="104">
        <f t="shared" si="159"/>
        <v>0</v>
      </c>
      <c r="X160" s="104">
        <f t="shared" si="159"/>
        <v>0</v>
      </c>
      <c r="Y160" s="104">
        <f t="shared" si="159"/>
        <v>1</v>
      </c>
      <c r="Z160" s="104">
        <f t="shared" si="159"/>
        <v>1</v>
      </c>
      <c r="AA160" s="104">
        <f t="shared" si="159"/>
        <v>1</v>
      </c>
      <c r="AB160" s="104">
        <f t="shared" si="159"/>
        <v>1</v>
      </c>
      <c r="AC160" s="104">
        <f t="shared" si="159"/>
        <v>1</v>
      </c>
      <c r="AD160" s="104">
        <f t="shared" si="159"/>
        <v>1</v>
      </c>
      <c r="AE160" s="104">
        <f t="shared" si="159"/>
        <v>1</v>
      </c>
      <c r="AF160" s="104">
        <f t="shared" si="159"/>
        <v>1</v>
      </c>
      <c r="AG160" s="83">
        <f t="shared" si="159"/>
        <v>1</v>
      </c>
      <c r="AH160" s="104">
        <f t="shared" si="159"/>
        <v>1</v>
      </c>
      <c r="AI160" s="104">
        <f t="shared" si="159"/>
        <v>1</v>
      </c>
      <c r="AJ160" s="104">
        <f t="shared" si="159"/>
        <v>1</v>
      </c>
      <c r="AK160" s="104">
        <f t="shared" ref="AK160:BB160" si="160">+AJ160+AK159</f>
        <v>1</v>
      </c>
      <c r="AL160" s="104">
        <f t="shared" si="160"/>
        <v>1</v>
      </c>
      <c r="AM160" s="104">
        <f t="shared" si="160"/>
        <v>1</v>
      </c>
      <c r="AN160" s="104">
        <f t="shared" si="160"/>
        <v>1</v>
      </c>
      <c r="AO160" s="104">
        <f t="shared" si="160"/>
        <v>1</v>
      </c>
      <c r="AP160" s="104">
        <f t="shared" si="160"/>
        <v>1</v>
      </c>
      <c r="AQ160" s="104">
        <f t="shared" si="160"/>
        <v>1</v>
      </c>
      <c r="AR160" s="104">
        <f t="shared" si="160"/>
        <v>1</v>
      </c>
      <c r="AS160" s="104">
        <f t="shared" si="160"/>
        <v>1</v>
      </c>
      <c r="AT160" s="104">
        <f t="shared" si="160"/>
        <v>1</v>
      </c>
      <c r="AU160" s="104">
        <f t="shared" si="160"/>
        <v>1</v>
      </c>
      <c r="AV160" s="104">
        <f t="shared" si="160"/>
        <v>1</v>
      </c>
      <c r="AW160" s="104">
        <f t="shared" si="160"/>
        <v>1</v>
      </c>
      <c r="AX160" s="104">
        <f t="shared" si="160"/>
        <v>1</v>
      </c>
      <c r="AY160" s="104">
        <f t="shared" si="160"/>
        <v>1</v>
      </c>
      <c r="AZ160" s="104">
        <f t="shared" si="160"/>
        <v>1</v>
      </c>
      <c r="BA160" s="104">
        <f t="shared" si="160"/>
        <v>1</v>
      </c>
      <c r="BB160" s="104">
        <f t="shared" si="160"/>
        <v>1</v>
      </c>
      <c r="BC160" s="105"/>
      <c r="BD160" s="102"/>
    </row>
    <row r="161" spans="1:89" s="110" customFormat="1" x14ac:dyDescent="0.25">
      <c r="A161" s="261"/>
      <c r="B161" s="107"/>
      <c r="C161" s="264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84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5">
      <c r="A162" s="261"/>
      <c r="B162" s="92" t="s">
        <v>118</v>
      </c>
      <c r="C162" s="94">
        <v>36.853999999999999</v>
      </c>
      <c r="D162" s="95">
        <f t="shared" ref="D162:AI162" si="161">+D158*$C162</f>
        <v>0</v>
      </c>
      <c r="E162" s="95">
        <f t="shared" si="161"/>
        <v>0</v>
      </c>
      <c r="F162" s="95">
        <f t="shared" si="161"/>
        <v>0</v>
      </c>
      <c r="G162" s="95">
        <f t="shared" si="161"/>
        <v>0</v>
      </c>
      <c r="H162" s="95">
        <f t="shared" si="161"/>
        <v>0</v>
      </c>
      <c r="I162" s="95">
        <f t="shared" si="161"/>
        <v>0</v>
      </c>
      <c r="J162" s="95">
        <f t="shared" si="161"/>
        <v>0</v>
      </c>
      <c r="K162" s="95">
        <f t="shared" si="161"/>
        <v>0</v>
      </c>
      <c r="L162" s="95">
        <f t="shared" si="161"/>
        <v>0</v>
      </c>
      <c r="M162" s="95">
        <f t="shared" si="161"/>
        <v>0</v>
      </c>
      <c r="N162" s="95">
        <f t="shared" si="161"/>
        <v>0</v>
      </c>
      <c r="O162" s="95">
        <f t="shared" si="161"/>
        <v>0</v>
      </c>
      <c r="P162" s="95">
        <f t="shared" si="161"/>
        <v>0</v>
      </c>
      <c r="Q162" s="95">
        <f t="shared" si="161"/>
        <v>0</v>
      </c>
      <c r="R162" s="95">
        <f t="shared" si="161"/>
        <v>0</v>
      </c>
      <c r="S162" s="95">
        <f t="shared" si="161"/>
        <v>0</v>
      </c>
      <c r="T162" s="95">
        <f t="shared" si="161"/>
        <v>0</v>
      </c>
      <c r="U162" s="95">
        <f t="shared" si="161"/>
        <v>0</v>
      </c>
      <c r="V162" s="95">
        <f t="shared" si="161"/>
        <v>0</v>
      </c>
      <c r="W162" s="95">
        <f t="shared" si="161"/>
        <v>0</v>
      </c>
      <c r="X162" s="95">
        <f t="shared" si="161"/>
        <v>0</v>
      </c>
      <c r="Y162" s="95">
        <f t="shared" si="161"/>
        <v>3.6854</v>
      </c>
      <c r="Z162" s="95">
        <f t="shared" si="161"/>
        <v>3.6854</v>
      </c>
      <c r="AA162" s="95">
        <f t="shared" si="161"/>
        <v>3.6854</v>
      </c>
      <c r="AB162" s="95">
        <f t="shared" si="161"/>
        <v>3.6854</v>
      </c>
      <c r="AC162" s="95">
        <f t="shared" si="161"/>
        <v>3.6854</v>
      </c>
      <c r="AD162" s="95">
        <f t="shared" si="161"/>
        <v>3.6854</v>
      </c>
      <c r="AE162" s="95">
        <f t="shared" si="161"/>
        <v>9.2134999999999998</v>
      </c>
      <c r="AF162" s="95">
        <f t="shared" si="161"/>
        <v>9.2134999999999998</v>
      </c>
      <c r="AG162" s="91">
        <f t="shared" si="161"/>
        <v>9.2134999999999998</v>
      </c>
      <c r="AH162" s="95">
        <f t="shared" si="161"/>
        <v>9.2134999999999998</v>
      </c>
      <c r="AI162" s="95">
        <f t="shared" si="161"/>
        <v>14.7416</v>
      </c>
      <c r="AJ162" s="95">
        <f t="shared" ref="AJ162:BB162" si="162">+AJ158*$C162</f>
        <v>14.7416</v>
      </c>
      <c r="AK162" s="95">
        <f t="shared" si="162"/>
        <v>14.7416</v>
      </c>
      <c r="AL162" s="95">
        <f t="shared" si="162"/>
        <v>14.7416</v>
      </c>
      <c r="AM162" s="95">
        <f t="shared" si="162"/>
        <v>14.7416</v>
      </c>
      <c r="AN162" s="95">
        <f t="shared" si="162"/>
        <v>14.7416</v>
      </c>
      <c r="AO162" s="95">
        <f t="shared" si="162"/>
        <v>14.7416</v>
      </c>
      <c r="AP162" s="95">
        <f t="shared" si="162"/>
        <v>22.112400000000004</v>
      </c>
      <c r="AQ162" s="95">
        <f t="shared" si="162"/>
        <v>22.112400000000004</v>
      </c>
      <c r="AR162" s="95">
        <f t="shared" si="162"/>
        <v>22.112400000000004</v>
      </c>
      <c r="AS162" s="95">
        <f t="shared" si="162"/>
        <v>29.4832</v>
      </c>
      <c r="AT162" s="95">
        <f t="shared" si="162"/>
        <v>29.4832</v>
      </c>
      <c r="AU162" s="95">
        <f t="shared" si="162"/>
        <v>36.853999999999999</v>
      </c>
      <c r="AV162" s="95">
        <f t="shared" si="162"/>
        <v>36.853999999999999</v>
      </c>
      <c r="AW162" s="95">
        <f t="shared" si="162"/>
        <v>36.853999999999999</v>
      </c>
      <c r="AX162" s="95">
        <f t="shared" si="162"/>
        <v>36.853999999999999</v>
      </c>
      <c r="AY162" s="95">
        <f t="shared" si="162"/>
        <v>36.853999999999999</v>
      </c>
      <c r="AZ162" s="95">
        <f t="shared" si="162"/>
        <v>36.853999999999999</v>
      </c>
      <c r="BA162" s="95">
        <f t="shared" si="162"/>
        <v>36.853999999999999</v>
      </c>
      <c r="BB162" s="95">
        <f t="shared" si="16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8" thickBot="1" x14ac:dyDescent="0.3">
      <c r="A163" s="262"/>
      <c r="B163" s="134" t="s">
        <v>119</v>
      </c>
      <c r="C163" s="135" t="str">
        <f>+'Detail by Turbine'!B27</f>
        <v>Tentative</v>
      </c>
      <c r="D163" s="136">
        <f t="shared" ref="D163:AI163" si="163">+D160*$C162</f>
        <v>0</v>
      </c>
      <c r="E163" s="136">
        <f t="shared" si="163"/>
        <v>0</v>
      </c>
      <c r="F163" s="136">
        <f t="shared" si="163"/>
        <v>0</v>
      </c>
      <c r="G163" s="136">
        <f t="shared" si="163"/>
        <v>0</v>
      </c>
      <c r="H163" s="136">
        <f t="shared" si="163"/>
        <v>0</v>
      </c>
      <c r="I163" s="136">
        <f t="shared" si="163"/>
        <v>0</v>
      </c>
      <c r="J163" s="136">
        <f t="shared" si="163"/>
        <v>0</v>
      </c>
      <c r="K163" s="136">
        <f t="shared" si="163"/>
        <v>0</v>
      </c>
      <c r="L163" s="136">
        <f t="shared" si="163"/>
        <v>0</v>
      </c>
      <c r="M163" s="136">
        <f t="shared" si="163"/>
        <v>0</v>
      </c>
      <c r="N163" s="136">
        <f t="shared" si="163"/>
        <v>0</v>
      </c>
      <c r="O163" s="136">
        <f t="shared" si="163"/>
        <v>0</v>
      </c>
      <c r="P163" s="136">
        <f t="shared" si="163"/>
        <v>0</v>
      </c>
      <c r="Q163" s="136">
        <f t="shared" si="163"/>
        <v>0</v>
      </c>
      <c r="R163" s="136">
        <f t="shared" si="163"/>
        <v>0</v>
      </c>
      <c r="S163" s="136">
        <f t="shared" si="163"/>
        <v>0</v>
      </c>
      <c r="T163" s="136">
        <f t="shared" si="163"/>
        <v>0</v>
      </c>
      <c r="U163" s="136">
        <f t="shared" si="163"/>
        <v>0</v>
      </c>
      <c r="V163" s="136">
        <f t="shared" si="163"/>
        <v>0</v>
      </c>
      <c r="W163" s="136">
        <f t="shared" si="163"/>
        <v>0</v>
      </c>
      <c r="X163" s="136">
        <f t="shared" si="163"/>
        <v>0</v>
      </c>
      <c r="Y163" s="136">
        <f t="shared" si="163"/>
        <v>36.853999999999999</v>
      </c>
      <c r="Z163" s="136">
        <f t="shared" si="163"/>
        <v>36.853999999999999</v>
      </c>
      <c r="AA163" s="136">
        <f t="shared" si="163"/>
        <v>36.853999999999999</v>
      </c>
      <c r="AB163" s="136">
        <f t="shared" si="163"/>
        <v>36.853999999999999</v>
      </c>
      <c r="AC163" s="136">
        <f t="shared" si="163"/>
        <v>36.853999999999999</v>
      </c>
      <c r="AD163" s="136">
        <f t="shared" si="163"/>
        <v>36.853999999999999</v>
      </c>
      <c r="AE163" s="136">
        <f t="shared" si="163"/>
        <v>36.853999999999999</v>
      </c>
      <c r="AF163" s="136">
        <f t="shared" si="163"/>
        <v>36.853999999999999</v>
      </c>
      <c r="AG163" s="137">
        <f t="shared" si="163"/>
        <v>36.853999999999999</v>
      </c>
      <c r="AH163" s="136">
        <f t="shared" si="163"/>
        <v>36.853999999999999</v>
      </c>
      <c r="AI163" s="136">
        <f t="shared" si="163"/>
        <v>36.853999999999999</v>
      </c>
      <c r="AJ163" s="136">
        <f t="shared" ref="AJ163:BB163" si="164">+AJ160*$C162</f>
        <v>36.853999999999999</v>
      </c>
      <c r="AK163" s="136">
        <f t="shared" si="164"/>
        <v>36.853999999999999</v>
      </c>
      <c r="AL163" s="136">
        <f t="shared" si="164"/>
        <v>36.853999999999999</v>
      </c>
      <c r="AM163" s="136">
        <f t="shared" si="164"/>
        <v>36.853999999999999</v>
      </c>
      <c r="AN163" s="136">
        <f t="shared" si="164"/>
        <v>36.853999999999999</v>
      </c>
      <c r="AO163" s="136">
        <f t="shared" si="164"/>
        <v>36.853999999999999</v>
      </c>
      <c r="AP163" s="136">
        <f t="shared" si="164"/>
        <v>36.853999999999999</v>
      </c>
      <c r="AQ163" s="136">
        <f t="shared" si="164"/>
        <v>36.853999999999999</v>
      </c>
      <c r="AR163" s="136">
        <f t="shared" si="164"/>
        <v>36.853999999999999</v>
      </c>
      <c r="AS163" s="136">
        <f t="shared" si="164"/>
        <v>36.853999999999999</v>
      </c>
      <c r="AT163" s="136">
        <f t="shared" si="164"/>
        <v>36.853999999999999</v>
      </c>
      <c r="AU163" s="136">
        <f t="shared" si="164"/>
        <v>36.853999999999999</v>
      </c>
      <c r="AV163" s="136">
        <f t="shared" si="164"/>
        <v>36.853999999999999</v>
      </c>
      <c r="AW163" s="136">
        <f t="shared" si="164"/>
        <v>36.853999999999999</v>
      </c>
      <c r="AX163" s="136">
        <f t="shared" si="164"/>
        <v>36.853999999999999</v>
      </c>
      <c r="AY163" s="136">
        <f t="shared" si="164"/>
        <v>36.853999999999999</v>
      </c>
      <c r="AZ163" s="136">
        <f t="shared" si="164"/>
        <v>36.853999999999999</v>
      </c>
      <c r="BA163" s="136">
        <f t="shared" si="164"/>
        <v>36.853999999999999</v>
      </c>
      <c r="BB163" s="136">
        <f t="shared" si="16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5">
      <c r="A164" s="260">
        <f>+A156+1</f>
        <v>18</v>
      </c>
      <c r="B164" s="99" t="str">
        <f>+'Detail by Turbine'!G28</f>
        <v>MHI 501F Simple Cycle</v>
      </c>
      <c r="C164" s="263" t="str">
        <f>+'Detail by Turbine'!S28</f>
        <v>Cuiaba II - 10%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85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5">
      <c r="A165" s="261"/>
      <c r="B165" s="102" t="s">
        <v>114</v>
      </c>
      <c r="C165" s="264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83">
        <v>0</v>
      </c>
      <c r="AH165" s="104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5">
      <c r="A166" s="261"/>
      <c r="B166" s="102" t="s">
        <v>115</v>
      </c>
      <c r="C166" s="264"/>
      <c r="D166" s="104">
        <f>D165</f>
        <v>0</v>
      </c>
      <c r="E166" s="104">
        <f t="shared" ref="E166:AJ166" si="165">+D166+E165</f>
        <v>0</v>
      </c>
      <c r="F166" s="104">
        <f t="shared" si="165"/>
        <v>0</v>
      </c>
      <c r="G166" s="104">
        <f t="shared" si="165"/>
        <v>0</v>
      </c>
      <c r="H166" s="104">
        <f t="shared" si="165"/>
        <v>0</v>
      </c>
      <c r="I166" s="104">
        <f t="shared" si="165"/>
        <v>0</v>
      </c>
      <c r="J166" s="104">
        <f t="shared" si="165"/>
        <v>0</v>
      </c>
      <c r="K166" s="104">
        <f t="shared" si="165"/>
        <v>0</v>
      </c>
      <c r="L166" s="104">
        <f t="shared" si="165"/>
        <v>0</v>
      </c>
      <c r="M166" s="104">
        <f t="shared" si="165"/>
        <v>0</v>
      </c>
      <c r="N166" s="104">
        <f t="shared" si="165"/>
        <v>0</v>
      </c>
      <c r="O166" s="104">
        <f t="shared" si="165"/>
        <v>0</v>
      </c>
      <c r="P166" s="104">
        <f t="shared" si="165"/>
        <v>0</v>
      </c>
      <c r="Q166" s="104">
        <f t="shared" si="165"/>
        <v>0</v>
      </c>
      <c r="R166" s="104">
        <f t="shared" si="165"/>
        <v>0</v>
      </c>
      <c r="S166" s="104">
        <f t="shared" si="165"/>
        <v>0</v>
      </c>
      <c r="T166" s="104">
        <f t="shared" si="165"/>
        <v>0</v>
      </c>
      <c r="U166" s="104">
        <f t="shared" si="165"/>
        <v>0</v>
      </c>
      <c r="V166" s="104">
        <f t="shared" si="165"/>
        <v>0</v>
      </c>
      <c r="W166" s="104">
        <f t="shared" si="165"/>
        <v>0</v>
      </c>
      <c r="X166" s="104">
        <f t="shared" si="165"/>
        <v>0</v>
      </c>
      <c r="Y166" s="104">
        <f t="shared" si="165"/>
        <v>0.1</v>
      </c>
      <c r="Z166" s="104">
        <f t="shared" si="165"/>
        <v>0.1</v>
      </c>
      <c r="AA166" s="104">
        <f t="shared" si="165"/>
        <v>0.1</v>
      </c>
      <c r="AB166" s="104">
        <f t="shared" si="165"/>
        <v>0.1</v>
      </c>
      <c r="AC166" s="104">
        <f t="shared" si="165"/>
        <v>0.1</v>
      </c>
      <c r="AD166" s="104">
        <f t="shared" si="165"/>
        <v>0.1</v>
      </c>
      <c r="AE166" s="104">
        <f t="shared" si="165"/>
        <v>0.1</v>
      </c>
      <c r="AF166" s="104">
        <f t="shared" si="165"/>
        <v>0.25</v>
      </c>
      <c r="AG166" s="83">
        <f t="shared" si="165"/>
        <v>0.25</v>
      </c>
      <c r="AH166" s="104">
        <f t="shared" si="165"/>
        <v>0.25</v>
      </c>
      <c r="AI166" s="104">
        <f t="shared" si="165"/>
        <v>0.25</v>
      </c>
      <c r="AJ166" s="104">
        <f t="shared" si="165"/>
        <v>0.4</v>
      </c>
      <c r="AK166" s="104">
        <f t="shared" ref="AK166:BB166" si="166">+AJ166+AK165</f>
        <v>0.4</v>
      </c>
      <c r="AL166" s="104">
        <f t="shared" si="166"/>
        <v>0.4</v>
      </c>
      <c r="AM166" s="104">
        <f t="shared" si="166"/>
        <v>0.4</v>
      </c>
      <c r="AN166" s="104">
        <f t="shared" si="166"/>
        <v>0.4</v>
      </c>
      <c r="AO166" s="104">
        <f t="shared" si="166"/>
        <v>0.4</v>
      </c>
      <c r="AP166" s="104">
        <f t="shared" si="166"/>
        <v>0.4</v>
      </c>
      <c r="AQ166" s="104">
        <f t="shared" si="166"/>
        <v>0.60000000000000009</v>
      </c>
      <c r="AR166" s="104">
        <f t="shared" si="166"/>
        <v>0.60000000000000009</v>
      </c>
      <c r="AS166" s="104">
        <f t="shared" si="166"/>
        <v>0.60000000000000009</v>
      </c>
      <c r="AT166" s="104">
        <f t="shared" si="166"/>
        <v>0.8</v>
      </c>
      <c r="AU166" s="104">
        <f t="shared" si="166"/>
        <v>0.8</v>
      </c>
      <c r="AV166" s="104">
        <f t="shared" si="166"/>
        <v>1</v>
      </c>
      <c r="AW166" s="104">
        <f t="shared" si="166"/>
        <v>1</v>
      </c>
      <c r="AX166" s="104">
        <f t="shared" si="166"/>
        <v>1</v>
      </c>
      <c r="AY166" s="104">
        <f t="shared" si="166"/>
        <v>1</v>
      </c>
      <c r="AZ166" s="104">
        <f t="shared" si="166"/>
        <v>1</v>
      </c>
      <c r="BA166" s="104">
        <f t="shared" si="166"/>
        <v>1</v>
      </c>
      <c r="BB166" s="104">
        <f t="shared" si="166"/>
        <v>1</v>
      </c>
      <c r="BC166" s="105"/>
      <c r="BD166" s="102"/>
    </row>
    <row r="167" spans="1:89" s="106" customFormat="1" x14ac:dyDescent="0.25">
      <c r="A167" s="261"/>
      <c r="B167" s="102" t="s">
        <v>116</v>
      </c>
      <c r="C167" s="264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83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5">
      <c r="A168" s="261"/>
      <c r="B168" s="102" t="s">
        <v>117</v>
      </c>
      <c r="C168" s="264"/>
      <c r="D168" s="104">
        <f>D167</f>
        <v>0</v>
      </c>
      <c r="E168" s="104">
        <f t="shared" ref="E168:AJ168" si="167">+D168+E167</f>
        <v>0</v>
      </c>
      <c r="F168" s="104">
        <f t="shared" si="167"/>
        <v>0</v>
      </c>
      <c r="G168" s="104">
        <f t="shared" si="167"/>
        <v>0</v>
      </c>
      <c r="H168" s="104">
        <f t="shared" si="167"/>
        <v>0</v>
      </c>
      <c r="I168" s="104">
        <f t="shared" si="167"/>
        <v>0</v>
      </c>
      <c r="J168" s="104">
        <f t="shared" si="167"/>
        <v>0</v>
      </c>
      <c r="K168" s="104">
        <f t="shared" si="167"/>
        <v>0</v>
      </c>
      <c r="L168" s="104">
        <f t="shared" si="167"/>
        <v>0</v>
      </c>
      <c r="M168" s="104">
        <f t="shared" si="167"/>
        <v>0</v>
      </c>
      <c r="N168" s="104">
        <f t="shared" si="167"/>
        <v>0</v>
      </c>
      <c r="O168" s="104">
        <f t="shared" si="167"/>
        <v>0</v>
      </c>
      <c r="P168" s="104">
        <f t="shared" si="167"/>
        <v>0</v>
      </c>
      <c r="Q168" s="104">
        <f t="shared" si="167"/>
        <v>0</v>
      </c>
      <c r="R168" s="104">
        <f t="shared" si="167"/>
        <v>0</v>
      </c>
      <c r="S168" s="104">
        <f t="shared" si="167"/>
        <v>0</v>
      </c>
      <c r="T168" s="104">
        <f t="shared" si="167"/>
        <v>0</v>
      </c>
      <c r="U168" s="104">
        <f t="shared" si="167"/>
        <v>0</v>
      </c>
      <c r="V168" s="104">
        <f t="shared" si="167"/>
        <v>0</v>
      </c>
      <c r="W168" s="104">
        <f t="shared" si="167"/>
        <v>0</v>
      </c>
      <c r="X168" s="104">
        <f t="shared" si="167"/>
        <v>0</v>
      </c>
      <c r="Y168" s="104">
        <f t="shared" si="167"/>
        <v>1</v>
      </c>
      <c r="Z168" s="104">
        <f t="shared" si="167"/>
        <v>1</v>
      </c>
      <c r="AA168" s="104">
        <f t="shared" si="167"/>
        <v>1</v>
      </c>
      <c r="AB168" s="104">
        <f t="shared" si="167"/>
        <v>1</v>
      </c>
      <c r="AC168" s="104">
        <f t="shared" si="167"/>
        <v>1</v>
      </c>
      <c r="AD168" s="104">
        <f t="shared" si="167"/>
        <v>1</v>
      </c>
      <c r="AE168" s="104">
        <f t="shared" si="167"/>
        <v>1</v>
      </c>
      <c r="AF168" s="104">
        <f t="shared" si="167"/>
        <v>1</v>
      </c>
      <c r="AG168" s="83">
        <f t="shared" si="167"/>
        <v>1</v>
      </c>
      <c r="AH168" s="104">
        <f t="shared" si="167"/>
        <v>1</v>
      </c>
      <c r="AI168" s="104">
        <f t="shared" si="167"/>
        <v>1</v>
      </c>
      <c r="AJ168" s="104">
        <f t="shared" si="167"/>
        <v>1</v>
      </c>
      <c r="AK168" s="104">
        <f t="shared" ref="AK168:BB168" si="168">+AJ168+AK167</f>
        <v>1</v>
      </c>
      <c r="AL168" s="104">
        <f t="shared" si="168"/>
        <v>1</v>
      </c>
      <c r="AM168" s="104">
        <f t="shared" si="168"/>
        <v>1</v>
      </c>
      <c r="AN168" s="104">
        <f t="shared" si="168"/>
        <v>1</v>
      </c>
      <c r="AO168" s="104">
        <f t="shared" si="168"/>
        <v>1</v>
      </c>
      <c r="AP168" s="104">
        <f t="shared" si="168"/>
        <v>1</v>
      </c>
      <c r="AQ168" s="104">
        <f t="shared" si="168"/>
        <v>1</v>
      </c>
      <c r="AR168" s="104">
        <f t="shared" si="168"/>
        <v>1</v>
      </c>
      <c r="AS168" s="104">
        <f t="shared" si="168"/>
        <v>1</v>
      </c>
      <c r="AT168" s="104">
        <f t="shared" si="168"/>
        <v>1</v>
      </c>
      <c r="AU168" s="104">
        <f t="shared" si="168"/>
        <v>1</v>
      </c>
      <c r="AV168" s="104">
        <f t="shared" si="168"/>
        <v>1</v>
      </c>
      <c r="AW168" s="104">
        <f t="shared" si="168"/>
        <v>1</v>
      </c>
      <c r="AX168" s="104">
        <f t="shared" si="168"/>
        <v>1</v>
      </c>
      <c r="AY168" s="104">
        <f t="shared" si="168"/>
        <v>1</v>
      </c>
      <c r="AZ168" s="104">
        <f t="shared" si="168"/>
        <v>1</v>
      </c>
      <c r="BA168" s="104">
        <f t="shared" si="168"/>
        <v>1</v>
      </c>
      <c r="BB168" s="104">
        <f t="shared" si="168"/>
        <v>1</v>
      </c>
      <c r="BC168" s="105"/>
      <c r="BD168" s="102"/>
    </row>
    <row r="169" spans="1:89" s="110" customFormat="1" x14ac:dyDescent="0.25">
      <c r="A169" s="261"/>
      <c r="B169" s="107"/>
      <c r="C169" s="264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84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5">
      <c r="A170" s="261"/>
      <c r="B170" s="92" t="s">
        <v>118</v>
      </c>
      <c r="C170" s="94">
        <v>36.853999999999999</v>
      </c>
      <c r="D170" s="95">
        <f t="shared" ref="D170:AI170" si="169">+D166*$C170</f>
        <v>0</v>
      </c>
      <c r="E170" s="95">
        <f t="shared" si="169"/>
        <v>0</v>
      </c>
      <c r="F170" s="95">
        <f t="shared" si="169"/>
        <v>0</v>
      </c>
      <c r="G170" s="95">
        <f t="shared" si="169"/>
        <v>0</v>
      </c>
      <c r="H170" s="95">
        <f t="shared" si="169"/>
        <v>0</v>
      </c>
      <c r="I170" s="95">
        <f t="shared" si="169"/>
        <v>0</v>
      </c>
      <c r="J170" s="95">
        <f t="shared" si="169"/>
        <v>0</v>
      </c>
      <c r="K170" s="95">
        <f t="shared" si="169"/>
        <v>0</v>
      </c>
      <c r="L170" s="95">
        <f t="shared" si="169"/>
        <v>0</v>
      </c>
      <c r="M170" s="95">
        <f t="shared" si="169"/>
        <v>0</v>
      </c>
      <c r="N170" s="95">
        <f t="shared" si="169"/>
        <v>0</v>
      </c>
      <c r="O170" s="95">
        <f t="shared" si="169"/>
        <v>0</v>
      </c>
      <c r="P170" s="95">
        <f t="shared" si="169"/>
        <v>0</v>
      </c>
      <c r="Q170" s="95">
        <f t="shared" si="169"/>
        <v>0</v>
      </c>
      <c r="R170" s="95">
        <f t="shared" si="169"/>
        <v>0</v>
      </c>
      <c r="S170" s="95">
        <f t="shared" si="169"/>
        <v>0</v>
      </c>
      <c r="T170" s="95">
        <f t="shared" si="169"/>
        <v>0</v>
      </c>
      <c r="U170" s="95">
        <f t="shared" si="169"/>
        <v>0</v>
      </c>
      <c r="V170" s="95">
        <f t="shared" si="169"/>
        <v>0</v>
      </c>
      <c r="W170" s="95">
        <f t="shared" si="169"/>
        <v>0</v>
      </c>
      <c r="X170" s="95">
        <f t="shared" si="169"/>
        <v>0</v>
      </c>
      <c r="Y170" s="95">
        <f t="shared" si="169"/>
        <v>3.6854</v>
      </c>
      <c r="Z170" s="95">
        <f t="shared" si="169"/>
        <v>3.6854</v>
      </c>
      <c r="AA170" s="95">
        <f t="shared" si="169"/>
        <v>3.6854</v>
      </c>
      <c r="AB170" s="95">
        <f t="shared" si="169"/>
        <v>3.6854</v>
      </c>
      <c r="AC170" s="95">
        <f t="shared" si="169"/>
        <v>3.6854</v>
      </c>
      <c r="AD170" s="95">
        <f t="shared" si="169"/>
        <v>3.6854</v>
      </c>
      <c r="AE170" s="95">
        <f t="shared" si="169"/>
        <v>3.6854</v>
      </c>
      <c r="AF170" s="95">
        <f t="shared" si="169"/>
        <v>9.2134999999999998</v>
      </c>
      <c r="AG170" s="91">
        <f t="shared" si="169"/>
        <v>9.2134999999999998</v>
      </c>
      <c r="AH170" s="95">
        <f t="shared" si="169"/>
        <v>9.2134999999999998</v>
      </c>
      <c r="AI170" s="95">
        <f t="shared" si="169"/>
        <v>9.2134999999999998</v>
      </c>
      <c r="AJ170" s="95">
        <f t="shared" ref="AJ170:BB170" si="170">+AJ166*$C170</f>
        <v>14.7416</v>
      </c>
      <c r="AK170" s="95">
        <f t="shared" si="170"/>
        <v>14.7416</v>
      </c>
      <c r="AL170" s="95">
        <f t="shared" si="170"/>
        <v>14.7416</v>
      </c>
      <c r="AM170" s="95">
        <f t="shared" si="170"/>
        <v>14.7416</v>
      </c>
      <c r="AN170" s="95">
        <f t="shared" si="170"/>
        <v>14.7416</v>
      </c>
      <c r="AO170" s="95">
        <f t="shared" si="170"/>
        <v>14.7416</v>
      </c>
      <c r="AP170" s="95">
        <f t="shared" si="170"/>
        <v>14.7416</v>
      </c>
      <c r="AQ170" s="95">
        <f t="shared" si="170"/>
        <v>22.112400000000004</v>
      </c>
      <c r="AR170" s="95">
        <f t="shared" si="170"/>
        <v>22.112400000000004</v>
      </c>
      <c r="AS170" s="95">
        <f t="shared" si="170"/>
        <v>22.112400000000004</v>
      </c>
      <c r="AT170" s="95">
        <f t="shared" si="170"/>
        <v>29.4832</v>
      </c>
      <c r="AU170" s="95">
        <f t="shared" si="170"/>
        <v>29.4832</v>
      </c>
      <c r="AV170" s="95">
        <f t="shared" si="170"/>
        <v>36.853999999999999</v>
      </c>
      <c r="AW170" s="95">
        <f t="shared" si="170"/>
        <v>36.853999999999999</v>
      </c>
      <c r="AX170" s="95">
        <f t="shared" si="170"/>
        <v>36.853999999999999</v>
      </c>
      <c r="AY170" s="95">
        <f t="shared" si="170"/>
        <v>36.853999999999999</v>
      </c>
      <c r="AZ170" s="95">
        <f t="shared" si="170"/>
        <v>36.853999999999999</v>
      </c>
      <c r="BA170" s="95">
        <f t="shared" si="170"/>
        <v>36.853999999999999</v>
      </c>
      <c r="BB170" s="95">
        <f t="shared" si="17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8" thickBot="1" x14ac:dyDescent="0.3">
      <c r="A171" s="262"/>
      <c r="B171" s="134" t="s">
        <v>119</v>
      </c>
      <c r="C171" s="135" t="str">
        <f>+'Detail by Turbine'!B28</f>
        <v>Tentative</v>
      </c>
      <c r="D171" s="136">
        <f t="shared" ref="D171:AI171" si="171">+D168*$C170</f>
        <v>0</v>
      </c>
      <c r="E171" s="136">
        <f t="shared" si="171"/>
        <v>0</v>
      </c>
      <c r="F171" s="136">
        <f t="shared" si="171"/>
        <v>0</v>
      </c>
      <c r="G171" s="136">
        <f t="shared" si="171"/>
        <v>0</v>
      </c>
      <c r="H171" s="136">
        <f t="shared" si="171"/>
        <v>0</v>
      </c>
      <c r="I171" s="136">
        <f t="shared" si="171"/>
        <v>0</v>
      </c>
      <c r="J171" s="136">
        <f t="shared" si="171"/>
        <v>0</v>
      </c>
      <c r="K171" s="136">
        <f t="shared" si="171"/>
        <v>0</v>
      </c>
      <c r="L171" s="136">
        <f t="shared" si="171"/>
        <v>0</v>
      </c>
      <c r="M171" s="136">
        <f t="shared" si="171"/>
        <v>0</v>
      </c>
      <c r="N171" s="136">
        <f t="shared" si="171"/>
        <v>0</v>
      </c>
      <c r="O171" s="136">
        <f t="shared" si="171"/>
        <v>0</v>
      </c>
      <c r="P171" s="136">
        <f t="shared" si="171"/>
        <v>0</v>
      </c>
      <c r="Q171" s="136">
        <f t="shared" si="171"/>
        <v>0</v>
      </c>
      <c r="R171" s="136">
        <f t="shared" si="171"/>
        <v>0</v>
      </c>
      <c r="S171" s="136">
        <f t="shared" si="171"/>
        <v>0</v>
      </c>
      <c r="T171" s="136">
        <f t="shared" si="171"/>
        <v>0</v>
      </c>
      <c r="U171" s="136">
        <f t="shared" si="171"/>
        <v>0</v>
      </c>
      <c r="V171" s="136">
        <f t="shared" si="171"/>
        <v>0</v>
      </c>
      <c r="W171" s="136">
        <f t="shared" si="171"/>
        <v>0</v>
      </c>
      <c r="X171" s="136">
        <f t="shared" si="171"/>
        <v>0</v>
      </c>
      <c r="Y171" s="136">
        <f t="shared" si="171"/>
        <v>36.853999999999999</v>
      </c>
      <c r="Z171" s="136">
        <f t="shared" si="171"/>
        <v>36.853999999999999</v>
      </c>
      <c r="AA171" s="136">
        <f t="shared" si="171"/>
        <v>36.853999999999999</v>
      </c>
      <c r="AB171" s="136">
        <f t="shared" si="171"/>
        <v>36.853999999999999</v>
      </c>
      <c r="AC171" s="136">
        <f t="shared" si="171"/>
        <v>36.853999999999999</v>
      </c>
      <c r="AD171" s="136">
        <f t="shared" si="171"/>
        <v>36.853999999999999</v>
      </c>
      <c r="AE171" s="136">
        <f t="shared" si="171"/>
        <v>36.853999999999999</v>
      </c>
      <c r="AF171" s="136">
        <f t="shared" si="171"/>
        <v>36.853999999999999</v>
      </c>
      <c r="AG171" s="137">
        <f t="shared" si="171"/>
        <v>36.853999999999999</v>
      </c>
      <c r="AH171" s="136">
        <f t="shared" si="171"/>
        <v>36.853999999999999</v>
      </c>
      <c r="AI171" s="136">
        <f t="shared" si="171"/>
        <v>36.853999999999999</v>
      </c>
      <c r="AJ171" s="136">
        <f t="shared" ref="AJ171:BB171" si="172">+AJ168*$C170</f>
        <v>36.853999999999999</v>
      </c>
      <c r="AK171" s="136">
        <f t="shared" si="172"/>
        <v>36.853999999999999</v>
      </c>
      <c r="AL171" s="136">
        <f t="shared" si="172"/>
        <v>36.853999999999999</v>
      </c>
      <c r="AM171" s="136">
        <f t="shared" si="172"/>
        <v>36.853999999999999</v>
      </c>
      <c r="AN171" s="136">
        <f t="shared" si="172"/>
        <v>36.853999999999999</v>
      </c>
      <c r="AO171" s="136">
        <f t="shared" si="172"/>
        <v>36.853999999999999</v>
      </c>
      <c r="AP171" s="136">
        <f t="shared" si="172"/>
        <v>36.853999999999999</v>
      </c>
      <c r="AQ171" s="136">
        <f t="shared" si="172"/>
        <v>36.853999999999999</v>
      </c>
      <c r="AR171" s="136">
        <f t="shared" si="172"/>
        <v>36.853999999999999</v>
      </c>
      <c r="AS171" s="136">
        <f t="shared" si="172"/>
        <v>36.853999999999999</v>
      </c>
      <c r="AT171" s="136">
        <f t="shared" si="172"/>
        <v>36.853999999999999</v>
      </c>
      <c r="AU171" s="136">
        <f t="shared" si="172"/>
        <v>36.853999999999999</v>
      </c>
      <c r="AV171" s="136">
        <f t="shared" si="172"/>
        <v>36.853999999999999</v>
      </c>
      <c r="AW171" s="136">
        <f t="shared" si="172"/>
        <v>36.853999999999999</v>
      </c>
      <c r="AX171" s="136">
        <f t="shared" si="172"/>
        <v>36.853999999999999</v>
      </c>
      <c r="AY171" s="136">
        <f t="shared" si="172"/>
        <v>36.853999999999999</v>
      </c>
      <c r="AZ171" s="136">
        <f t="shared" si="172"/>
        <v>36.853999999999999</v>
      </c>
      <c r="BA171" s="136">
        <f t="shared" si="172"/>
        <v>36.853999999999999</v>
      </c>
      <c r="BB171" s="136">
        <f t="shared" si="17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5">
      <c r="A172" s="260">
        <f>+A164+1</f>
        <v>19</v>
      </c>
      <c r="B172" s="111" t="str">
        <f>+'Detail by Turbine'!G29</f>
        <v>MHI 501F Simple Cycle</v>
      </c>
      <c r="C172" s="267" t="str">
        <f>+'Detail by Turbine'!S29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85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5">
      <c r="A173" s="261"/>
      <c r="B173" s="116" t="s">
        <v>114</v>
      </c>
      <c r="C173" s="268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83">
        <v>0</v>
      </c>
      <c r="AH173" s="117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5">
      <c r="A174" s="261"/>
      <c r="B174" s="116" t="s">
        <v>115</v>
      </c>
      <c r="C174" s="268"/>
      <c r="D174" s="117">
        <f>D173</f>
        <v>0</v>
      </c>
      <c r="E174" s="117">
        <f t="shared" ref="E174:AJ174" si="173">+D174+E173</f>
        <v>0</v>
      </c>
      <c r="F174" s="117">
        <f t="shared" si="173"/>
        <v>0</v>
      </c>
      <c r="G174" s="117">
        <f t="shared" si="173"/>
        <v>0</v>
      </c>
      <c r="H174" s="117">
        <f t="shared" si="173"/>
        <v>0</v>
      </c>
      <c r="I174" s="117">
        <f t="shared" si="173"/>
        <v>0</v>
      </c>
      <c r="J174" s="117">
        <f t="shared" si="173"/>
        <v>0</v>
      </c>
      <c r="K174" s="117">
        <f t="shared" si="173"/>
        <v>0</v>
      </c>
      <c r="L174" s="117">
        <f t="shared" si="173"/>
        <v>0</v>
      </c>
      <c r="M174" s="117">
        <f t="shared" si="173"/>
        <v>0</v>
      </c>
      <c r="N174" s="117">
        <f t="shared" si="173"/>
        <v>0</v>
      </c>
      <c r="O174" s="117">
        <f t="shared" si="173"/>
        <v>0</v>
      </c>
      <c r="P174" s="117">
        <f t="shared" si="173"/>
        <v>0</v>
      </c>
      <c r="Q174" s="117">
        <f t="shared" si="173"/>
        <v>0</v>
      </c>
      <c r="R174" s="117">
        <f t="shared" si="173"/>
        <v>0</v>
      </c>
      <c r="S174" s="117">
        <f t="shared" si="173"/>
        <v>0</v>
      </c>
      <c r="T174" s="117">
        <f t="shared" si="173"/>
        <v>0.15</v>
      </c>
      <c r="U174" s="117">
        <f t="shared" si="173"/>
        <v>0.25</v>
      </c>
      <c r="V174" s="117">
        <f t="shared" si="173"/>
        <v>0.25</v>
      </c>
      <c r="W174" s="117">
        <f t="shared" si="173"/>
        <v>0.25</v>
      </c>
      <c r="X174" s="117">
        <f t="shared" si="173"/>
        <v>0.4</v>
      </c>
      <c r="Y174" s="117">
        <f t="shared" si="173"/>
        <v>0.4</v>
      </c>
      <c r="Z174" s="117">
        <f t="shared" si="173"/>
        <v>0.4</v>
      </c>
      <c r="AA174" s="117">
        <f t="shared" si="173"/>
        <v>0.4</v>
      </c>
      <c r="AB174" s="117">
        <f t="shared" si="173"/>
        <v>0.4</v>
      </c>
      <c r="AC174" s="117">
        <f t="shared" si="173"/>
        <v>0.4</v>
      </c>
      <c r="AD174" s="117">
        <f t="shared" si="173"/>
        <v>0.4</v>
      </c>
      <c r="AE174" s="117">
        <f t="shared" si="173"/>
        <v>0.60000000000000009</v>
      </c>
      <c r="AF174" s="117">
        <f t="shared" si="173"/>
        <v>0.60000000000000009</v>
      </c>
      <c r="AG174" s="83">
        <f t="shared" si="173"/>
        <v>0.60000000000000009</v>
      </c>
      <c r="AH174" s="117">
        <f t="shared" si="173"/>
        <v>0.8</v>
      </c>
      <c r="AI174" s="117">
        <f t="shared" si="173"/>
        <v>0.8</v>
      </c>
      <c r="AJ174" s="117">
        <f t="shared" si="173"/>
        <v>1</v>
      </c>
      <c r="AK174" s="117">
        <f t="shared" ref="AK174:BB174" si="174">+AJ174+AK173</f>
        <v>1</v>
      </c>
      <c r="AL174" s="117">
        <f t="shared" si="174"/>
        <v>1</v>
      </c>
      <c r="AM174" s="117">
        <f t="shared" si="174"/>
        <v>1</v>
      </c>
      <c r="AN174" s="117">
        <f t="shared" si="174"/>
        <v>1</v>
      </c>
      <c r="AO174" s="117">
        <f t="shared" si="174"/>
        <v>1</v>
      </c>
      <c r="AP174" s="117">
        <f t="shared" si="174"/>
        <v>1</v>
      </c>
      <c r="AQ174" s="117">
        <f t="shared" si="174"/>
        <v>1</v>
      </c>
      <c r="AR174" s="117">
        <f t="shared" si="174"/>
        <v>1</v>
      </c>
      <c r="AS174" s="117">
        <f t="shared" si="174"/>
        <v>1</v>
      </c>
      <c r="AT174" s="117">
        <f t="shared" si="174"/>
        <v>1</v>
      </c>
      <c r="AU174" s="117">
        <f t="shared" si="174"/>
        <v>1</v>
      </c>
      <c r="AV174" s="117">
        <f t="shared" si="174"/>
        <v>1</v>
      </c>
      <c r="AW174" s="117">
        <f t="shared" si="174"/>
        <v>1</v>
      </c>
      <c r="AX174" s="117">
        <f t="shared" si="174"/>
        <v>1</v>
      </c>
      <c r="AY174" s="117">
        <f t="shared" si="174"/>
        <v>1</v>
      </c>
      <c r="AZ174" s="117">
        <f t="shared" si="174"/>
        <v>1</v>
      </c>
      <c r="BA174" s="117">
        <f t="shared" si="174"/>
        <v>1</v>
      </c>
      <c r="BB174" s="117">
        <f t="shared" si="174"/>
        <v>1</v>
      </c>
      <c r="BC174" s="105"/>
      <c r="BD174" s="102"/>
    </row>
    <row r="175" spans="1:89" s="106" customFormat="1" x14ac:dyDescent="0.25">
      <c r="A175" s="261"/>
      <c r="B175" s="116" t="s">
        <v>116</v>
      </c>
      <c r="C175" s="268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83">
        <v>0</v>
      </c>
      <c r="AH175" s="117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5">
      <c r="A176" s="261"/>
      <c r="B176" s="116" t="s">
        <v>117</v>
      </c>
      <c r="C176" s="268"/>
      <c r="D176" s="117">
        <f>D175</f>
        <v>0</v>
      </c>
      <c r="E176" s="117">
        <f t="shared" ref="E176:AJ176" si="175">+D176+E175</f>
        <v>0</v>
      </c>
      <c r="F176" s="117">
        <f t="shared" si="175"/>
        <v>0</v>
      </c>
      <c r="G176" s="117">
        <f t="shared" si="175"/>
        <v>0</v>
      </c>
      <c r="H176" s="117">
        <f t="shared" si="175"/>
        <v>0</v>
      </c>
      <c r="I176" s="117">
        <f t="shared" si="175"/>
        <v>0</v>
      </c>
      <c r="J176" s="117">
        <f t="shared" si="175"/>
        <v>0</v>
      </c>
      <c r="K176" s="117">
        <f t="shared" si="175"/>
        <v>0</v>
      </c>
      <c r="L176" s="117">
        <f t="shared" si="175"/>
        <v>0</v>
      </c>
      <c r="M176" s="117">
        <f t="shared" si="175"/>
        <v>0</v>
      </c>
      <c r="N176" s="117">
        <f t="shared" si="175"/>
        <v>0</v>
      </c>
      <c r="O176" s="117">
        <f t="shared" si="175"/>
        <v>0</v>
      </c>
      <c r="P176" s="117">
        <f t="shared" si="175"/>
        <v>0</v>
      </c>
      <c r="Q176" s="117">
        <f t="shared" si="175"/>
        <v>0</v>
      </c>
      <c r="R176" s="117">
        <f t="shared" si="175"/>
        <v>0</v>
      </c>
      <c r="S176" s="117">
        <f t="shared" si="175"/>
        <v>0</v>
      </c>
      <c r="T176" s="117">
        <f t="shared" si="175"/>
        <v>0</v>
      </c>
      <c r="U176" s="117">
        <f t="shared" si="175"/>
        <v>1</v>
      </c>
      <c r="V176" s="117">
        <f t="shared" si="175"/>
        <v>1</v>
      </c>
      <c r="W176" s="117">
        <f t="shared" si="175"/>
        <v>1</v>
      </c>
      <c r="X176" s="117">
        <f t="shared" si="175"/>
        <v>1</v>
      </c>
      <c r="Y176" s="117">
        <f t="shared" si="175"/>
        <v>1</v>
      </c>
      <c r="Z176" s="117">
        <f t="shared" si="175"/>
        <v>1</v>
      </c>
      <c r="AA176" s="117">
        <f t="shared" si="175"/>
        <v>1</v>
      </c>
      <c r="AB176" s="117">
        <f t="shared" si="175"/>
        <v>1</v>
      </c>
      <c r="AC176" s="117">
        <f t="shared" si="175"/>
        <v>1</v>
      </c>
      <c r="AD176" s="117">
        <f t="shared" si="175"/>
        <v>1</v>
      </c>
      <c r="AE176" s="117">
        <f t="shared" si="175"/>
        <v>1</v>
      </c>
      <c r="AF176" s="117">
        <f t="shared" si="175"/>
        <v>1</v>
      </c>
      <c r="AG176" s="83">
        <f t="shared" si="175"/>
        <v>1</v>
      </c>
      <c r="AH176" s="117">
        <f t="shared" si="175"/>
        <v>1</v>
      </c>
      <c r="AI176" s="117">
        <f t="shared" si="175"/>
        <v>1</v>
      </c>
      <c r="AJ176" s="117">
        <f t="shared" si="175"/>
        <v>1</v>
      </c>
      <c r="AK176" s="117">
        <f t="shared" ref="AK176:BB176" si="176">+AJ176+AK175</f>
        <v>1</v>
      </c>
      <c r="AL176" s="117">
        <f t="shared" si="176"/>
        <v>1</v>
      </c>
      <c r="AM176" s="117">
        <f t="shared" si="176"/>
        <v>1</v>
      </c>
      <c r="AN176" s="117">
        <f t="shared" si="176"/>
        <v>1</v>
      </c>
      <c r="AO176" s="117">
        <f t="shared" si="176"/>
        <v>1</v>
      </c>
      <c r="AP176" s="117">
        <f t="shared" si="176"/>
        <v>1</v>
      </c>
      <c r="AQ176" s="117">
        <f t="shared" si="176"/>
        <v>1</v>
      </c>
      <c r="AR176" s="117">
        <f t="shared" si="176"/>
        <v>1</v>
      </c>
      <c r="AS176" s="117">
        <f t="shared" si="176"/>
        <v>1</v>
      </c>
      <c r="AT176" s="117">
        <f t="shared" si="176"/>
        <v>1</v>
      </c>
      <c r="AU176" s="117">
        <f t="shared" si="176"/>
        <v>1</v>
      </c>
      <c r="AV176" s="117">
        <f t="shared" si="176"/>
        <v>1</v>
      </c>
      <c r="AW176" s="117">
        <f t="shared" si="176"/>
        <v>1</v>
      </c>
      <c r="AX176" s="117">
        <f t="shared" si="176"/>
        <v>1</v>
      </c>
      <c r="AY176" s="117">
        <f t="shared" si="176"/>
        <v>1</v>
      </c>
      <c r="AZ176" s="117">
        <f t="shared" si="176"/>
        <v>1</v>
      </c>
      <c r="BA176" s="117">
        <f t="shared" si="176"/>
        <v>1</v>
      </c>
      <c r="BB176" s="117">
        <f t="shared" si="176"/>
        <v>1</v>
      </c>
      <c r="BC176" s="105"/>
      <c r="BD176" s="102"/>
    </row>
    <row r="177" spans="1:89" s="110" customFormat="1" x14ac:dyDescent="0.25">
      <c r="A177" s="261"/>
      <c r="B177" s="120"/>
      <c r="C177" s="268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84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5">
      <c r="A178" s="261"/>
      <c r="B178" s="123" t="s">
        <v>118</v>
      </c>
      <c r="C178" s="124">
        <v>43.618000000000002</v>
      </c>
      <c r="D178" s="125">
        <f t="shared" ref="D178:AI178" si="177">+D174*$C178</f>
        <v>0</v>
      </c>
      <c r="E178" s="125">
        <f t="shared" si="177"/>
        <v>0</v>
      </c>
      <c r="F178" s="125">
        <f t="shared" si="177"/>
        <v>0</v>
      </c>
      <c r="G178" s="125">
        <f t="shared" si="177"/>
        <v>0</v>
      </c>
      <c r="H178" s="125">
        <f t="shared" si="177"/>
        <v>0</v>
      </c>
      <c r="I178" s="125">
        <f t="shared" si="177"/>
        <v>0</v>
      </c>
      <c r="J178" s="125">
        <f t="shared" si="177"/>
        <v>0</v>
      </c>
      <c r="K178" s="125">
        <f t="shared" si="177"/>
        <v>0</v>
      </c>
      <c r="L178" s="125">
        <f t="shared" si="177"/>
        <v>0</v>
      </c>
      <c r="M178" s="125">
        <f t="shared" si="177"/>
        <v>0</v>
      </c>
      <c r="N178" s="125">
        <f t="shared" si="177"/>
        <v>0</v>
      </c>
      <c r="O178" s="125">
        <f t="shared" si="177"/>
        <v>0</v>
      </c>
      <c r="P178" s="125">
        <f t="shared" si="177"/>
        <v>0</v>
      </c>
      <c r="Q178" s="125">
        <f t="shared" si="177"/>
        <v>0</v>
      </c>
      <c r="R178" s="125">
        <f t="shared" si="177"/>
        <v>0</v>
      </c>
      <c r="S178" s="125">
        <f t="shared" si="177"/>
        <v>0</v>
      </c>
      <c r="T178" s="125">
        <f t="shared" si="177"/>
        <v>6.5427</v>
      </c>
      <c r="U178" s="125">
        <f t="shared" si="177"/>
        <v>10.904500000000001</v>
      </c>
      <c r="V178" s="125">
        <f t="shared" si="177"/>
        <v>10.904500000000001</v>
      </c>
      <c r="W178" s="125">
        <f t="shared" si="177"/>
        <v>10.904500000000001</v>
      </c>
      <c r="X178" s="125">
        <f t="shared" si="177"/>
        <v>17.447200000000002</v>
      </c>
      <c r="Y178" s="125">
        <f t="shared" si="177"/>
        <v>17.447200000000002</v>
      </c>
      <c r="Z178" s="125">
        <f t="shared" si="177"/>
        <v>17.447200000000002</v>
      </c>
      <c r="AA178" s="125">
        <f t="shared" si="177"/>
        <v>17.447200000000002</v>
      </c>
      <c r="AB178" s="125">
        <f t="shared" si="177"/>
        <v>17.447200000000002</v>
      </c>
      <c r="AC178" s="125">
        <f t="shared" si="177"/>
        <v>17.447200000000002</v>
      </c>
      <c r="AD178" s="125">
        <f t="shared" si="177"/>
        <v>17.447200000000002</v>
      </c>
      <c r="AE178" s="125">
        <f t="shared" si="177"/>
        <v>26.170800000000003</v>
      </c>
      <c r="AF178" s="125">
        <f t="shared" si="177"/>
        <v>26.170800000000003</v>
      </c>
      <c r="AG178" s="91">
        <f t="shared" si="177"/>
        <v>26.170800000000003</v>
      </c>
      <c r="AH178" s="125">
        <f t="shared" si="177"/>
        <v>34.894400000000005</v>
      </c>
      <c r="AI178" s="125">
        <f t="shared" si="177"/>
        <v>34.894400000000005</v>
      </c>
      <c r="AJ178" s="125">
        <f t="shared" ref="AJ178:BB178" si="178">+AJ174*$C178</f>
        <v>43.618000000000002</v>
      </c>
      <c r="AK178" s="125">
        <f t="shared" si="178"/>
        <v>43.618000000000002</v>
      </c>
      <c r="AL178" s="125">
        <f t="shared" si="178"/>
        <v>43.618000000000002</v>
      </c>
      <c r="AM178" s="125">
        <f t="shared" si="178"/>
        <v>43.618000000000002</v>
      </c>
      <c r="AN178" s="125">
        <f t="shared" si="178"/>
        <v>43.618000000000002</v>
      </c>
      <c r="AO178" s="125">
        <f t="shared" si="178"/>
        <v>43.618000000000002</v>
      </c>
      <c r="AP178" s="125">
        <f t="shared" si="178"/>
        <v>43.618000000000002</v>
      </c>
      <c r="AQ178" s="125">
        <f t="shared" si="178"/>
        <v>43.618000000000002</v>
      </c>
      <c r="AR178" s="125">
        <f t="shared" si="178"/>
        <v>43.618000000000002</v>
      </c>
      <c r="AS178" s="125">
        <f t="shared" si="178"/>
        <v>43.618000000000002</v>
      </c>
      <c r="AT178" s="125">
        <f t="shared" si="178"/>
        <v>43.618000000000002</v>
      </c>
      <c r="AU178" s="125">
        <f t="shared" si="178"/>
        <v>43.618000000000002</v>
      </c>
      <c r="AV178" s="125">
        <f t="shared" si="178"/>
        <v>43.618000000000002</v>
      </c>
      <c r="AW178" s="125">
        <f t="shared" si="178"/>
        <v>43.618000000000002</v>
      </c>
      <c r="AX178" s="125">
        <f t="shared" si="178"/>
        <v>43.618000000000002</v>
      </c>
      <c r="AY178" s="125">
        <f t="shared" si="178"/>
        <v>43.618000000000002</v>
      </c>
      <c r="AZ178" s="125">
        <f t="shared" si="178"/>
        <v>43.618000000000002</v>
      </c>
      <c r="BA178" s="125">
        <f t="shared" si="178"/>
        <v>43.618000000000002</v>
      </c>
      <c r="BB178" s="125">
        <f t="shared" si="17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8" thickBot="1" x14ac:dyDescent="0.3">
      <c r="A179" s="262"/>
      <c r="B179" s="140" t="s">
        <v>119</v>
      </c>
      <c r="C179" s="141" t="str">
        <f>+'Detail by Turbine'!B29</f>
        <v>Available</v>
      </c>
      <c r="D179" s="142">
        <f t="shared" ref="D179:AI179" si="179">+D176*$C178</f>
        <v>0</v>
      </c>
      <c r="E179" s="142">
        <f t="shared" si="179"/>
        <v>0</v>
      </c>
      <c r="F179" s="142">
        <f t="shared" si="179"/>
        <v>0</v>
      </c>
      <c r="G179" s="142">
        <f t="shared" si="179"/>
        <v>0</v>
      </c>
      <c r="H179" s="142">
        <f t="shared" si="179"/>
        <v>0</v>
      </c>
      <c r="I179" s="142">
        <f t="shared" si="179"/>
        <v>0</v>
      </c>
      <c r="J179" s="142">
        <f t="shared" si="179"/>
        <v>0</v>
      </c>
      <c r="K179" s="142">
        <f t="shared" si="179"/>
        <v>0</v>
      </c>
      <c r="L179" s="142">
        <f t="shared" si="179"/>
        <v>0</v>
      </c>
      <c r="M179" s="142">
        <f t="shared" si="179"/>
        <v>0</v>
      </c>
      <c r="N179" s="142">
        <f t="shared" si="179"/>
        <v>0</v>
      </c>
      <c r="O179" s="142">
        <f t="shared" si="179"/>
        <v>0</v>
      </c>
      <c r="P179" s="142">
        <f t="shared" si="179"/>
        <v>0</v>
      </c>
      <c r="Q179" s="142">
        <f t="shared" si="179"/>
        <v>0</v>
      </c>
      <c r="R179" s="142">
        <f t="shared" si="179"/>
        <v>0</v>
      </c>
      <c r="S179" s="142">
        <f t="shared" si="179"/>
        <v>0</v>
      </c>
      <c r="T179" s="142">
        <f t="shared" si="179"/>
        <v>0</v>
      </c>
      <c r="U179" s="142">
        <f t="shared" si="179"/>
        <v>43.618000000000002</v>
      </c>
      <c r="V179" s="142">
        <f t="shared" si="179"/>
        <v>43.618000000000002</v>
      </c>
      <c r="W179" s="142">
        <f t="shared" si="179"/>
        <v>43.618000000000002</v>
      </c>
      <c r="X179" s="142">
        <f t="shared" si="179"/>
        <v>43.618000000000002</v>
      </c>
      <c r="Y179" s="142">
        <f t="shared" si="179"/>
        <v>43.618000000000002</v>
      </c>
      <c r="Z179" s="142">
        <f t="shared" si="179"/>
        <v>43.618000000000002</v>
      </c>
      <c r="AA179" s="142">
        <f t="shared" si="179"/>
        <v>43.618000000000002</v>
      </c>
      <c r="AB179" s="142">
        <f t="shared" si="179"/>
        <v>43.618000000000002</v>
      </c>
      <c r="AC179" s="142">
        <f t="shared" si="179"/>
        <v>43.618000000000002</v>
      </c>
      <c r="AD179" s="142">
        <f t="shared" si="179"/>
        <v>43.618000000000002</v>
      </c>
      <c r="AE179" s="142">
        <f t="shared" si="179"/>
        <v>43.618000000000002</v>
      </c>
      <c r="AF179" s="142">
        <f t="shared" si="179"/>
        <v>43.618000000000002</v>
      </c>
      <c r="AG179" s="137">
        <f t="shared" si="179"/>
        <v>43.618000000000002</v>
      </c>
      <c r="AH179" s="142">
        <f t="shared" si="179"/>
        <v>43.618000000000002</v>
      </c>
      <c r="AI179" s="142">
        <f t="shared" si="179"/>
        <v>43.618000000000002</v>
      </c>
      <c r="AJ179" s="142">
        <f t="shared" ref="AJ179:BB179" si="180">+AJ176*$C178</f>
        <v>43.618000000000002</v>
      </c>
      <c r="AK179" s="142">
        <f t="shared" si="180"/>
        <v>43.618000000000002</v>
      </c>
      <c r="AL179" s="142">
        <f t="shared" si="180"/>
        <v>43.618000000000002</v>
      </c>
      <c r="AM179" s="142">
        <f t="shared" si="180"/>
        <v>43.618000000000002</v>
      </c>
      <c r="AN179" s="142">
        <f t="shared" si="180"/>
        <v>43.618000000000002</v>
      </c>
      <c r="AO179" s="142">
        <f t="shared" si="180"/>
        <v>43.618000000000002</v>
      </c>
      <c r="AP179" s="142">
        <f t="shared" si="180"/>
        <v>43.618000000000002</v>
      </c>
      <c r="AQ179" s="142">
        <f t="shared" si="180"/>
        <v>43.618000000000002</v>
      </c>
      <c r="AR179" s="142">
        <f t="shared" si="180"/>
        <v>43.618000000000002</v>
      </c>
      <c r="AS179" s="142">
        <f t="shared" si="180"/>
        <v>43.618000000000002</v>
      </c>
      <c r="AT179" s="142">
        <f t="shared" si="180"/>
        <v>43.618000000000002</v>
      </c>
      <c r="AU179" s="142">
        <f t="shared" si="180"/>
        <v>43.618000000000002</v>
      </c>
      <c r="AV179" s="142">
        <f t="shared" si="180"/>
        <v>43.618000000000002</v>
      </c>
      <c r="AW179" s="142">
        <f t="shared" si="180"/>
        <v>43.618000000000002</v>
      </c>
      <c r="AX179" s="142">
        <f t="shared" si="180"/>
        <v>43.618000000000002</v>
      </c>
      <c r="AY179" s="142">
        <f t="shared" si="180"/>
        <v>43.618000000000002</v>
      </c>
      <c r="AZ179" s="142">
        <f t="shared" si="180"/>
        <v>43.618000000000002</v>
      </c>
      <c r="BA179" s="142">
        <f t="shared" si="180"/>
        <v>43.618000000000002</v>
      </c>
      <c r="BB179" s="142">
        <f t="shared" si="18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93" customFormat="1" ht="15" customHeight="1" thickTop="1" x14ac:dyDescent="0.25">
      <c r="A180" s="260">
        <f>+A172+1</f>
        <v>20</v>
      </c>
      <c r="B180" s="111" t="str">
        <f>+'Detail by Turbine'!G30</f>
        <v>501D5A Simple Cycle</v>
      </c>
      <c r="C180" s="267" t="str">
        <f>+'Detail by Turbine'!S30</f>
        <v>Unassigned</v>
      </c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85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01"/>
    </row>
    <row r="181" spans="1:89" s="106" customFormat="1" x14ac:dyDescent="0.25">
      <c r="A181" s="261"/>
      <c r="B181" s="116" t="s">
        <v>114</v>
      </c>
      <c r="C181" s="268"/>
      <c r="D181" s="117">
        <v>0</v>
      </c>
      <c r="E181" s="117">
        <v>0</v>
      </c>
      <c r="F181" s="117">
        <v>0</v>
      </c>
      <c r="G181" s="117">
        <v>0</v>
      </c>
      <c r="H181" s="117">
        <v>0.15</v>
      </c>
      <c r="I181" s="117">
        <v>0.1</v>
      </c>
      <c r="J181" s="117">
        <v>0.1</v>
      </c>
      <c r="K181" s="117">
        <v>0.1</v>
      </c>
      <c r="L181" s="117">
        <v>7.4999999999999997E-2</v>
      </c>
      <c r="M181" s="117">
        <v>7.4999999999999997E-2</v>
      </c>
      <c r="N181" s="117">
        <v>0.05</v>
      </c>
      <c r="O181" s="117">
        <v>0.05</v>
      </c>
      <c r="P181" s="117">
        <v>0.05</v>
      </c>
      <c r="Q181" s="117">
        <v>2.5000000000000001E-2</v>
      </c>
      <c r="R181" s="117">
        <v>2.5000000000000001E-2</v>
      </c>
      <c r="S181" s="117">
        <v>2.5000000000000001E-2</v>
      </c>
      <c r="T181" s="117">
        <v>2.5000000000000001E-2</v>
      </c>
      <c r="U181" s="117">
        <v>2.5000000000000001E-2</v>
      </c>
      <c r="V181" s="117">
        <v>2.5000000000000001E-2</v>
      </c>
      <c r="W181" s="117">
        <v>0</v>
      </c>
      <c r="X181" s="117">
        <v>0.05</v>
      </c>
      <c r="Y181" s="117">
        <v>0</v>
      </c>
      <c r="Z181" s="117">
        <v>0.05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83">
        <v>0</v>
      </c>
      <c r="AH181" s="117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05">
        <f>SUM(D181:BB181)</f>
        <v>1.0000000000000002</v>
      </c>
      <c r="BD181" s="102"/>
    </row>
    <row r="182" spans="1:89" s="106" customFormat="1" x14ac:dyDescent="0.25">
      <c r="A182" s="261"/>
      <c r="B182" s="116" t="s">
        <v>115</v>
      </c>
      <c r="C182" s="268"/>
      <c r="D182" s="117">
        <f>D181</f>
        <v>0</v>
      </c>
      <c r="E182" s="117">
        <f t="shared" ref="E182:AI182" si="181">+D182+E181</f>
        <v>0</v>
      </c>
      <c r="F182" s="117">
        <f t="shared" si="181"/>
        <v>0</v>
      </c>
      <c r="G182" s="117">
        <f t="shared" si="181"/>
        <v>0</v>
      </c>
      <c r="H182" s="117">
        <f t="shared" si="181"/>
        <v>0.15</v>
      </c>
      <c r="I182" s="117">
        <f t="shared" si="181"/>
        <v>0.25</v>
      </c>
      <c r="J182" s="117">
        <f t="shared" si="181"/>
        <v>0.35</v>
      </c>
      <c r="K182" s="117">
        <f t="shared" si="181"/>
        <v>0.44999999999999996</v>
      </c>
      <c r="L182" s="117">
        <f t="shared" si="181"/>
        <v>0.52499999999999991</v>
      </c>
      <c r="M182" s="117">
        <f t="shared" si="181"/>
        <v>0.59999999999999987</v>
      </c>
      <c r="N182" s="117">
        <f t="shared" si="181"/>
        <v>0.64999999999999991</v>
      </c>
      <c r="O182" s="117">
        <f t="shared" si="181"/>
        <v>0.7</v>
      </c>
      <c r="P182" s="117">
        <f t="shared" si="181"/>
        <v>0.75</v>
      </c>
      <c r="Q182" s="117">
        <f t="shared" si="181"/>
        <v>0.77500000000000002</v>
      </c>
      <c r="R182" s="117">
        <f t="shared" si="181"/>
        <v>0.8</v>
      </c>
      <c r="S182" s="117">
        <f t="shared" si="181"/>
        <v>0.82500000000000007</v>
      </c>
      <c r="T182" s="117">
        <f t="shared" si="181"/>
        <v>0.85000000000000009</v>
      </c>
      <c r="U182" s="117">
        <f t="shared" si="181"/>
        <v>0.87500000000000011</v>
      </c>
      <c r="V182" s="117">
        <f t="shared" si="181"/>
        <v>0.90000000000000013</v>
      </c>
      <c r="W182" s="117">
        <f t="shared" si="181"/>
        <v>0.90000000000000013</v>
      </c>
      <c r="X182" s="117">
        <f t="shared" si="181"/>
        <v>0.95000000000000018</v>
      </c>
      <c r="Y182" s="117">
        <f t="shared" si="181"/>
        <v>0.95000000000000018</v>
      </c>
      <c r="Z182" s="117">
        <f t="shared" si="181"/>
        <v>1.0000000000000002</v>
      </c>
      <c r="AA182" s="117">
        <f t="shared" si="181"/>
        <v>1.0000000000000002</v>
      </c>
      <c r="AB182" s="117">
        <f t="shared" si="181"/>
        <v>1.0000000000000002</v>
      </c>
      <c r="AC182" s="117">
        <f t="shared" si="181"/>
        <v>1.0000000000000002</v>
      </c>
      <c r="AD182" s="117">
        <f t="shared" si="181"/>
        <v>1.0000000000000002</v>
      </c>
      <c r="AE182" s="117">
        <f t="shared" si="181"/>
        <v>1.0000000000000002</v>
      </c>
      <c r="AF182" s="117">
        <f t="shared" si="181"/>
        <v>1.0000000000000002</v>
      </c>
      <c r="AG182" s="83">
        <f t="shared" si="181"/>
        <v>1.0000000000000002</v>
      </c>
      <c r="AH182" s="117">
        <f t="shared" si="181"/>
        <v>1.0000000000000002</v>
      </c>
      <c r="AI182" s="117">
        <f t="shared" si="181"/>
        <v>1.0000000000000002</v>
      </c>
      <c r="AJ182" s="117">
        <f t="shared" ref="AJ182:BB182" si="182">+AI182+AJ181</f>
        <v>1.0000000000000002</v>
      </c>
      <c r="AK182" s="117">
        <f t="shared" si="182"/>
        <v>1.0000000000000002</v>
      </c>
      <c r="AL182" s="117">
        <f t="shared" si="182"/>
        <v>1.0000000000000002</v>
      </c>
      <c r="AM182" s="117">
        <f t="shared" si="182"/>
        <v>1.0000000000000002</v>
      </c>
      <c r="AN182" s="117">
        <f t="shared" si="182"/>
        <v>1.0000000000000002</v>
      </c>
      <c r="AO182" s="117">
        <f t="shared" si="182"/>
        <v>1.0000000000000002</v>
      </c>
      <c r="AP182" s="117">
        <f t="shared" si="182"/>
        <v>1.0000000000000002</v>
      </c>
      <c r="AQ182" s="117">
        <f t="shared" si="182"/>
        <v>1.0000000000000002</v>
      </c>
      <c r="AR182" s="117">
        <f t="shared" si="182"/>
        <v>1.0000000000000002</v>
      </c>
      <c r="AS182" s="117">
        <f t="shared" si="182"/>
        <v>1.0000000000000002</v>
      </c>
      <c r="AT182" s="117">
        <f t="shared" si="182"/>
        <v>1.0000000000000002</v>
      </c>
      <c r="AU182" s="117">
        <f t="shared" si="182"/>
        <v>1.0000000000000002</v>
      </c>
      <c r="AV182" s="117">
        <f t="shared" si="182"/>
        <v>1.0000000000000002</v>
      </c>
      <c r="AW182" s="117">
        <f t="shared" si="182"/>
        <v>1.0000000000000002</v>
      </c>
      <c r="AX182" s="117">
        <f t="shared" si="182"/>
        <v>1.0000000000000002</v>
      </c>
      <c r="AY182" s="117">
        <f t="shared" si="182"/>
        <v>1.0000000000000002</v>
      </c>
      <c r="AZ182" s="117">
        <f t="shared" si="182"/>
        <v>1.0000000000000002</v>
      </c>
      <c r="BA182" s="117">
        <f t="shared" si="182"/>
        <v>1.0000000000000002</v>
      </c>
      <c r="BB182" s="117">
        <f t="shared" si="182"/>
        <v>1.0000000000000002</v>
      </c>
      <c r="BC182" s="105"/>
      <c r="BD182" s="102"/>
    </row>
    <row r="183" spans="1:89" s="106" customFormat="1" x14ac:dyDescent="0.25">
      <c r="A183" s="261"/>
      <c r="B183" s="116" t="s">
        <v>116</v>
      </c>
      <c r="C183" s="268"/>
      <c r="D183" s="117">
        <v>0.05</v>
      </c>
      <c r="E183" s="117">
        <v>0</v>
      </c>
      <c r="F183" s="117">
        <v>0.1</v>
      </c>
      <c r="G183" s="117">
        <v>0</v>
      </c>
      <c r="H183" s="117">
        <v>0</v>
      </c>
      <c r="I183" s="117">
        <v>0</v>
      </c>
      <c r="J183" s="117">
        <v>0</v>
      </c>
      <c r="K183" s="117">
        <v>0.05</v>
      </c>
      <c r="L183" s="117">
        <v>0</v>
      </c>
      <c r="M183" s="117">
        <v>0</v>
      </c>
      <c r="N183" s="117">
        <v>0.05</v>
      </c>
      <c r="O183" s="117">
        <v>0</v>
      </c>
      <c r="P183" s="117">
        <v>0</v>
      </c>
      <c r="Q183" s="117">
        <v>0.1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0</v>
      </c>
      <c r="X183" s="117">
        <v>0.65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83">
        <v>0</v>
      </c>
      <c r="AH183" s="117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05">
        <f>SUM(D183:BB183)</f>
        <v>1</v>
      </c>
      <c r="BD183" s="102"/>
    </row>
    <row r="184" spans="1:89" s="106" customFormat="1" x14ac:dyDescent="0.25">
      <c r="A184" s="261"/>
      <c r="B184" s="116" t="s">
        <v>117</v>
      </c>
      <c r="C184" s="268"/>
      <c r="D184" s="117">
        <f>D183</f>
        <v>0.05</v>
      </c>
      <c r="E184" s="117">
        <f t="shared" ref="E184:AI184" si="183">+D184+E183</f>
        <v>0.05</v>
      </c>
      <c r="F184" s="117">
        <f t="shared" si="183"/>
        <v>0.15000000000000002</v>
      </c>
      <c r="G184" s="117">
        <f t="shared" si="183"/>
        <v>0.15000000000000002</v>
      </c>
      <c r="H184" s="117">
        <f t="shared" si="183"/>
        <v>0.15000000000000002</v>
      </c>
      <c r="I184" s="117">
        <f t="shared" si="183"/>
        <v>0.15000000000000002</v>
      </c>
      <c r="J184" s="117">
        <f t="shared" si="183"/>
        <v>0.15000000000000002</v>
      </c>
      <c r="K184" s="117">
        <f t="shared" si="183"/>
        <v>0.2</v>
      </c>
      <c r="L184" s="117">
        <f t="shared" si="183"/>
        <v>0.2</v>
      </c>
      <c r="M184" s="117">
        <f t="shared" si="183"/>
        <v>0.2</v>
      </c>
      <c r="N184" s="117">
        <f t="shared" si="183"/>
        <v>0.25</v>
      </c>
      <c r="O184" s="117">
        <f t="shared" si="183"/>
        <v>0.25</v>
      </c>
      <c r="P184" s="117">
        <f t="shared" si="183"/>
        <v>0.25</v>
      </c>
      <c r="Q184" s="117">
        <f t="shared" si="183"/>
        <v>0.35</v>
      </c>
      <c r="R184" s="117">
        <f t="shared" si="183"/>
        <v>0.35</v>
      </c>
      <c r="S184" s="117">
        <f t="shared" si="183"/>
        <v>0.35</v>
      </c>
      <c r="T184" s="117">
        <f t="shared" si="183"/>
        <v>0.35</v>
      </c>
      <c r="U184" s="117">
        <f t="shared" si="183"/>
        <v>0.35</v>
      </c>
      <c r="V184" s="117">
        <f t="shared" si="183"/>
        <v>0.35</v>
      </c>
      <c r="W184" s="117">
        <f t="shared" si="183"/>
        <v>0.35</v>
      </c>
      <c r="X184" s="117">
        <f t="shared" si="183"/>
        <v>1</v>
      </c>
      <c r="Y184" s="117">
        <f t="shared" si="183"/>
        <v>1</v>
      </c>
      <c r="Z184" s="117">
        <f t="shared" si="183"/>
        <v>1</v>
      </c>
      <c r="AA184" s="117">
        <f t="shared" si="183"/>
        <v>1</v>
      </c>
      <c r="AB184" s="117">
        <f t="shared" si="183"/>
        <v>1</v>
      </c>
      <c r="AC184" s="117">
        <f t="shared" si="183"/>
        <v>1</v>
      </c>
      <c r="AD184" s="117">
        <f t="shared" si="183"/>
        <v>1</v>
      </c>
      <c r="AE184" s="117">
        <f t="shared" si="183"/>
        <v>1</v>
      </c>
      <c r="AF184" s="117">
        <f t="shared" si="183"/>
        <v>1</v>
      </c>
      <c r="AG184" s="83">
        <f t="shared" si="183"/>
        <v>1</v>
      </c>
      <c r="AH184" s="117">
        <f t="shared" si="183"/>
        <v>1</v>
      </c>
      <c r="AI184" s="117">
        <f t="shared" si="183"/>
        <v>1</v>
      </c>
      <c r="AJ184" s="117">
        <f t="shared" ref="AJ184:BB184" si="184">+AI184+AJ183</f>
        <v>1</v>
      </c>
      <c r="AK184" s="117">
        <f t="shared" si="184"/>
        <v>1</v>
      </c>
      <c r="AL184" s="117">
        <f t="shared" si="184"/>
        <v>1</v>
      </c>
      <c r="AM184" s="117">
        <f t="shared" si="184"/>
        <v>1</v>
      </c>
      <c r="AN184" s="117">
        <f t="shared" si="184"/>
        <v>1</v>
      </c>
      <c r="AO184" s="117">
        <f t="shared" si="184"/>
        <v>1</v>
      </c>
      <c r="AP184" s="117">
        <f t="shared" si="184"/>
        <v>1</v>
      </c>
      <c r="AQ184" s="117">
        <f t="shared" si="184"/>
        <v>1</v>
      </c>
      <c r="AR184" s="117">
        <f t="shared" si="184"/>
        <v>1</v>
      </c>
      <c r="AS184" s="117">
        <f t="shared" si="184"/>
        <v>1</v>
      </c>
      <c r="AT184" s="117">
        <f t="shared" si="184"/>
        <v>1</v>
      </c>
      <c r="AU184" s="117">
        <f t="shared" si="184"/>
        <v>1</v>
      </c>
      <c r="AV184" s="117">
        <f t="shared" si="184"/>
        <v>1</v>
      </c>
      <c r="AW184" s="117">
        <f t="shared" si="184"/>
        <v>1</v>
      </c>
      <c r="AX184" s="117">
        <f t="shared" si="184"/>
        <v>1</v>
      </c>
      <c r="AY184" s="117">
        <f t="shared" si="184"/>
        <v>1</v>
      </c>
      <c r="AZ184" s="117">
        <f t="shared" si="184"/>
        <v>1</v>
      </c>
      <c r="BA184" s="117">
        <f t="shared" si="184"/>
        <v>1</v>
      </c>
      <c r="BB184" s="117">
        <f t="shared" si="184"/>
        <v>1</v>
      </c>
      <c r="BC184" s="105"/>
      <c r="BD184" s="102"/>
    </row>
    <row r="185" spans="1:89" s="110" customFormat="1" x14ac:dyDescent="0.25">
      <c r="A185" s="261"/>
      <c r="B185" s="120"/>
      <c r="C185" s="268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84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09"/>
      <c r="BD185" s="107"/>
    </row>
    <row r="186" spans="1:89" s="92" customFormat="1" x14ac:dyDescent="0.25">
      <c r="A186" s="261"/>
      <c r="B186" s="123" t="s">
        <v>118</v>
      </c>
      <c r="C186" s="124">
        <v>24.506</v>
      </c>
      <c r="D186" s="125">
        <f t="shared" ref="D186:AI186" si="185">+D182*$C186</f>
        <v>0</v>
      </c>
      <c r="E186" s="125">
        <f t="shared" si="185"/>
        <v>0</v>
      </c>
      <c r="F186" s="125">
        <f t="shared" si="185"/>
        <v>0</v>
      </c>
      <c r="G186" s="125">
        <f t="shared" si="185"/>
        <v>0</v>
      </c>
      <c r="H186" s="125">
        <f t="shared" si="185"/>
        <v>3.6758999999999999</v>
      </c>
      <c r="I186" s="125">
        <f t="shared" si="185"/>
        <v>6.1265000000000001</v>
      </c>
      <c r="J186" s="125">
        <f t="shared" si="185"/>
        <v>8.5770999999999997</v>
      </c>
      <c r="K186" s="125">
        <f t="shared" si="185"/>
        <v>11.027699999999999</v>
      </c>
      <c r="L186" s="125">
        <f t="shared" si="185"/>
        <v>12.865649999999999</v>
      </c>
      <c r="M186" s="125">
        <f t="shared" si="185"/>
        <v>14.703599999999996</v>
      </c>
      <c r="N186" s="125">
        <f t="shared" si="185"/>
        <v>15.928899999999999</v>
      </c>
      <c r="O186" s="125">
        <f t="shared" si="185"/>
        <v>17.154199999999999</v>
      </c>
      <c r="P186" s="125">
        <f t="shared" si="185"/>
        <v>18.3795</v>
      </c>
      <c r="Q186" s="125">
        <f t="shared" si="185"/>
        <v>18.992150000000002</v>
      </c>
      <c r="R186" s="125">
        <f t="shared" si="185"/>
        <v>19.604800000000001</v>
      </c>
      <c r="S186" s="125">
        <f t="shared" si="185"/>
        <v>20.217450000000003</v>
      </c>
      <c r="T186" s="125">
        <f t="shared" si="185"/>
        <v>20.830100000000002</v>
      </c>
      <c r="U186" s="125">
        <f t="shared" si="185"/>
        <v>21.442750000000004</v>
      </c>
      <c r="V186" s="125">
        <f t="shared" si="185"/>
        <v>22.055400000000002</v>
      </c>
      <c r="W186" s="125">
        <f t="shared" si="185"/>
        <v>22.055400000000002</v>
      </c>
      <c r="X186" s="125">
        <f t="shared" si="185"/>
        <v>23.280700000000003</v>
      </c>
      <c r="Y186" s="125">
        <f t="shared" si="185"/>
        <v>23.280700000000003</v>
      </c>
      <c r="Z186" s="125">
        <f t="shared" si="185"/>
        <v>24.506000000000007</v>
      </c>
      <c r="AA186" s="125">
        <f t="shared" si="185"/>
        <v>24.506000000000007</v>
      </c>
      <c r="AB186" s="125">
        <f t="shared" si="185"/>
        <v>24.506000000000007</v>
      </c>
      <c r="AC186" s="125">
        <f t="shared" si="185"/>
        <v>24.506000000000007</v>
      </c>
      <c r="AD186" s="125">
        <f t="shared" si="185"/>
        <v>24.506000000000007</v>
      </c>
      <c r="AE186" s="125">
        <f t="shared" si="185"/>
        <v>24.506000000000007</v>
      </c>
      <c r="AF186" s="125">
        <f t="shared" si="185"/>
        <v>24.506000000000007</v>
      </c>
      <c r="AG186" s="91">
        <f t="shared" si="185"/>
        <v>24.506000000000007</v>
      </c>
      <c r="AH186" s="125">
        <f t="shared" si="185"/>
        <v>24.506000000000007</v>
      </c>
      <c r="AI186" s="125">
        <f t="shared" si="185"/>
        <v>24.506000000000007</v>
      </c>
      <c r="AJ186" s="125">
        <f t="shared" ref="AJ186:BB186" si="186">+AJ182*$C186</f>
        <v>24.506000000000007</v>
      </c>
      <c r="AK186" s="125">
        <f t="shared" si="186"/>
        <v>24.506000000000007</v>
      </c>
      <c r="AL186" s="125">
        <f t="shared" si="186"/>
        <v>24.506000000000007</v>
      </c>
      <c r="AM186" s="125">
        <f t="shared" si="186"/>
        <v>24.506000000000007</v>
      </c>
      <c r="AN186" s="125">
        <f t="shared" si="186"/>
        <v>24.506000000000007</v>
      </c>
      <c r="AO186" s="125">
        <f t="shared" si="186"/>
        <v>24.506000000000007</v>
      </c>
      <c r="AP186" s="125">
        <f t="shared" si="186"/>
        <v>24.506000000000007</v>
      </c>
      <c r="AQ186" s="125">
        <f t="shared" si="186"/>
        <v>24.506000000000007</v>
      </c>
      <c r="AR186" s="125">
        <f t="shared" si="186"/>
        <v>24.506000000000007</v>
      </c>
      <c r="AS186" s="125">
        <f t="shared" si="186"/>
        <v>24.506000000000007</v>
      </c>
      <c r="AT186" s="125">
        <f t="shared" si="186"/>
        <v>24.506000000000007</v>
      </c>
      <c r="AU186" s="125">
        <f t="shared" si="186"/>
        <v>24.506000000000007</v>
      </c>
      <c r="AV186" s="125">
        <f t="shared" si="186"/>
        <v>24.506000000000007</v>
      </c>
      <c r="AW186" s="125">
        <f t="shared" si="186"/>
        <v>24.506000000000007</v>
      </c>
      <c r="AX186" s="125">
        <f t="shared" si="186"/>
        <v>24.506000000000007</v>
      </c>
      <c r="AY186" s="125">
        <f t="shared" si="186"/>
        <v>24.506000000000007</v>
      </c>
      <c r="AZ186" s="125">
        <f t="shared" si="186"/>
        <v>24.506000000000007</v>
      </c>
      <c r="BA186" s="125">
        <f t="shared" si="186"/>
        <v>24.506000000000007</v>
      </c>
      <c r="BB186" s="125">
        <f t="shared" si="186"/>
        <v>24.506000000000007</v>
      </c>
      <c r="BC186" s="96"/>
      <c r="BD186" s="97"/>
      <c r="BE186" s="97"/>
      <c r="BF186" s="97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97"/>
      <c r="BR186" s="97"/>
      <c r="BS186" s="97"/>
      <c r="BT186" s="97"/>
      <c r="BU186" s="97"/>
      <c r="BV186" s="97"/>
      <c r="BW186" s="97"/>
      <c r="BX186" s="97"/>
      <c r="BY186" s="97"/>
      <c r="BZ186" s="97"/>
      <c r="CA186" s="97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</row>
    <row r="187" spans="1:89" s="134" customFormat="1" ht="13.8" thickBot="1" x14ac:dyDescent="0.3">
      <c r="A187" s="262"/>
      <c r="B187" s="140" t="s">
        <v>119</v>
      </c>
      <c r="C187" s="141" t="str">
        <f>+'Detail by Turbine'!B30</f>
        <v>Available</v>
      </c>
      <c r="D187" s="142">
        <f t="shared" ref="D187:AI187" si="187">+D184*$C186</f>
        <v>1.2253000000000001</v>
      </c>
      <c r="E187" s="142">
        <f t="shared" si="187"/>
        <v>1.2253000000000001</v>
      </c>
      <c r="F187" s="142">
        <f t="shared" si="187"/>
        <v>3.6759000000000004</v>
      </c>
      <c r="G187" s="142">
        <f t="shared" si="187"/>
        <v>3.6759000000000004</v>
      </c>
      <c r="H187" s="142">
        <f t="shared" si="187"/>
        <v>3.6759000000000004</v>
      </c>
      <c r="I187" s="142">
        <f t="shared" si="187"/>
        <v>3.6759000000000004</v>
      </c>
      <c r="J187" s="142">
        <f t="shared" si="187"/>
        <v>3.6759000000000004</v>
      </c>
      <c r="K187" s="142">
        <f t="shared" si="187"/>
        <v>4.9012000000000002</v>
      </c>
      <c r="L187" s="142">
        <f t="shared" si="187"/>
        <v>4.9012000000000002</v>
      </c>
      <c r="M187" s="142">
        <f t="shared" si="187"/>
        <v>4.9012000000000002</v>
      </c>
      <c r="N187" s="142">
        <f t="shared" si="187"/>
        <v>6.1265000000000001</v>
      </c>
      <c r="O187" s="142">
        <f t="shared" si="187"/>
        <v>6.1265000000000001</v>
      </c>
      <c r="P187" s="142">
        <f t="shared" si="187"/>
        <v>6.1265000000000001</v>
      </c>
      <c r="Q187" s="142">
        <f t="shared" si="187"/>
        <v>8.5770999999999997</v>
      </c>
      <c r="R187" s="142">
        <f t="shared" si="187"/>
        <v>8.5770999999999997</v>
      </c>
      <c r="S187" s="142">
        <f t="shared" si="187"/>
        <v>8.5770999999999997</v>
      </c>
      <c r="T187" s="142">
        <f t="shared" si="187"/>
        <v>8.5770999999999997</v>
      </c>
      <c r="U187" s="142">
        <f t="shared" si="187"/>
        <v>8.5770999999999997</v>
      </c>
      <c r="V187" s="142">
        <f t="shared" si="187"/>
        <v>8.5770999999999997</v>
      </c>
      <c r="W187" s="142">
        <f t="shared" si="187"/>
        <v>8.5770999999999997</v>
      </c>
      <c r="X187" s="142">
        <f t="shared" si="187"/>
        <v>24.506</v>
      </c>
      <c r="Y187" s="142">
        <f t="shared" si="187"/>
        <v>24.506</v>
      </c>
      <c r="Z187" s="142">
        <f t="shared" si="187"/>
        <v>24.506</v>
      </c>
      <c r="AA187" s="142">
        <f t="shared" si="187"/>
        <v>24.506</v>
      </c>
      <c r="AB187" s="142">
        <f t="shared" si="187"/>
        <v>24.506</v>
      </c>
      <c r="AC187" s="142">
        <f t="shared" si="187"/>
        <v>24.506</v>
      </c>
      <c r="AD187" s="142">
        <f t="shared" si="187"/>
        <v>24.506</v>
      </c>
      <c r="AE187" s="142">
        <f t="shared" si="187"/>
        <v>24.506</v>
      </c>
      <c r="AF187" s="142">
        <f t="shared" si="187"/>
        <v>24.506</v>
      </c>
      <c r="AG187" s="137">
        <f t="shared" si="187"/>
        <v>24.506</v>
      </c>
      <c r="AH187" s="142">
        <f t="shared" si="187"/>
        <v>24.506</v>
      </c>
      <c r="AI187" s="142">
        <f t="shared" si="187"/>
        <v>24.506</v>
      </c>
      <c r="AJ187" s="142">
        <f t="shared" ref="AJ187:BB187" si="188">+AJ184*$C186</f>
        <v>24.506</v>
      </c>
      <c r="AK187" s="142">
        <f t="shared" si="188"/>
        <v>24.506</v>
      </c>
      <c r="AL187" s="142">
        <f t="shared" si="188"/>
        <v>24.506</v>
      </c>
      <c r="AM187" s="142">
        <f t="shared" si="188"/>
        <v>24.506</v>
      </c>
      <c r="AN187" s="142">
        <f t="shared" si="188"/>
        <v>24.506</v>
      </c>
      <c r="AO187" s="142">
        <f t="shared" si="188"/>
        <v>24.506</v>
      </c>
      <c r="AP187" s="142">
        <f t="shared" si="188"/>
        <v>24.506</v>
      </c>
      <c r="AQ187" s="142">
        <f t="shared" si="188"/>
        <v>24.506</v>
      </c>
      <c r="AR187" s="142">
        <f t="shared" si="188"/>
        <v>24.506</v>
      </c>
      <c r="AS187" s="142">
        <f t="shared" si="188"/>
        <v>24.506</v>
      </c>
      <c r="AT187" s="142">
        <f t="shared" si="188"/>
        <v>24.506</v>
      </c>
      <c r="AU187" s="142">
        <f t="shared" si="188"/>
        <v>24.506</v>
      </c>
      <c r="AV187" s="142">
        <f t="shared" si="188"/>
        <v>24.506</v>
      </c>
      <c r="AW187" s="142">
        <f t="shared" si="188"/>
        <v>24.506</v>
      </c>
      <c r="AX187" s="142">
        <f t="shared" si="188"/>
        <v>24.506</v>
      </c>
      <c r="AY187" s="142">
        <f t="shared" si="188"/>
        <v>24.506</v>
      </c>
      <c r="AZ187" s="142">
        <f t="shared" si="188"/>
        <v>24.506</v>
      </c>
      <c r="BA187" s="142">
        <f t="shared" si="188"/>
        <v>24.506</v>
      </c>
      <c r="BB187" s="142">
        <f t="shared" si="188"/>
        <v>24.506</v>
      </c>
      <c r="BC187" s="138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</row>
    <row r="188" spans="1:89" s="115" customFormat="1" ht="13.8" thickTop="1" x14ac:dyDescent="0.25">
      <c r="A188" s="260">
        <f>+A116+1</f>
        <v>25</v>
      </c>
      <c r="B188" s="111" t="str">
        <f>+'Detail by Turbine'!G31</f>
        <v>Fr 6B 60 hz power barges (BV = 0)</v>
      </c>
      <c r="C188" s="267" t="str">
        <f>+'Detail by Turbine'!S31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86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5">
      <c r="A189" s="261"/>
      <c r="B189" s="116" t="s">
        <v>114</v>
      </c>
      <c r="C189" s="268"/>
      <c r="D189" s="117">
        <f>+D188</f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83">
        <v>0</v>
      </c>
      <c r="AH189" s="117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5">
      <c r="A190" s="261"/>
      <c r="B190" s="116" t="s">
        <v>115</v>
      </c>
      <c r="C190" s="268"/>
      <c r="D190" s="117">
        <f>+D189</f>
        <v>0</v>
      </c>
      <c r="E190" s="117">
        <f t="shared" ref="E190:AJ190" si="189">+D190+E189</f>
        <v>0</v>
      </c>
      <c r="F190" s="117">
        <f t="shared" si="189"/>
        <v>0</v>
      </c>
      <c r="G190" s="117">
        <f t="shared" si="189"/>
        <v>0</v>
      </c>
      <c r="H190" s="117">
        <f t="shared" si="189"/>
        <v>0</v>
      </c>
      <c r="I190" s="117">
        <f t="shared" si="189"/>
        <v>0</v>
      </c>
      <c r="J190" s="117">
        <f t="shared" si="189"/>
        <v>0</v>
      </c>
      <c r="K190" s="117">
        <f t="shared" si="189"/>
        <v>0</v>
      </c>
      <c r="L190" s="117">
        <f t="shared" si="189"/>
        <v>0</v>
      </c>
      <c r="M190" s="117">
        <f t="shared" si="189"/>
        <v>0</v>
      </c>
      <c r="N190" s="117">
        <f t="shared" si="189"/>
        <v>0</v>
      </c>
      <c r="O190" s="117">
        <f t="shared" si="189"/>
        <v>0</v>
      </c>
      <c r="P190" s="117">
        <f t="shared" si="189"/>
        <v>0</v>
      </c>
      <c r="Q190" s="117">
        <f t="shared" si="189"/>
        <v>0</v>
      </c>
      <c r="R190" s="117">
        <f t="shared" si="189"/>
        <v>0</v>
      </c>
      <c r="S190" s="117">
        <f t="shared" si="189"/>
        <v>0</v>
      </c>
      <c r="T190" s="117">
        <f t="shared" si="189"/>
        <v>0</v>
      </c>
      <c r="U190" s="117">
        <f t="shared" si="189"/>
        <v>0</v>
      </c>
      <c r="V190" s="117">
        <f t="shared" si="189"/>
        <v>0</v>
      </c>
      <c r="W190" s="117">
        <f t="shared" si="189"/>
        <v>1</v>
      </c>
      <c r="X190" s="117">
        <f t="shared" si="189"/>
        <v>1</v>
      </c>
      <c r="Y190" s="117">
        <f t="shared" si="189"/>
        <v>1</v>
      </c>
      <c r="Z190" s="117">
        <f t="shared" si="189"/>
        <v>1</v>
      </c>
      <c r="AA190" s="117">
        <f t="shared" si="189"/>
        <v>1</v>
      </c>
      <c r="AB190" s="117">
        <f t="shared" si="189"/>
        <v>1</v>
      </c>
      <c r="AC190" s="117">
        <f t="shared" si="189"/>
        <v>1</v>
      </c>
      <c r="AD190" s="117">
        <f t="shared" si="189"/>
        <v>1</v>
      </c>
      <c r="AE190" s="117">
        <f t="shared" si="189"/>
        <v>1</v>
      </c>
      <c r="AF190" s="117">
        <f t="shared" si="189"/>
        <v>1</v>
      </c>
      <c r="AG190" s="83">
        <f t="shared" si="189"/>
        <v>1</v>
      </c>
      <c r="AH190" s="117">
        <f t="shared" si="189"/>
        <v>1</v>
      </c>
      <c r="AI190" s="117">
        <f t="shared" si="189"/>
        <v>1</v>
      </c>
      <c r="AJ190" s="117">
        <f t="shared" si="189"/>
        <v>1</v>
      </c>
      <c r="AK190" s="117">
        <f t="shared" ref="AK190:BB190" si="190">+AJ190+AK189</f>
        <v>1</v>
      </c>
      <c r="AL190" s="117">
        <f t="shared" si="190"/>
        <v>1</v>
      </c>
      <c r="AM190" s="117">
        <f t="shared" si="190"/>
        <v>1</v>
      </c>
      <c r="AN190" s="117">
        <f t="shared" si="190"/>
        <v>1</v>
      </c>
      <c r="AO190" s="117">
        <f t="shared" si="190"/>
        <v>1</v>
      </c>
      <c r="AP190" s="117">
        <f t="shared" si="190"/>
        <v>1</v>
      </c>
      <c r="AQ190" s="117">
        <f t="shared" si="190"/>
        <v>1</v>
      </c>
      <c r="AR190" s="117">
        <f t="shared" si="190"/>
        <v>1</v>
      </c>
      <c r="AS190" s="117">
        <f t="shared" si="190"/>
        <v>1</v>
      </c>
      <c r="AT190" s="117">
        <f t="shared" si="190"/>
        <v>1</v>
      </c>
      <c r="AU190" s="117">
        <f t="shared" si="190"/>
        <v>1</v>
      </c>
      <c r="AV190" s="117">
        <f t="shared" si="190"/>
        <v>1</v>
      </c>
      <c r="AW190" s="117">
        <f t="shared" si="190"/>
        <v>1</v>
      </c>
      <c r="AX190" s="117">
        <f t="shared" si="190"/>
        <v>1</v>
      </c>
      <c r="AY190" s="117">
        <f t="shared" si="190"/>
        <v>1</v>
      </c>
      <c r="AZ190" s="117">
        <f t="shared" si="190"/>
        <v>1</v>
      </c>
      <c r="BA190" s="117">
        <f t="shared" si="190"/>
        <v>1</v>
      </c>
      <c r="BB190" s="117">
        <f t="shared" si="190"/>
        <v>1</v>
      </c>
      <c r="BC190" s="118"/>
      <c r="BD190" s="116"/>
    </row>
    <row r="191" spans="1:89" s="119" customFormat="1" x14ac:dyDescent="0.25">
      <c r="A191" s="261"/>
      <c r="B191" s="116" t="s">
        <v>116</v>
      </c>
      <c r="C191" s="268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83">
        <v>0</v>
      </c>
      <c r="AH191" s="117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5">
      <c r="A192" s="261"/>
      <c r="B192" s="116" t="s">
        <v>117</v>
      </c>
      <c r="C192" s="268"/>
      <c r="D192" s="117">
        <f>+D191</f>
        <v>0</v>
      </c>
      <c r="E192" s="117">
        <f t="shared" ref="E192:AJ192" si="191">+D192+E191</f>
        <v>0</v>
      </c>
      <c r="F192" s="117">
        <f t="shared" si="191"/>
        <v>0</v>
      </c>
      <c r="G192" s="117">
        <f t="shared" si="191"/>
        <v>0</v>
      </c>
      <c r="H192" s="117">
        <f t="shared" si="191"/>
        <v>0</v>
      </c>
      <c r="I192" s="117">
        <f t="shared" si="191"/>
        <v>0</v>
      </c>
      <c r="J192" s="117">
        <f t="shared" si="191"/>
        <v>0</v>
      </c>
      <c r="K192" s="117">
        <f t="shared" si="191"/>
        <v>0</v>
      </c>
      <c r="L192" s="117">
        <f t="shared" si="191"/>
        <v>0</v>
      </c>
      <c r="M192" s="117">
        <f t="shared" si="191"/>
        <v>0</v>
      </c>
      <c r="N192" s="117">
        <f t="shared" si="191"/>
        <v>0</v>
      </c>
      <c r="O192" s="117">
        <f t="shared" si="191"/>
        <v>0</v>
      </c>
      <c r="P192" s="117">
        <f t="shared" si="191"/>
        <v>0</v>
      </c>
      <c r="Q192" s="117">
        <f t="shared" si="191"/>
        <v>0</v>
      </c>
      <c r="R192" s="117">
        <f t="shared" si="191"/>
        <v>0</v>
      </c>
      <c r="S192" s="117">
        <f t="shared" si="191"/>
        <v>0</v>
      </c>
      <c r="T192" s="117">
        <f t="shared" si="191"/>
        <v>0</v>
      </c>
      <c r="U192" s="117">
        <f t="shared" si="191"/>
        <v>0</v>
      </c>
      <c r="V192" s="117">
        <f t="shared" si="191"/>
        <v>0</v>
      </c>
      <c r="W192" s="117">
        <f t="shared" si="191"/>
        <v>1</v>
      </c>
      <c r="X192" s="117">
        <f t="shared" si="191"/>
        <v>1</v>
      </c>
      <c r="Y192" s="117">
        <f t="shared" si="191"/>
        <v>1</v>
      </c>
      <c r="Z192" s="117">
        <f t="shared" si="191"/>
        <v>1</v>
      </c>
      <c r="AA192" s="117">
        <f t="shared" si="191"/>
        <v>1</v>
      </c>
      <c r="AB192" s="117">
        <f t="shared" si="191"/>
        <v>1</v>
      </c>
      <c r="AC192" s="117">
        <f t="shared" si="191"/>
        <v>1</v>
      </c>
      <c r="AD192" s="117">
        <f t="shared" si="191"/>
        <v>1</v>
      </c>
      <c r="AE192" s="117">
        <f t="shared" si="191"/>
        <v>1</v>
      </c>
      <c r="AF192" s="117">
        <f t="shared" si="191"/>
        <v>1</v>
      </c>
      <c r="AG192" s="83">
        <f t="shared" si="191"/>
        <v>1</v>
      </c>
      <c r="AH192" s="117">
        <f t="shared" si="191"/>
        <v>1</v>
      </c>
      <c r="AI192" s="117">
        <f t="shared" si="191"/>
        <v>1</v>
      </c>
      <c r="AJ192" s="117">
        <f t="shared" si="191"/>
        <v>1</v>
      </c>
      <c r="AK192" s="117">
        <f t="shared" ref="AK192:BB192" si="192">+AJ192+AK191</f>
        <v>1</v>
      </c>
      <c r="AL192" s="117">
        <f t="shared" si="192"/>
        <v>1</v>
      </c>
      <c r="AM192" s="117">
        <f t="shared" si="192"/>
        <v>1</v>
      </c>
      <c r="AN192" s="117">
        <f t="shared" si="192"/>
        <v>1</v>
      </c>
      <c r="AO192" s="117">
        <f t="shared" si="192"/>
        <v>1</v>
      </c>
      <c r="AP192" s="117">
        <f t="shared" si="192"/>
        <v>1</v>
      </c>
      <c r="AQ192" s="117">
        <f t="shared" si="192"/>
        <v>1</v>
      </c>
      <c r="AR192" s="117">
        <f t="shared" si="192"/>
        <v>1</v>
      </c>
      <c r="AS192" s="117">
        <f t="shared" si="192"/>
        <v>1</v>
      </c>
      <c r="AT192" s="117">
        <f t="shared" si="192"/>
        <v>1</v>
      </c>
      <c r="AU192" s="117">
        <f t="shared" si="192"/>
        <v>1</v>
      </c>
      <c r="AV192" s="117">
        <f t="shared" si="192"/>
        <v>1</v>
      </c>
      <c r="AW192" s="117">
        <f t="shared" si="192"/>
        <v>1</v>
      </c>
      <c r="AX192" s="117">
        <f t="shared" si="192"/>
        <v>1</v>
      </c>
      <c r="AY192" s="117">
        <f t="shared" si="192"/>
        <v>1</v>
      </c>
      <c r="AZ192" s="117">
        <f t="shared" si="192"/>
        <v>1</v>
      </c>
      <c r="BA192" s="117">
        <f t="shared" si="192"/>
        <v>1</v>
      </c>
      <c r="BB192" s="117">
        <f t="shared" si="192"/>
        <v>1</v>
      </c>
      <c r="BC192" s="118"/>
      <c r="BD192" s="116"/>
    </row>
    <row r="193" spans="1:89" s="115" customFormat="1" x14ac:dyDescent="0.25">
      <c r="A193" s="261"/>
      <c r="B193" s="120"/>
      <c r="C193" s="268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84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5">
      <c r="A194" s="261"/>
      <c r="B194" s="123" t="s">
        <v>118</v>
      </c>
      <c r="C194" s="124">
        <f>13/2</f>
        <v>6.5</v>
      </c>
      <c r="D194" s="125">
        <f t="shared" ref="D194:AI194" si="193">+D190*$C194</f>
        <v>0</v>
      </c>
      <c r="E194" s="125">
        <f t="shared" si="193"/>
        <v>0</v>
      </c>
      <c r="F194" s="125">
        <f t="shared" si="193"/>
        <v>0</v>
      </c>
      <c r="G194" s="125">
        <f t="shared" si="193"/>
        <v>0</v>
      </c>
      <c r="H194" s="125">
        <f t="shared" si="193"/>
        <v>0</v>
      </c>
      <c r="I194" s="125">
        <f t="shared" si="193"/>
        <v>0</v>
      </c>
      <c r="J194" s="125">
        <f t="shared" si="193"/>
        <v>0</v>
      </c>
      <c r="K194" s="125">
        <f t="shared" si="193"/>
        <v>0</v>
      </c>
      <c r="L194" s="125">
        <f t="shared" si="193"/>
        <v>0</v>
      </c>
      <c r="M194" s="125">
        <f t="shared" si="193"/>
        <v>0</v>
      </c>
      <c r="N194" s="125">
        <f t="shared" si="193"/>
        <v>0</v>
      </c>
      <c r="O194" s="125">
        <f t="shared" si="193"/>
        <v>0</v>
      </c>
      <c r="P194" s="125">
        <f t="shared" si="193"/>
        <v>0</v>
      </c>
      <c r="Q194" s="125">
        <f t="shared" si="193"/>
        <v>0</v>
      </c>
      <c r="R194" s="125">
        <f t="shared" si="193"/>
        <v>0</v>
      </c>
      <c r="S194" s="125">
        <f t="shared" si="193"/>
        <v>0</v>
      </c>
      <c r="T194" s="125">
        <f t="shared" si="193"/>
        <v>0</v>
      </c>
      <c r="U194" s="125">
        <f t="shared" si="193"/>
        <v>0</v>
      </c>
      <c r="V194" s="125">
        <f t="shared" si="193"/>
        <v>0</v>
      </c>
      <c r="W194" s="125">
        <f t="shared" si="193"/>
        <v>6.5</v>
      </c>
      <c r="X194" s="125">
        <f t="shared" si="193"/>
        <v>6.5</v>
      </c>
      <c r="Y194" s="125">
        <f t="shared" si="193"/>
        <v>6.5</v>
      </c>
      <c r="Z194" s="125">
        <f t="shared" si="193"/>
        <v>6.5</v>
      </c>
      <c r="AA194" s="125">
        <f t="shared" si="193"/>
        <v>6.5</v>
      </c>
      <c r="AB194" s="125">
        <f t="shared" si="193"/>
        <v>6.5</v>
      </c>
      <c r="AC194" s="125">
        <f t="shared" si="193"/>
        <v>6.5</v>
      </c>
      <c r="AD194" s="125">
        <f t="shared" si="193"/>
        <v>6.5</v>
      </c>
      <c r="AE194" s="125">
        <f t="shared" si="193"/>
        <v>6.5</v>
      </c>
      <c r="AF194" s="125">
        <f t="shared" si="193"/>
        <v>6.5</v>
      </c>
      <c r="AG194" s="91">
        <f t="shared" si="193"/>
        <v>6.5</v>
      </c>
      <c r="AH194" s="125">
        <f t="shared" si="193"/>
        <v>6.5</v>
      </c>
      <c r="AI194" s="125">
        <f t="shared" si="193"/>
        <v>6.5</v>
      </c>
      <c r="AJ194" s="125">
        <f t="shared" ref="AJ194:BB194" si="194">+AJ190*$C194</f>
        <v>6.5</v>
      </c>
      <c r="AK194" s="125">
        <f t="shared" si="194"/>
        <v>6.5</v>
      </c>
      <c r="AL194" s="125">
        <f t="shared" si="194"/>
        <v>6.5</v>
      </c>
      <c r="AM194" s="125">
        <f t="shared" si="194"/>
        <v>6.5</v>
      </c>
      <c r="AN194" s="125">
        <f t="shared" si="194"/>
        <v>6.5</v>
      </c>
      <c r="AO194" s="125">
        <f t="shared" si="194"/>
        <v>6.5</v>
      </c>
      <c r="AP194" s="125">
        <f t="shared" si="194"/>
        <v>6.5</v>
      </c>
      <c r="AQ194" s="125">
        <f t="shared" si="194"/>
        <v>6.5</v>
      </c>
      <c r="AR194" s="125">
        <f t="shared" si="194"/>
        <v>6.5</v>
      </c>
      <c r="AS194" s="125">
        <f t="shared" si="194"/>
        <v>6.5</v>
      </c>
      <c r="AT194" s="125">
        <f t="shared" si="194"/>
        <v>6.5</v>
      </c>
      <c r="AU194" s="125">
        <f t="shared" si="194"/>
        <v>6.5</v>
      </c>
      <c r="AV194" s="125">
        <f t="shared" si="194"/>
        <v>6.5</v>
      </c>
      <c r="AW194" s="125">
        <f t="shared" si="194"/>
        <v>6.5</v>
      </c>
      <c r="AX194" s="125">
        <f t="shared" si="194"/>
        <v>6.5</v>
      </c>
      <c r="AY194" s="125">
        <f t="shared" si="194"/>
        <v>6.5</v>
      </c>
      <c r="AZ194" s="125">
        <f t="shared" si="194"/>
        <v>6.5</v>
      </c>
      <c r="BA194" s="125">
        <f t="shared" si="194"/>
        <v>6.5</v>
      </c>
      <c r="BB194" s="125">
        <f t="shared" si="19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8" thickBot="1" x14ac:dyDescent="0.3">
      <c r="A195" s="262"/>
      <c r="B195" s="140" t="s">
        <v>119</v>
      </c>
      <c r="C195" s="141" t="str">
        <f>+'Detail by Turbine'!B31</f>
        <v>Available</v>
      </c>
      <c r="D195" s="142">
        <f t="shared" ref="D195:AI195" si="195">+D192*$C194</f>
        <v>0</v>
      </c>
      <c r="E195" s="142">
        <f t="shared" si="195"/>
        <v>0</v>
      </c>
      <c r="F195" s="142">
        <f t="shared" si="195"/>
        <v>0</v>
      </c>
      <c r="G195" s="142">
        <f t="shared" si="195"/>
        <v>0</v>
      </c>
      <c r="H195" s="142">
        <f t="shared" si="195"/>
        <v>0</v>
      </c>
      <c r="I195" s="142">
        <f t="shared" si="195"/>
        <v>0</v>
      </c>
      <c r="J195" s="142">
        <f t="shared" si="195"/>
        <v>0</v>
      </c>
      <c r="K195" s="142">
        <f t="shared" si="195"/>
        <v>0</v>
      </c>
      <c r="L195" s="142">
        <f t="shared" si="195"/>
        <v>0</v>
      </c>
      <c r="M195" s="142">
        <f t="shared" si="195"/>
        <v>0</v>
      </c>
      <c r="N195" s="142">
        <f t="shared" si="195"/>
        <v>0</v>
      </c>
      <c r="O195" s="142">
        <f t="shared" si="195"/>
        <v>0</v>
      </c>
      <c r="P195" s="142">
        <f t="shared" si="195"/>
        <v>0</v>
      </c>
      <c r="Q195" s="142">
        <f t="shared" si="195"/>
        <v>0</v>
      </c>
      <c r="R195" s="142">
        <f t="shared" si="195"/>
        <v>0</v>
      </c>
      <c r="S195" s="142">
        <f t="shared" si="195"/>
        <v>0</v>
      </c>
      <c r="T195" s="142">
        <f t="shared" si="195"/>
        <v>0</v>
      </c>
      <c r="U195" s="142">
        <f t="shared" si="195"/>
        <v>0</v>
      </c>
      <c r="V195" s="142">
        <f t="shared" si="195"/>
        <v>0</v>
      </c>
      <c r="W195" s="142">
        <f t="shared" si="195"/>
        <v>6.5</v>
      </c>
      <c r="X195" s="142">
        <f t="shared" si="195"/>
        <v>6.5</v>
      </c>
      <c r="Y195" s="142">
        <f t="shared" si="195"/>
        <v>6.5</v>
      </c>
      <c r="Z195" s="142">
        <f t="shared" si="195"/>
        <v>6.5</v>
      </c>
      <c r="AA195" s="142">
        <f t="shared" si="195"/>
        <v>6.5</v>
      </c>
      <c r="AB195" s="142">
        <f t="shared" si="195"/>
        <v>6.5</v>
      </c>
      <c r="AC195" s="142">
        <f t="shared" si="195"/>
        <v>6.5</v>
      </c>
      <c r="AD195" s="142">
        <f t="shared" si="195"/>
        <v>6.5</v>
      </c>
      <c r="AE195" s="142">
        <f t="shared" si="195"/>
        <v>6.5</v>
      </c>
      <c r="AF195" s="142">
        <f t="shared" si="195"/>
        <v>6.5</v>
      </c>
      <c r="AG195" s="137">
        <f t="shared" si="195"/>
        <v>6.5</v>
      </c>
      <c r="AH195" s="142">
        <f t="shared" si="195"/>
        <v>6.5</v>
      </c>
      <c r="AI195" s="142">
        <f t="shared" si="195"/>
        <v>6.5</v>
      </c>
      <c r="AJ195" s="142">
        <f t="shared" ref="AJ195:BB195" si="196">+AJ192*$C194</f>
        <v>6.5</v>
      </c>
      <c r="AK195" s="142">
        <f t="shared" si="196"/>
        <v>6.5</v>
      </c>
      <c r="AL195" s="142">
        <f t="shared" si="196"/>
        <v>6.5</v>
      </c>
      <c r="AM195" s="142">
        <f t="shared" si="196"/>
        <v>6.5</v>
      </c>
      <c r="AN195" s="142">
        <f t="shared" si="196"/>
        <v>6.5</v>
      </c>
      <c r="AO195" s="142">
        <f t="shared" si="196"/>
        <v>6.5</v>
      </c>
      <c r="AP195" s="142">
        <f t="shared" si="196"/>
        <v>6.5</v>
      </c>
      <c r="AQ195" s="142">
        <f t="shared" si="196"/>
        <v>6.5</v>
      </c>
      <c r="AR195" s="142">
        <f t="shared" si="196"/>
        <v>6.5</v>
      </c>
      <c r="AS195" s="142">
        <f t="shared" si="196"/>
        <v>6.5</v>
      </c>
      <c r="AT195" s="142">
        <f t="shared" si="196"/>
        <v>6.5</v>
      </c>
      <c r="AU195" s="142">
        <f t="shared" si="196"/>
        <v>6.5</v>
      </c>
      <c r="AV195" s="142">
        <f t="shared" si="196"/>
        <v>6.5</v>
      </c>
      <c r="AW195" s="142">
        <f t="shared" si="196"/>
        <v>6.5</v>
      </c>
      <c r="AX195" s="142">
        <f t="shared" si="196"/>
        <v>6.5</v>
      </c>
      <c r="AY195" s="142">
        <f t="shared" si="196"/>
        <v>6.5</v>
      </c>
      <c r="AZ195" s="142">
        <f t="shared" si="196"/>
        <v>6.5</v>
      </c>
      <c r="BA195" s="142">
        <f t="shared" si="196"/>
        <v>6.5</v>
      </c>
      <c r="BB195" s="142">
        <f t="shared" si="19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3.8" thickTop="1" x14ac:dyDescent="0.25">
      <c r="A196" s="260">
        <f>+A188+1</f>
        <v>26</v>
      </c>
      <c r="B196" s="111" t="str">
        <f>+'Detail by Turbine'!G32</f>
        <v>Fr 6B 60 hz power barges (BV = 0)</v>
      </c>
      <c r="C196" s="267" t="str">
        <f>+'Detail by Turbine'!S32</f>
        <v>Unassigned</v>
      </c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86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3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  <c r="BZ196" s="114"/>
      <c r="CA196" s="114"/>
      <c r="CB196" s="114"/>
      <c r="CC196" s="114"/>
      <c r="CD196" s="114"/>
      <c r="CE196" s="114"/>
      <c r="CF196" s="114"/>
      <c r="CG196" s="114"/>
      <c r="CH196" s="114"/>
      <c r="CI196" s="114"/>
      <c r="CJ196" s="114"/>
      <c r="CK196" s="114"/>
    </row>
    <row r="197" spans="1:89" s="119" customFormat="1" x14ac:dyDescent="0.25">
      <c r="A197" s="261"/>
      <c r="B197" s="116" t="s">
        <v>114</v>
      </c>
      <c r="C197" s="268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0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1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83">
        <v>0</v>
      </c>
      <c r="AH197" s="117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>
        <v>0</v>
      </c>
      <c r="AV197" s="117">
        <v>0</v>
      </c>
      <c r="AW197" s="117">
        <v>0</v>
      </c>
      <c r="AX197" s="117">
        <v>0</v>
      </c>
      <c r="AY197" s="117">
        <v>0</v>
      </c>
      <c r="AZ197" s="117">
        <v>0</v>
      </c>
      <c r="BA197" s="117">
        <v>0</v>
      </c>
      <c r="BB197" s="117">
        <v>0</v>
      </c>
      <c r="BC197" s="118">
        <f>SUM(D197:BB197)</f>
        <v>1</v>
      </c>
      <c r="BD197" s="116"/>
    </row>
    <row r="198" spans="1:89" s="119" customFormat="1" x14ac:dyDescent="0.25">
      <c r="A198" s="261"/>
      <c r="B198" s="116" t="s">
        <v>115</v>
      </c>
      <c r="C198" s="268"/>
      <c r="D198" s="117">
        <f>D197</f>
        <v>0</v>
      </c>
      <c r="E198" s="117">
        <f t="shared" ref="E198:AJ198" si="197">+D198+E197</f>
        <v>0</v>
      </c>
      <c r="F198" s="117">
        <f t="shared" si="197"/>
        <v>0</v>
      </c>
      <c r="G198" s="117">
        <f t="shared" si="197"/>
        <v>0</v>
      </c>
      <c r="H198" s="117">
        <f t="shared" si="197"/>
        <v>0</v>
      </c>
      <c r="I198" s="117">
        <f t="shared" si="197"/>
        <v>0</v>
      </c>
      <c r="J198" s="117">
        <f t="shared" si="197"/>
        <v>0</v>
      </c>
      <c r="K198" s="117">
        <f t="shared" si="197"/>
        <v>0</v>
      </c>
      <c r="L198" s="117">
        <f t="shared" si="197"/>
        <v>0</v>
      </c>
      <c r="M198" s="117">
        <f t="shared" si="197"/>
        <v>0</v>
      </c>
      <c r="N198" s="117">
        <f t="shared" si="197"/>
        <v>0</v>
      </c>
      <c r="O198" s="117">
        <f t="shared" si="197"/>
        <v>0</v>
      </c>
      <c r="P198" s="117">
        <f t="shared" si="197"/>
        <v>0</v>
      </c>
      <c r="Q198" s="117">
        <f t="shared" si="197"/>
        <v>0</v>
      </c>
      <c r="R198" s="117">
        <f t="shared" si="197"/>
        <v>0</v>
      </c>
      <c r="S198" s="117">
        <f t="shared" si="197"/>
        <v>0</v>
      </c>
      <c r="T198" s="117">
        <f t="shared" si="197"/>
        <v>0</v>
      </c>
      <c r="U198" s="117">
        <f t="shared" si="197"/>
        <v>0</v>
      </c>
      <c r="V198" s="117">
        <f t="shared" si="197"/>
        <v>0</v>
      </c>
      <c r="W198" s="117">
        <f t="shared" si="197"/>
        <v>1</v>
      </c>
      <c r="X198" s="117">
        <f t="shared" si="197"/>
        <v>1</v>
      </c>
      <c r="Y198" s="117">
        <f t="shared" si="197"/>
        <v>1</v>
      </c>
      <c r="Z198" s="117">
        <f t="shared" si="197"/>
        <v>1</v>
      </c>
      <c r="AA198" s="117">
        <f t="shared" si="197"/>
        <v>1</v>
      </c>
      <c r="AB198" s="117">
        <f t="shared" si="197"/>
        <v>1</v>
      </c>
      <c r="AC198" s="117">
        <f t="shared" si="197"/>
        <v>1</v>
      </c>
      <c r="AD198" s="117">
        <f t="shared" si="197"/>
        <v>1</v>
      </c>
      <c r="AE198" s="117">
        <f t="shared" si="197"/>
        <v>1</v>
      </c>
      <c r="AF198" s="117">
        <f t="shared" si="197"/>
        <v>1</v>
      </c>
      <c r="AG198" s="83">
        <f t="shared" si="197"/>
        <v>1</v>
      </c>
      <c r="AH198" s="117">
        <f t="shared" si="197"/>
        <v>1</v>
      </c>
      <c r="AI198" s="117">
        <f t="shared" si="197"/>
        <v>1</v>
      </c>
      <c r="AJ198" s="117">
        <f t="shared" si="197"/>
        <v>1</v>
      </c>
      <c r="AK198" s="117">
        <f t="shared" ref="AK198:BB198" si="198">+AJ198+AK197</f>
        <v>1</v>
      </c>
      <c r="AL198" s="117">
        <f t="shared" si="198"/>
        <v>1</v>
      </c>
      <c r="AM198" s="117">
        <f t="shared" si="198"/>
        <v>1</v>
      </c>
      <c r="AN198" s="117">
        <f t="shared" si="198"/>
        <v>1</v>
      </c>
      <c r="AO198" s="117">
        <f t="shared" si="198"/>
        <v>1</v>
      </c>
      <c r="AP198" s="117">
        <f t="shared" si="198"/>
        <v>1</v>
      </c>
      <c r="AQ198" s="117">
        <f t="shared" si="198"/>
        <v>1</v>
      </c>
      <c r="AR198" s="117">
        <f t="shared" si="198"/>
        <v>1</v>
      </c>
      <c r="AS198" s="117">
        <f t="shared" si="198"/>
        <v>1</v>
      </c>
      <c r="AT198" s="117">
        <f t="shared" si="198"/>
        <v>1</v>
      </c>
      <c r="AU198" s="117">
        <f t="shared" si="198"/>
        <v>1</v>
      </c>
      <c r="AV198" s="117">
        <f t="shared" si="198"/>
        <v>1</v>
      </c>
      <c r="AW198" s="117">
        <f t="shared" si="198"/>
        <v>1</v>
      </c>
      <c r="AX198" s="117">
        <f t="shared" si="198"/>
        <v>1</v>
      </c>
      <c r="AY198" s="117">
        <f t="shared" si="198"/>
        <v>1</v>
      </c>
      <c r="AZ198" s="117">
        <f t="shared" si="198"/>
        <v>1</v>
      </c>
      <c r="BA198" s="117">
        <f t="shared" si="198"/>
        <v>1</v>
      </c>
      <c r="BB198" s="117">
        <f t="shared" si="198"/>
        <v>1</v>
      </c>
      <c r="BC198" s="118"/>
      <c r="BD198" s="116"/>
    </row>
    <row r="199" spans="1:89" s="119" customFormat="1" x14ac:dyDescent="0.25">
      <c r="A199" s="261"/>
      <c r="B199" s="116" t="s">
        <v>116</v>
      </c>
      <c r="C199" s="268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1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83">
        <v>0</v>
      </c>
      <c r="AH199" s="117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>
        <v>0</v>
      </c>
      <c r="AV199" s="117">
        <v>0</v>
      </c>
      <c r="AW199" s="117">
        <v>0</v>
      </c>
      <c r="AX199" s="117">
        <v>0</v>
      </c>
      <c r="AY199" s="117">
        <v>0</v>
      </c>
      <c r="AZ199" s="117">
        <v>0</v>
      </c>
      <c r="BA199" s="117">
        <v>0</v>
      </c>
      <c r="BB199" s="117">
        <v>0</v>
      </c>
      <c r="BC199" s="118">
        <f>SUM(D199:BB199)</f>
        <v>1</v>
      </c>
      <c r="BD199" s="116"/>
    </row>
    <row r="200" spans="1:89" s="119" customFormat="1" x14ac:dyDescent="0.25">
      <c r="A200" s="261"/>
      <c r="B200" s="116" t="s">
        <v>117</v>
      </c>
      <c r="C200" s="268"/>
      <c r="D200" s="117">
        <f>D199</f>
        <v>0</v>
      </c>
      <c r="E200" s="117">
        <f t="shared" ref="E200:AJ200" si="199">+D200+E199</f>
        <v>0</v>
      </c>
      <c r="F200" s="117">
        <f t="shared" si="199"/>
        <v>0</v>
      </c>
      <c r="G200" s="117">
        <f t="shared" si="199"/>
        <v>0</v>
      </c>
      <c r="H200" s="117">
        <f t="shared" si="199"/>
        <v>0</v>
      </c>
      <c r="I200" s="117">
        <f t="shared" si="199"/>
        <v>0</v>
      </c>
      <c r="J200" s="117">
        <f t="shared" si="199"/>
        <v>0</v>
      </c>
      <c r="K200" s="117">
        <f t="shared" si="199"/>
        <v>0</v>
      </c>
      <c r="L200" s="117">
        <f t="shared" si="199"/>
        <v>0</v>
      </c>
      <c r="M200" s="117">
        <f t="shared" si="199"/>
        <v>0</v>
      </c>
      <c r="N200" s="117">
        <f t="shared" si="199"/>
        <v>0</v>
      </c>
      <c r="O200" s="117">
        <f t="shared" si="199"/>
        <v>0</v>
      </c>
      <c r="P200" s="117">
        <f t="shared" si="199"/>
        <v>0</v>
      </c>
      <c r="Q200" s="117">
        <f t="shared" si="199"/>
        <v>0</v>
      </c>
      <c r="R200" s="117">
        <f t="shared" si="199"/>
        <v>0</v>
      </c>
      <c r="S200" s="117">
        <f t="shared" si="199"/>
        <v>0</v>
      </c>
      <c r="T200" s="117">
        <f t="shared" si="199"/>
        <v>0</v>
      </c>
      <c r="U200" s="117">
        <f t="shared" si="199"/>
        <v>0</v>
      </c>
      <c r="V200" s="117">
        <f t="shared" si="199"/>
        <v>0</v>
      </c>
      <c r="W200" s="117">
        <f t="shared" si="199"/>
        <v>1</v>
      </c>
      <c r="X200" s="117">
        <f t="shared" si="199"/>
        <v>1</v>
      </c>
      <c r="Y200" s="117">
        <f t="shared" si="199"/>
        <v>1</v>
      </c>
      <c r="Z200" s="117">
        <f t="shared" si="199"/>
        <v>1</v>
      </c>
      <c r="AA200" s="117">
        <f t="shared" si="199"/>
        <v>1</v>
      </c>
      <c r="AB200" s="117">
        <f t="shared" si="199"/>
        <v>1</v>
      </c>
      <c r="AC200" s="117">
        <f t="shared" si="199"/>
        <v>1</v>
      </c>
      <c r="AD200" s="117">
        <f t="shared" si="199"/>
        <v>1</v>
      </c>
      <c r="AE200" s="117">
        <f t="shared" si="199"/>
        <v>1</v>
      </c>
      <c r="AF200" s="117">
        <f t="shared" si="199"/>
        <v>1</v>
      </c>
      <c r="AG200" s="83">
        <f t="shared" si="199"/>
        <v>1</v>
      </c>
      <c r="AH200" s="117">
        <f t="shared" si="199"/>
        <v>1</v>
      </c>
      <c r="AI200" s="117">
        <f t="shared" si="199"/>
        <v>1</v>
      </c>
      <c r="AJ200" s="117">
        <f t="shared" si="199"/>
        <v>1</v>
      </c>
      <c r="AK200" s="117">
        <f t="shared" ref="AK200:BB200" si="200">+AJ200+AK199</f>
        <v>1</v>
      </c>
      <c r="AL200" s="117">
        <f t="shared" si="200"/>
        <v>1</v>
      </c>
      <c r="AM200" s="117">
        <f t="shared" si="200"/>
        <v>1</v>
      </c>
      <c r="AN200" s="117">
        <f t="shared" si="200"/>
        <v>1</v>
      </c>
      <c r="AO200" s="117">
        <f t="shared" si="200"/>
        <v>1</v>
      </c>
      <c r="AP200" s="117">
        <f t="shared" si="200"/>
        <v>1</v>
      </c>
      <c r="AQ200" s="117">
        <f t="shared" si="200"/>
        <v>1</v>
      </c>
      <c r="AR200" s="117">
        <f t="shared" si="200"/>
        <v>1</v>
      </c>
      <c r="AS200" s="117">
        <f t="shared" si="200"/>
        <v>1</v>
      </c>
      <c r="AT200" s="117">
        <f t="shared" si="200"/>
        <v>1</v>
      </c>
      <c r="AU200" s="117">
        <f t="shared" si="200"/>
        <v>1</v>
      </c>
      <c r="AV200" s="117">
        <f t="shared" si="200"/>
        <v>1</v>
      </c>
      <c r="AW200" s="117">
        <f t="shared" si="200"/>
        <v>1</v>
      </c>
      <c r="AX200" s="117">
        <f t="shared" si="200"/>
        <v>1</v>
      </c>
      <c r="AY200" s="117">
        <f t="shared" si="200"/>
        <v>1</v>
      </c>
      <c r="AZ200" s="117">
        <f t="shared" si="200"/>
        <v>1</v>
      </c>
      <c r="BA200" s="117">
        <f t="shared" si="200"/>
        <v>1</v>
      </c>
      <c r="BB200" s="117">
        <f t="shared" si="200"/>
        <v>1</v>
      </c>
      <c r="BC200" s="118"/>
      <c r="BD200" s="116"/>
    </row>
    <row r="201" spans="1:89" s="115" customFormat="1" x14ac:dyDescent="0.25">
      <c r="A201" s="261"/>
      <c r="B201" s="120"/>
      <c r="C201" s="268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84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</row>
    <row r="202" spans="1:89" s="123" customFormat="1" x14ac:dyDescent="0.25">
      <c r="A202" s="261"/>
      <c r="B202" s="123" t="s">
        <v>118</v>
      </c>
      <c r="C202" s="124">
        <f>13/2</f>
        <v>6.5</v>
      </c>
      <c r="D202" s="125">
        <f t="shared" ref="D202:AI202" si="201">+D198*$C202</f>
        <v>0</v>
      </c>
      <c r="E202" s="125">
        <f t="shared" si="201"/>
        <v>0</v>
      </c>
      <c r="F202" s="125">
        <f t="shared" si="201"/>
        <v>0</v>
      </c>
      <c r="G202" s="125">
        <f t="shared" si="201"/>
        <v>0</v>
      </c>
      <c r="H202" s="125">
        <f t="shared" si="201"/>
        <v>0</v>
      </c>
      <c r="I202" s="125">
        <f t="shared" si="201"/>
        <v>0</v>
      </c>
      <c r="J202" s="125">
        <f t="shared" si="201"/>
        <v>0</v>
      </c>
      <c r="K202" s="125">
        <f t="shared" si="201"/>
        <v>0</v>
      </c>
      <c r="L202" s="125">
        <f t="shared" si="201"/>
        <v>0</v>
      </c>
      <c r="M202" s="125">
        <f t="shared" si="201"/>
        <v>0</v>
      </c>
      <c r="N202" s="125">
        <f t="shared" si="201"/>
        <v>0</v>
      </c>
      <c r="O202" s="125">
        <f t="shared" si="201"/>
        <v>0</v>
      </c>
      <c r="P202" s="125">
        <f t="shared" si="201"/>
        <v>0</v>
      </c>
      <c r="Q202" s="125">
        <f t="shared" si="201"/>
        <v>0</v>
      </c>
      <c r="R202" s="125">
        <f t="shared" si="201"/>
        <v>0</v>
      </c>
      <c r="S202" s="125">
        <f t="shared" si="201"/>
        <v>0</v>
      </c>
      <c r="T202" s="125">
        <f t="shared" si="201"/>
        <v>0</v>
      </c>
      <c r="U202" s="125">
        <f t="shared" si="201"/>
        <v>0</v>
      </c>
      <c r="V202" s="125">
        <f t="shared" si="201"/>
        <v>0</v>
      </c>
      <c r="W202" s="125">
        <f t="shared" si="201"/>
        <v>6.5</v>
      </c>
      <c r="X202" s="125">
        <f t="shared" si="201"/>
        <v>6.5</v>
      </c>
      <c r="Y202" s="125">
        <f t="shared" si="201"/>
        <v>6.5</v>
      </c>
      <c r="Z202" s="125">
        <f t="shared" si="201"/>
        <v>6.5</v>
      </c>
      <c r="AA202" s="125">
        <f t="shared" si="201"/>
        <v>6.5</v>
      </c>
      <c r="AB202" s="125">
        <f t="shared" si="201"/>
        <v>6.5</v>
      </c>
      <c r="AC202" s="125">
        <f t="shared" si="201"/>
        <v>6.5</v>
      </c>
      <c r="AD202" s="125">
        <f t="shared" si="201"/>
        <v>6.5</v>
      </c>
      <c r="AE202" s="125">
        <f t="shared" si="201"/>
        <v>6.5</v>
      </c>
      <c r="AF202" s="125">
        <f t="shared" si="201"/>
        <v>6.5</v>
      </c>
      <c r="AG202" s="91">
        <f t="shared" si="201"/>
        <v>6.5</v>
      </c>
      <c r="AH202" s="125">
        <f t="shared" si="201"/>
        <v>6.5</v>
      </c>
      <c r="AI202" s="125">
        <f t="shared" si="201"/>
        <v>6.5</v>
      </c>
      <c r="AJ202" s="125">
        <f t="shared" ref="AJ202:BB202" si="202">+AJ198*$C202</f>
        <v>6.5</v>
      </c>
      <c r="AK202" s="125">
        <f t="shared" si="202"/>
        <v>6.5</v>
      </c>
      <c r="AL202" s="125">
        <f t="shared" si="202"/>
        <v>6.5</v>
      </c>
      <c r="AM202" s="125">
        <f t="shared" si="202"/>
        <v>6.5</v>
      </c>
      <c r="AN202" s="125">
        <f t="shared" si="202"/>
        <v>6.5</v>
      </c>
      <c r="AO202" s="125">
        <f t="shared" si="202"/>
        <v>6.5</v>
      </c>
      <c r="AP202" s="125">
        <f t="shared" si="202"/>
        <v>6.5</v>
      </c>
      <c r="AQ202" s="125">
        <f t="shared" si="202"/>
        <v>6.5</v>
      </c>
      <c r="AR202" s="125">
        <f t="shared" si="202"/>
        <v>6.5</v>
      </c>
      <c r="AS202" s="125">
        <f t="shared" si="202"/>
        <v>6.5</v>
      </c>
      <c r="AT202" s="125">
        <f t="shared" si="202"/>
        <v>6.5</v>
      </c>
      <c r="AU202" s="125">
        <f t="shared" si="202"/>
        <v>6.5</v>
      </c>
      <c r="AV202" s="125">
        <f t="shared" si="202"/>
        <v>6.5</v>
      </c>
      <c r="AW202" s="125">
        <f t="shared" si="202"/>
        <v>6.5</v>
      </c>
      <c r="AX202" s="125">
        <f t="shared" si="202"/>
        <v>6.5</v>
      </c>
      <c r="AY202" s="125">
        <f t="shared" si="202"/>
        <v>6.5</v>
      </c>
      <c r="AZ202" s="125">
        <f t="shared" si="202"/>
        <v>6.5</v>
      </c>
      <c r="BA202" s="125">
        <f t="shared" si="202"/>
        <v>6.5</v>
      </c>
      <c r="BB202" s="125">
        <f t="shared" si="202"/>
        <v>6.5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8" thickBot="1" x14ac:dyDescent="0.3">
      <c r="A203" s="262"/>
      <c r="B203" s="140" t="s">
        <v>119</v>
      </c>
      <c r="C203" s="141" t="str">
        <f>+'Detail by Turbine'!B32</f>
        <v>Available</v>
      </c>
      <c r="D203" s="142">
        <f t="shared" ref="D203:AI203" si="203">+D200*$C202</f>
        <v>0</v>
      </c>
      <c r="E203" s="142">
        <f t="shared" si="203"/>
        <v>0</v>
      </c>
      <c r="F203" s="142">
        <f t="shared" si="203"/>
        <v>0</v>
      </c>
      <c r="G203" s="142">
        <f t="shared" si="203"/>
        <v>0</v>
      </c>
      <c r="H203" s="142">
        <f t="shared" si="203"/>
        <v>0</v>
      </c>
      <c r="I203" s="142">
        <f t="shared" si="203"/>
        <v>0</v>
      </c>
      <c r="J203" s="142">
        <f t="shared" si="203"/>
        <v>0</v>
      </c>
      <c r="K203" s="142">
        <f t="shared" si="203"/>
        <v>0</v>
      </c>
      <c r="L203" s="142">
        <f t="shared" si="203"/>
        <v>0</v>
      </c>
      <c r="M203" s="142">
        <f t="shared" si="203"/>
        <v>0</v>
      </c>
      <c r="N203" s="142">
        <f t="shared" si="203"/>
        <v>0</v>
      </c>
      <c r="O203" s="142">
        <f t="shared" si="203"/>
        <v>0</v>
      </c>
      <c r="P203" s="142">
        <f t="shared" si="203"/>
        <v>0</v>
      </c>
      <c r="Q203" s="142">
        <f t="shared" si="203"/>
        <v>0</v>
      </c>
      <c r="R203" s="142">
        <f t="shared" si="203"/>
        <v>0</v>
      </c>
      <c r="S203" s="142">
        <f t="shared" si="203"/>
        <v>0</v>
      </c>
      <c r="T203" s="142">
        <f t="shared" si="203"/>
        <v>0</v>
      </c>
      <c r="U203" s="142">
        <f t="shared" si="203"/>
        <v>0</v>
      </c>
      <c r="V203" s="142">
        <f t="shared" si="203"/>
        <v>0</v>
      </c>
      <c r="W203" s="142">
        <f t="shared" si="203"/>
        <v>6.5</v>
      </c>
      <c r="X203" s="142">
        <f t="shared" si="203"/>
        <v>6.5</v>
      </c>
      <c r="Y203" s="142">
        <f t="shared" si="203"/>
        <v>6.5</v>
      </c>
      <c r="Z203" s="142">
        <f t="shared" si="203"/>
        <v>6.5</v>
      </c>
      <c r="AA203" s="142">
        <f t="shared" si="203"/>
        <v>6.5</v>
      </c>
      <c r="AB203" s="142">
        <f t="shared" si="203"/>
        <v>6.5</v>
      </c>
      <c r="AC203" s="142">
        <f t="shared" si="203"/>
        <v>6.5</v>
      </c>
      <c r="AD203" s="142">
        <f t="shared" si="203"/>
        <v>6.5</v>
      </c>
      <c r="AE203" s="142">
        <f t="shared" si="203"/>
        <v>6.5</v>
      </c>
      <c r="AF203" s="142">
        <f t="shared" si="203"/>
        <v>6.5</v>
      </c>
      <c r="AG203" s="137">
        <f t="shared" si="203"/>
        <v>6.5</v>
      </c>
      <c r="AH203" s="142">
        <f t="shared" si="203"/>
        <v>6.5</v>
      </c>
      <c r="AI203" s="142">
        <f t="shared" si="203"/>
        <v>6.5</v>
      </c>
      <c r="AJ203" s="142">
        <f t="shared" ref="AJ203:BB203" si="204">+AJ200*$C202</f>
        <v>6.5</v>
      </c>
      <c r="AK203" s="142">
        <f t="shared" si="204"/>
        <v>6.5</v>
      </c>
      <c r="AL203" s="142">
        <f t="shared" si="204"/>
        <v>6.5</v>
      </c>
      <c r="AM203" s="142">
        <f t="shared" si="204"/>
        <v>6.5</v>
      </c>
      <c r="AN203" s="142">
        <f t="shared" si="204"/>
        <v>6.5</v>
      </c>
      <c r="AO203" s="142">
        <f t="shared" si="204"/>
        <v>6.5</v>
      </c>
      <c r="AP203" s="142">
        <f t="shared" si="204"/>
        <v>6.5</v>
      </c>
      <c r="AQ203" s="142">
        <f t="shared" si="204"/>
        <v>6.5</v>
      </c>
      <c r="AR203" s="142">
        <f t="shared" si="204"/>
        <v>6.5</v>
      </c>
      <c r="AS203" s="142">
        <f t="shared" si="204"/>
        <v>6.5</v>
      </c>
      <c r="AT203" s="142">
        <f t="shared" si="204"/>
        <v>6.5</v>
      </c>
      <c r="AU203" s="142">
        <f t="shared" si="204"/>
        <v>6.5</v>
      </c>
      <c r="AV203" s="142">
        <f t="shared" si="204"/>
        <v>6.5</v>
      </c>
      <c r="AW203" s="142">
        <f t="shared" si="204"/>
        <v>6.5</v>
      </c>
      <c r="AX203" s="142">
        <f t="shared" si="204"/>
        <v>6.5</v>
      </c>
      <c r="AY203" s="142">
        <f t="shared" si="204"/>
        <v>6.5</v>
      </c>
      <c r="AZ203" s="142">
        <f t="shared" si="204"/>
        <v>6.5</v>
      </c>
      <c r="BA203" s="142">
        <f t="shared" si="204"/>
        <v>6.5</v>
      </c>
      <c r="BB203" s="142">
        <f t="shared" si="204"/>
        <v>6.5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s="115" customFormat="1" ht="15" customHeight="1" thickTop="1" x14ac:dyDescent="0.25">
      <c r="A204" s="260">
        <f>+A196+1</f>
        <v>27</v>
      </c>
      <c r="B204" s="111" t="str">
        <f>+'Detail by Turbine'!G33</f>
        <v>7EA</v>
      </c>
      <c r="C204" s="267" t="str">
        <f>+'Detail by Turbine'!S33</f>
        <v>Sale in Process</v>
      </c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85"/>
      <c r="AH204" s="129"/>
      <c r="AI204" s="129"/>
      <c r="AJ204" s="129"/>
      <c r="AK204" s="129"/>
      <c r="AL204" s="129"/>
      <c r="AM204" s="129"/>
      <c r="AN204" s="129"/>
      <c r="AO204" s="129"/>
      <c r="AP204" s="129"/>
      <c r="AQ204" s="129"/>
      <c r="AR204" s="129"/>
      <c r="AS204" s="129"/>
      <c r="AT204" s="129"/>
      <c r="AU204" s="129"/>
      <c r="AV204" s="129"/>
      <c r="AW204" s="129"/>
      <c r="AX204" s="129"/>
      <c r="AY204" s="129"/>
      <c r="AZ204" s="129"/>
      <c r="BA204" s="129"/>
      <c r="BB204" s="129"/>
      <c r="BC204" s="113"/>
    </row>
    <row r="205" spans="1:89" s="119" customFormat="1" x14ac:dyDescent="0.25">
      <c r="A205" s="261"/>
      <c r="B205" s="116" t="s">
        <v>114</v>
      </c>
      <c r="C205" s="268"/>
      <c r="D205" s="117">
        <v>0</v>
      </c>
      <c r="E205" s="117">
        <v>0</v>
      </c>
      <c r="F205" s="117">
        <v>0</v>
      </c>
      <c r="G205" s="117">
        <v>0</v>
      </c>
      <c r="H205" s="117">
        <v>0</v>
      </c>
      <c r="I205" s="117">
        <v>0</v>
      </c>
      <c r="J205" s="117">
        <v>0</v>
      </c>
      <c r="K205" s="117">
        <v>0</v>
      </c>
      <c r="L205" s="117">
        <v>0</v>
      </c>
      <c r="M205" s="117">
        <v>0</v>
      </c>
      <c r="N205" s="117">
        <v>0</v>
      </c>
      <c r="O205" s="117">
        <v>0</v>
      </c>
      <c r="P205" s="117">
        <v>0</v>
      </c>
      <c r="Q205" s="117">
        <v>0</v>
      </c>
      <c r="R205" s="117">
        <v>0</v>
      </c>
      <c r="S205" s="117">
        <v>0</v>
      </c>
      <c r="T205" s="117">
        <v>0</v>
      </c>
      <c r="U205" s="117">
        <v>0</v>
      </c>
      <c r="V205" s="117">
        <v>0</v>
      </c>
      <c r="W205" s="117">
        <v>4.5300000000000002E-3</v>
      </c>
      <c r="X205" s="117">
        <v>9.5469999999999999E-2</v>
      </c>
      <c r="Y205" s="117">
        <v>0</v>
      </c>
      <c r="Z205" s="117">
        <v>0</v>
      </c>
      <c r="AA205" s="117">
        <v>0</v>
      </c>
      <c r="AB205" s="117">
        <v>0</v>
      </c>
      <c r="AC205" s="117">
        <v>0</v>
      </c>
      <c r="AD205" s="117">
        <v>0.06</v>
      </c>
      <c r="AE205" s="117">
        <v>0.09</v>
      </c>
      <c r="AF205" s="117">
        <v>7.0000000000000007E-2</v>
      </c>
      <c r="AG205" s="83">
        <v>0.06</v>
      </c>
      <c r="AH205" s="117">
        <v>0.09</v>
      </c>
      <c r="AI205" s="117">
        <v>7.0000000000000007E-2</v>
      </c>
      <c r="AJ205" s="117">
        <v>0.06</v>
      </c>
      <c r="AK205" s="117">
        <v>0.04</v>
      </c>
      <c r="AL205" s="117">
        <v>0.04</v>
      </c>
      <c r="AM205" s="117">
        <v>0.03</v>
      </c>
      <c r="AN205" s="117">
        <v>0.02</v>
      </c>
      <c r="AO205" s="117">
        <v>0</v>
      </c>
      <c r="AP205" s="117">
        <v>0</v>
      </c>
      <c r="AQ205" s="117">
        <v>0</v>
      </c>
      <c r="AR205" s="117">
        <v>0.22</v>
      </c>
      <c r="AS205" s="117">
        <v>0.05</v>
      </c>
      <c r="AT205" s="117">
        <v>0</v>
      </c>
      <c r="AU205" s="117">
        <v>0</v>
      </c>
      <c r="AV205" s="117">
        <v>0</v>
      </c>
      <c r="AW205" s="117">
        <v>0</v>
      </c>
      <c r="AX205" s="117">
        <v>0</v>
      </c>
      <c r="AY205" s="117">
        <v>0</v>
      </c>
      <c r="AZ205" s="117">
        <v>0</v>
      </c>
      <c r="BA205" s="117">
        <v>0</v>
      </c>
      <c r="BB205" s="117">
        <v>0</v>
      </c>
      <c r="BC205" s="118">
        <f>SUM(D205:BB205)</f>
        <v>1.0000000000000002</v>
      </c>
      <c r="BD205" s="116"/>
    </row>
    <row r="206" spans="1:89" s="119" customFormat="1" x14ac:dyDescent="0.25">
      <c r="A206" s="261"/>
      <c r="B206" s="116" t="s">
        <v>115</v>
      </c>
      <c r="C206" s="268"/>
      <c r="D206" s="117">
        <f>D205</f>
        <v>0</v>
      </c>
      <c r="E206" s="117">
        <f t="shared" ref="E206:AI206" si="205">+D206+E205</f>
        <v>0</v>
      </c>
      <c r="F206" s="117">
        <f t="shared" si="205"/>
        <v>0</v>
      </c>
      <c r="G206" s="117">
        <f t="shared" si="205"/>
        <v>0</v>
      </c>
      <c r="H206" s="117">
        <f t="shared" si="205"/>
        <v>0</v>
      </c>
      <c r="I206" s="117">
        <f t="shared" si="205"/>
        <v>0</v>
      </c>
      <c r="J206" s="117">
        <f t="shared" si="205"/>
        <v>0</v>
      </c>
      <c r="K206" s="117">
        <f t="shared" si="205"/>
        <v>0</v>
      </c>
      <c r="L206" s="117">
        <f t="shared" si="205"/>
        <v>0</v>
      </c>
      <c r="M206" s="117">
        <f t="shared" si="205"/>
        <v>0</v>
      </c>
      <c r="N206" s="117">
        <f t="shared" si="205"/>
        <v>0</v>
      </c>
      <c r="O206" s="117">
        <f t="shared" si="205"/>
        <v>0</v>
      </c>
      <c r="P206" s="117">
        <f t="shared" si="205"/>
        <v>0</v>
      </c>
      <c r="Q206" s="117">
        <f t="shared" si="205"/>
        <v>0</v>
      </c>
      <c r="R206" s="117">
        <f t="shared" si="205"/>
        <v>0</v>
      </c>
      <c r="S206" s="117">
        <f t="shared" si="205"/>
        <v>0</v>
      </c>
      <c r="T206" s="117">
        <f t="shared" si="205"/>
        <v>0</v>
      </c>
      <c r="U206" s="117">
        <f t="shared" si="205"/>
        <v>0</v>
      </c>
      <c r="V206" s="117">
        <f t="shared" si="205"/>
        <v>0</v>
      </c>
      <c r="W206" s="117">
        <f t="shared" si="205"/>
        <v>4.5300000000000002E-3</v>
      </c>
      <c r="X206" s="117">
        <f t="shared" si="205"/>
        <v>0.1</v>
      </c>
      <c r="Y206" s="117">
        <f t="shared" si="205"/>
        <v>0.1</v>
      </c>
      <c r="Z206" s="117">
        <f t="shared" si="205"/>
        <v>0.1</v>
      </c>
      <c r="AA206" s="117">
        <f t="shared" si="205"/>
        <v>0.1</v>
      </c>
      <c r="AB206" s="117">
        <f t="shared" si="205"/>
        <v>0.1</v>
      </c>
      <c r="AC206" s="117">
        <f t="shared" si="205"/>
        <v>0.1</v>
      </c>
      <c r="AD206" s="117">
        <f t="shared" si="205"/>
        <v>0.16</v>
      </c>
      <c r="AE206" s="117">
        <f t="shared" si="205"/>
        <v>0.25</v>
      </c>
      <c r="AF206" s="117">
        <f t="shared" si="205"/>
        <v>0.32</v>
      </c>
      <c r="AG206" s="83">
        <f t="shared" si="205"/>
        <v>0.38</v>
      </c>
      <c r="AH206" s="117">
        <f t="shared" si="205"/>
        <v>0.47</v>
      </c>
      <c r="AI206" s="117">
        <f t="shared" si="205"/>
        <v>0.54</v>
      </c>
      <c r="AJ206" s="117">
        <f t="shared" ref="AJ206:BB206" si="206">+AI206+AJ205</f>
        <v>0.60000000000000009</v>
      </c>
      <c r="AK206" s="117">
        <f t="shared" si="206"/>
        <v>0.64000000000000012</v>
      </c>
      <c r="AL206" s="117">
        <f t="shared" si="206"/>
        <v>0.68000000000000016</v>
      </c>
      <c r="AM206" s="117">
        <f t="shared" si="206"/>
        <v>0.71000000000000019</v>
      </c>
      <c r="AN206" s="117">
        <f t="shared" si="206"/>
        <v>0.7300000000000002</v>
      </c>
      <c r="AO206" s="117">
        <f t="shared" si="206"/>
        <v>0.7300000000000002</v>
      </c>
      <c r="AP206" s="117">
        <f t="shared" si="206"/>
        <v>0.7300000000000002</v>
      </c>
      <c r="AQ206" s="117">
        <f t="shared" si="206"/>
        <v>0.7300000000000002</v>
      </c>
      <c r="AR206" s="117">
        <f t="shared" si="206"/>
        <v>0.95000000000000018</v>
      </c>
      <c r="AS206" s="117">
        <f t="shared" si="206"/>
        <v>1.0000000000000002</v>
      </c>
      <c r="AT206" s="117">
        <f t="shared" si="206"/>
        <v>1.0000000000000002</v>
      </c>
      <c r="AU206" s="117">
        <f t="shared" si="206"/>
        <v>1.0000000000000002</v>
      </c>
      <c r="AV206" s="117">
        <f t="shared" si="206"/>
        <v>1.0000000000000002</v>
      </c>
      <c r="AW206" s="117">
        <f t="shared" si="206"/>
        <v>1.0000000000000002</v>
      </c>
      <c r="AX206" s="117">
        <f t="shared" si="206"/>
        <v>1.0000000000000002</v>
      </c>
      <c r="AY206" s="117">
        <f t="shared" si="206"/>
        <v>1.0000000000000002</v>
      </c>
      <c r="AZ206" s="117">
        <f t="shared" si="206"/>
        <v>1.0000000000000002</v>
      </c>
      <c r="BA206" s="117">
        <f t="shared" si="206"/>
        <v>1.0000000000000002</v>
      </c>
      <c r="BB206" s="117">
        <f t="shared" si="206"/>
        <v>1.0000000000000002</v>
      </c>
      <c r="BC206" s="118"/>
      <c r="BD206" s="116"/>
    </row>
    <row r="207" spans="1:89" s="119" customFormat="1" x14ac:dyDescent="0.25">
      <c r="A207" s="261"/>
      <c r="B207" s="116" t="s">
        <v>116</v>
      </c>
      <c r="C207" s="268"/>
      <c r="D207" s="117">
        <v>0</v>
      </c>
      <c r="E207" s="117">
        <v>0</v>
      </c>
      <c r="F207" s="117">
        <v>0</v>
      </c>
      <c r="G207" s="117">
        <v>0</v>
      </c>
      <c r="H207" s="117">
        <v>0</v>
      </c>
      <c r="I207" s="117">
        <v>0</v>
      </c>
      <c r="J207" s="117">
        <v>0</v>
      </c>
      <c r="K207" s="117">
        <v>0</v>
      </c>
      <c r="L207" s="117">
        <v>0</v>
      </c>
      <c r="M207" s="117">
        <v>0</v>
      </c>
      <c r="N207" s="117">
        <v>0</v>
      </c>
      <c r="O207" s="117">
        <v>0</v>
      </c>
      <c r="P207" s="117">
        <v>0</v>
      </c>
      <c r="Q207" s="117">
        <v>0</v>
      </c>
      <c r="R207" s="117">
        <v>0</v>
      </c>
      <c r="S207" s="117">
        <v>0</v>
      </c>
      <c r="T207" s="117">
        <v>0</v>
      </c>
      <c r="U207" s="117">
        <v>0</v>
      </c>
      <c r="V207" s="117">
        <v>0</v>
      </c>
      <c r="W207" s="117">
        <f>W208-V208</f>
        <v>0.12</v>
      </c>
      <c r="X207" s="117">
        <f t="shared" ref="X207:BB207" si="207">X208-W208</f>
        <v>2.0000000000000018E-2</v>
      </c>
      <c r="Y207" s="117">
        <f t="shared" si="207"/>
        <v>1.999999999999999E-2</v>
      </c>
      <c r="Z207" s="117">
        <f t="shared" si="207"/>
        <v>1.999999999999999E-2</v>
      </c>
      <c r="AA207" s="117">
        <f t="shared" si="207"/>
        <v>2.0000000000000018E-2</v>
      </c>
      <c r="AB207" s="117">
        <f t="shared" si="207"/>
        <v>1.999999999999999E-2</v>
      </c>
      <c r="AC207" s="117">
        <f t="shared" si="207"/>
        <v>1.999999999999999E-2</v>
      </c>
      <c r="AD207" s="117">
        <f t="shared" si="207"/>
        <v>2.0000000000000018E-2</v>
      </c>
      <c r="AE207" s="117">
        <f t="shared" si="207"/>
        <v>2.0000000000000018E-2</v>
      </c>
      <c r="AF207" s="117">
        <f t="shared" si="207"/>
        <v>1.9999999999999962E-2</v>
      </c>
      <c r="AG207" s="83">
        <f t="shared" si="207"/>
        <v>2.0000000000000018E-2</v>
      </c>
      <c r="AH207" s="117">
        <f t="shared" si="207"/>
        <v>2.0000000000000018E-2</v>
      </c>
      <c r="AI207" s="117">
        <f t="shared" si="207"/>
        <v>1.9999999999999962E-2</v>
      </c>
      <c r="AJ207" s="117">
        <f t="shared" si="207"/>
        <v>2.0000000000000018E-2</v>
      </c>
      <c r="AK207" s="117">
        <f t="shared" si="207"/>
        <v>2.0000000000000018E-2</v>
      </c>
      <c r="AL207" s="117">
        <f t="shared" si="207"/>
        <v>0</v>
      </c>
      <c r="AM207" s="117">
        <f t="shared" si="207"/>
        <v>0</v>
      </c>
      <c r="AN207" s="117">
        <f t="shared" si="207"/>
        <v>0</v>
      </c>
      <c r="AO207" s="117">
        <f t="shared" si="207"/>
        <v>0</v>
      </c>
      <c r="AP207" s="117">
        <f t="shared" si="207"/>
        <v>0</v>
      </c>
      <c r="AQ207" s="117">
        <f t="shared" si="207"/>
        <v>0</v>
      </c>
      <c r="AR207" s="117">
        <f t="shared" si="207"/>
        <v>0</v>
      </c>
      <c r="AS207" s="117">
        <f t="shared" si="207"/>
        <v>0.6</v>
      </c>
      <c r="AT207" s="117">
        <f t="shared" si="207"/>
        <v>0</v>
      </c>
      <c r="AU207" s="117">
        <f t="shared" si="207"/>
        <v>0</v>
      </c>
      <c r="AV207" s="117">
        <f t="shared" si="207"/>
        <v>0</v>
      </c>
      <c r="AW207" s="117">
        <f t="shared" si="207"/>
        <v>0</v>
      </c>
      <c r="AX207" s="117">
        <f t="shared" si="207"/>
        <v>0</v>
      </c>
      <c r="AY207" s="117">
        <f t="shared" si="207"/>
        <v>0</v>
      </c>
      <c r="AZ207" s="117">
        <f t="shared" si="207"/>
        <v>0</v>
      </c>
      <c r="BA207" s="117">
        <f t="shared" si="207"/>
        <v>0</v>
      </c>
      <c r="BB207" s="117">
        <f t="shared" si="207"/>
        <v>0</v>
      </c>
      <c r="BC207" s="118">
        <f>SUM(D207:BB207)</f>
        <v>1</v>
      </c>
      <c r="BD207" s="116"/>
    </row>
    <row r="208" spans="1:89" s="119" customFormat="1" x14ac:dyDescent="0.25">
      <c r="A208" s="261"/>
      <c r="B208" s="116" t="s">
        <v>117</v>
      </c>
      <c r="C208" s="268"/>
      <c r="D208" s="117">
        <f>D207</f>
        <v>0</v>
      </c>
      <c r="E208" s="117">
        <f t="shared" ref="E208:V208" si="208">+D208+E207</f>
        <v>0</v>
      </c>
      <c r="F208" s="117">
        <f t="shared" si="208"/>
        <v>0</v>
      </c>
      <c r="G208" s="117">
        <f t="shared" si="208"/>
        <v>0</v>
      </c>
      <c r="H208" s="117">
        <f t="shared" si="208"/>
        <v>0</v>
      </c>
      <c r="I208" s="117">
        <f t="shared" si="208"/>
        <v>0</v>
      </c>
      <c r="J208" s="117">
        <f t="shared" si="208"/>
        <v>0</v>
      </c>
      <c r="K208" s="117">
        <f t="shared" si="208"/>
        <v>0</v>
      </c>
      <c r="L208" s="117">
        <f t="shared" si="208"/>
        <v>0</v>
      </c>
      <c r="M208" s="117">
        <f t="shared" si="208"/>
        <v>0</v>
      </c>
      <c r="N208" s="117">
        <f t="shared" si="208"/>
        <v>0</v>
      </c>
      <c r="O208" s="117">
        <f t="shared" si="208"/>
        <v>0</v>
      </c>
      <c r="P208" s="117">
        <f t="shared" si="208"/>
        <v>0</v>
      </c>
      <c r="Q208" s="117">
        <f t="shared" si="208"/>
        <v>0</v>
      </c>
      <c r="R208" s="117">
        <f t="shared" si="208"/>
        <v>0</v>
      </c>
      <c r="S208" s="117">
        <f t="shared" si="208"/>
        <v>0</v>
      </c>
      <c r="T208" s="117">
        <f t="shared" si="208"/>
        <v>0</v>
      </c>
      <c r="U208" s="117">
        <f t="shared" si="208"/>
        <v>0</v>
      </c>
      <c r="V208" s="117">
        <f t="shared" si="208"/>
        <v>0</v>
      </c>
      <c r="W208" s="117">
        <v>0.12</v>
      </c>
      <c r="X208" s="117">
        <v>0.14000000000000001</v>
      </c>
      <c r="Y208" s="117">
        <v>0.16</v>
      </c>
      <c r="Z208" s="117">
        <v>0.18</v>
      </c>
      <c r="AA208" s="117">
        <v>0.2</v>
      </c>
      <c r="AB208" s="117">
        <v>0.22</v>
      </c>
      <c r="AC208" s="117">
        <v>0.24</v>
      </c>
      <c r="AD208" s="117">
        <v>0.26</v>
      </c>
      <c r="AE208" s="117">
        <v>0.28000000000000003</v>
      </c>
      <c r="AF208" s="117">
        <v>0.3</v>
      </c>
      <c r="AG208" s="83">
        <v>0.32</v>
      </c>
      <c r="AH208" s="117">
        <v>0.34</v>
      </c>
      <c r="AI208" s="117">
        <v>0.36</v>
      </c>
      <c r="AJ208" s="117">
        <v>0.38</v>
      </c>
      <c r="AK208" s="117">
        <v>0.4</v>
      </c>
      <c r="AL208" s="117">
        <v>0.4</v>
      </c>
      <c r="AM208" s="117">
        <v>0.4</v>
      </c>
      <c r="AN208" s="117">
        <v>0.4</v>
      </c>
      <c r="AO208" s="117">
        <v>0.4</v>
      </c>
      <c r="AP208" s="117">
        <v>0.4</v>
      </c>
      <c r="AQ208" s="117">
        <v>0.4</v>
      </c>
      <c r="AR208" s="117">
        <v>0.4</v>
      </c>
      <c r="AS208" s="117">
        <v>1</v>
      </c>
      <c r="AT208" s="117">
        <v>1</v>
      </c>
      <c r="AU208" s="117">
        <v>1</v>
      </c>
      <c r="AV208" s="117">
        <v>1</v>
      </c>
      <c r="AW208" s="117">
        <v>1</v>
      </c>
      <c r="AX208" s="117">
        <v>1</v>
      </c>
      <c r="AY208" s="117">
        <v>1</v>
      </c>
      <c r="AZ208" s="117">
        <v>1</v>
      </c>
      <c r="BA208" s="117">
        <v>1</v>
      </c>
      <c r="BB208" s="117">
        <v>1</v>
      </c>
      <c r="BC208" s="118"/>
      <c r="BD208" s="116"/>
    </row>
    <row r="209" spans="1:89" s="128" customFormat="1" x14ac:dyDescent="0.25">
      <c r="A209" s="261"/>
      <c r="B209" s="120"/>
      <c r="C209" s="268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84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2"/>
      <c r="BD209" s="120"/>
    </row>
    <row r="210" spans="1:89" s="123" customFormat="1" x14ac:dyDescent="0.25">
      <c r="A210" s="261"/>
      <c r="B210" s="123" t="s">
        <v>118</v>
      </c>
      <c r="C210" s="124">
        <v>19.1325</v>
      </c>
      <c r="D210" s="125">
        <f t="shared" ref="D210:AI210" si="209">+D206*$C210</f>
        <v>0</v>
      </c>
      <c r="E210" s="125">
        <f t="shared" si="209"/>
        <v>0</v>
      </c>
      <c r="F210" s="125">
        <f t="shared" si="209"/>
        <v>0</v>
      </c>
      <c r="G210" s="125">
        <f t="shared" si="209"/>
        <v>0</v>
      </c>
      <c r="H210" s="125">
        <f t="shared" si="209"/>
        <v>0</v>
      </c>
      <c r="I210" s="125">
        <f t="shared" si="209"/>
        <v>0</v>
      </c>
      <c r="J210" s="125">
        <f t="shared" si="209"/>
        <v>0</v>
      </c>
      <c r="K210" s="125">
        <f t="shared" si="209"/>
        <v>0</v>
      </c>
      <c r="L210" s="125">
        <f t="shared" si="209"/>
        <v>0</v>
      </c>
      <c r="M210" s="125">
        <f t="shared" si="209"/>
        <v>0</v>
      </c>
      <c r="N210" s="125">
        <f t="shared" si="209"/>
        <v>0</v>
      </c>
      <c r="O210" s="125">
        <f t="shared" si="209"/>
        <v>0</v>
      </c>
      <c r="P210" s="125">
        <f t="shared" si="209"/>
        <v>0</v>
      </c>
      <c r="Q210" s="125">
        <f t="shared" si="209"/>
        <v>0</v>
      </c>
      <c r="R210" s="125">
        <f t="shared" si="209"/>
        <v>0</v>
      </c>
      <c r="S210" s="125">
        <f t="shared" si="209"/>
        <v>0</v>
      </c>
      <c r="T210" s="125">
        <f t="shared" si="209"/>
        <v>0</v>
      </c>
      <c r="U210" s="125">
        <f t="shared" si="209"/>
        <v>0</v>
      </c>
      <c r="V210" s="125">
        <f t="shared" si="209"/>
        <v>0</v>
      </c>
      <c r="W210" s="125">
        <f t="shared" si="209"/>
        <v>8.6670225000000004E-2</v>
      </c>
      <c r="X210" s="125">
        <f t="shared" si="209"/>
        <v>1.9132500000000001</v>
      </c>
      <c r="Y210" s="125">
        <f t="shared" si="209"/>
        <v>1.9132500000000001</v>
      </c>
      <c r="Z210" s="125">
        <f t="shared" si="209"/>
        <v>1.9132500000000001</v>
      </c>
      <c r="AA210" s="125">
        <f t="shared" si="209"/>
        <v>1.9132500000000001</v>
      </c>
      <c r="AB210" s="125">
        <f t="shared" si="209"/>
        <v>1.9132500000000001</v>
      </c>
      <c r="AC210" s="125">
        <f t="shared" si="209"/>
        <v>1.9132500000000001</v>
      </c>
      <c r="AD210" s="125">
        <f t="shared" si="209"/>
        <v>3.0611999999999999</v>
      </c>
      <c r="AE210" s="125">
        <f t="shared" si="209"/>
        <v>4.7831250000000001</v>
      </c>
      <c r="AF210" s="125">
        <f t="shared" si="209"/>
        <v>6.1223999999999998</v>
      </c>
      <c r="AG210" s="91">
        <f t="shared" si="209"/>
        <v>7.2703500000000005</v>
      </c>
      <c r="AH210" s="125">
        <f t="shared" si="209"/>
        <v>8.9922749999999994</v>
      </c>
      <c r="AI210" s="125">
        <f t="shared" si="209"/>
        <v>10.33155</v>
      </c>
      <c r="AJ210" s="125">
        <f t="shared" ref="AJ210:BB210" si="210">+AJ206*$C210</f>
        <v>11.479500000000002</v>
      </c>
      <c r="AK210" s="125">
        <f t="shared" si="210"/>
        <v>12.244800000000003</v>
      </c>
      <c r="AL210" s="125">
        <f t="shared" si="210"/>
        <v>13.010100000000003</v>
      </c>
      <c r="AM210" s="125">
        <f t="shared" si="210"/>
        <v>13.584075000000004</v>
      </c>
      <c r="AN210" s="125">
        <f t="shared" si="210"/>
        <v>13.966725000000004</v>
      </c>
      <c r="AO210" s="125">
        <f t="shared" si="210"/>
        <v>13.966725000000004</v>
      </c>
      <c r="AP210" s="125">
        <f t="shared" si="210"/>
        <v>13.966725000000004</v>
      </c>
      <c r="AQ210" s="125">
        <f t="shared" si="210"/>
        <v>13.966725000000004</v>
      </c>
      <c r="AR210" s="125">
        <f t="shared" si="210"/>
        <v>18.175875000000005</v>
      </c>
      <c r="AS210" s="125">
        <f t="shared" si="210"/>
        <v>19.132500000000004</v>
      </c>
      <c r="AT210" s="125">
        <f t="shared" si="210"/>
        <v>19.132500000000004</v>
      </c>
      <c r="AU210" s="125">
        <f t="shared" si="210"/>
        <v>19.132500000000004</v>
      </c>
      <c r="AV210" s="125">
        <f t="shared" si="210"/>
        <v>19.132500000000004</v>
      </c>
      <c r="AW210" s="125">
        <f t="shared" si="210"/>
        <v>19.132500000000004</v>
      </c>
      <c r="AX210" s="125">
        <f t="shared" si="210"/>
        <v>19.132500000000004</v>
      </c>
      <c r="AY210" s="125">
        <f t="shared" si="210"/>
        <v>19.132500000000004</v>
      </c>
      <c r="AZ210" s="125">
        <f t="shared" si="210"/>
        <v>19.132500000000004</v>
      </c>
      <c r="BA210" s="125">
        <f t="shared" si="210"/>
        <v>19.132500000000004</v>
      </c>
      <c r="BB210" s="125">
        <f t="shared" si="210"/>
        <v>19.132500000000004</v>
      </c>
      <c r="BC210" s="126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</row>
    <row r="211" spans="1:89" s="140" customFormat="1" ht="13.8" thickBot="1" x14ac:dyDescent="0.3">
      <c r="A211" s="262"/>
      <c r="B211" s="140" t="s">
        <v>119</v>
      </c>
      <c r="C211" s="141" t="str">
        <f>+'Detail by Turbine'!B33</f>
        <v>Available</v>
      </c>
      <c r="D211" s="142">
        <f t="shared" ref="D211:AI211" si="211">+D208*$C210</f>
        <v>0</v>
      </c>
      <c r="E211" s="142">
        <f t="shared" si="211"/>
        <v>0</v>
      </c>
      <c r="F211" s="142">
        <f t="shared" si="211"/>
        <v>0</v>
      </c>
      <c r="G211" s="142">
        <f t="shared" si="211"/>
        <v>0</v>
      </c>
      <c r="H211" s="142">
        <f t="shared" si="211"/>
        <v>0</v>
      </c>
      <c r="I211" s="142">
        <f t="shared" si="211"/>
        <v>0</v>
      </c>
      <c r="J211" s="142">
        <f t="shared" si="211"/>
        <v>0</v>
      </c>
      <c r="K211" s="142">
        <f t="shared" si="211"/>
        <v>0</v>
      </c>
      <c r="L211" s="142">
        <f t="shared" si="211"/>
        <v>0</v>
      </c>
      <c r="M211" s="142">
        <f t="shared" si="211"/>
        <v>0</v>
      </c>
      <c r="N211" s="142">
        <f t="shared" si="211"/>
        <v>0</v>
      </c>
      <c r="O211" s="142">
        <f t="shared" si="211"/>
        <v>0</v>
      </c>
      <c r="P211" s="142">
        <f t="shared" si="211"/>
        <v>0</v>
      </c>
      <c r="Q211" s="142">
        <f t="shared" si="211"/>
        <v>0</v>
      </c>
      <c r="R211" s="142">
        <f t="shared" si="211"/>
        <v>0</v>
      </c>
      <c r="S211" s="142">
        <f t="shared" si="211"/>
        <v>0</v>
      </c>
      <c r="T211" s="142">
        <f t="shared" si="211"/>
        <v>0</v>
      </c>
      <c r="U211" s="142">
        <f t="shared" si="211"/>
        <v>0</v>
      </c>
      <c r="V211" s="142">
        <f t="shared" si="211"/>
        <v>0</v>
      </c>
      <c r="W211" s="142">
        <f t="shared" si="211"/>
        <v>2.2959000000000001</v>
      </c>
      <c r="X211" s="142">
        <f t="shared" si="211"/>
        <v>2.6785500000000004</v>
      </c>
      <c r="Y211" s="142">
        <f t="shared" si="211"/>
        <v>3.0611999999999999</v>
      </c>
      <c r="Z211" s="142">
        <f t="shared" si="211"/>
        <v>3.4438499999999999</v>
      </c>
      <c r="AA211" s="142">
        <f t="shared" si="211"/>
        <v>3.8265000000000002</v>
      </c>
      <c r="AB211" s="142">
        <f t="shared" si="211"/>
        <v>4.2091500000000002</v>
      </c>
      <c r="AC211" s="142">
        <f t="shared" si="211"/>
        <v>4.5918000000000001</v>
      </c>
      <c r="AD211" s="142">
        <f t="shared" si="211"/>
        <v>4.97445</v>
      </c>
      <c r="AE211" s="142">
        <f t="shared" si="211"/>
        <v>5.3571000000000009</v>
      </c>
      <c r="AF211" s="142">
        <f t="shared" si="211"/>
        <v>5.7397499999999999</v>
      </c>
      <c r="AG211" s="137">
        <f t="shared" si="211"/>
        <v>6.1223999999999998</v>
      </c>
      <c r="AH211" s="142">
        <f t="shared" si="211"/>
        <v>6.5050500000000007</v>
      </c>
      <c r="AI211" s="142">
        <f t="shared" si="211"/>
        <v>6.8876999999999997</v>
      </c>
      <c r="AJ211" s="142">
        <f t="shared" ref="AJ211:BB211" si="212">+AJ208*$C210</f>
        <v>7.2703500000000005</v>
      </c>
      <c r="AK211" s="142">
        <f t="shared" si="212"/>
        <v>7.6530000000000005</v>
      </c>
      <c r="AL211" s="142">
        <f t="shared" si="212"/>
        <v>7.6530000000000005</v>
      </c>
      <c r="AM211" s="142">
        <f t="shared" si="212"/>
        <v>7.6530000000000005</v>
      </c>
      <c r="AN211" s="142">
        <f t="shared" si="212"/>
        <v>7.6530000000000005</v>
      </c>
      <c r="AO211" s="142">
        <f t="shared" si="212"/>
        <v>7.6530000000000005</v>
      </c>
      <c r="AP211" s="142">
        <f t="shared" si="212"/>
        <v>7.6530000000000005</v>
      </c>
      <c r="AQ211" s="142">
        <f t="shared" si="212"/>
        <v>7.6530000000000005</v>
      </c>
      <c r="AR211" s="142">
        <f t="shared" si="212"/>
        <v>7.6530000000000005</v>
      </c>
      <c r="AS211" s="142">
        <f t="shared" si="212"/>
        <v>19.1325</v>
      </c>
      <c r="AT211" s="142">
        <f t="shared" si="212"/>
        <v>19.1325</v>
      </c>
      <c r="AU211" s="142">
        <f t="shared" si="212"/>
        <v>19.1325</v>
      </c>
      <c r="AV211" s="142">
        <f t="shared" si="212"/>
        <v>19.1325</v>
      </c>
      <c r="AW211" s="142">
        <f t="shared" si="212"/>
        <v>19.1325</v>
      </c>
      <c r="AX211" s="142">
        <f t="shared" si="212"/>
        <v>19.1325</v>
      </c>
      <c r="AY211" s="142">
        <f t="shared" si="212"/>
        <v>19.1325</v>
      </c>
      <c r="AZ211" s="142">
        <f t="shared" si="212"/>
        <v>19.1325</v>
      </c>
      <c r="BA211" s="142">
        <f t="shared" si="212"/>
        <v>19.1325</v>
      </c>
      <c r="BB211" s="142">
        <f t="shared" si="212"/>
        <v>19.1325</v>
      </c>
      <c r="BC211" s="143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4"/>
      <c r="BR211" s="144"/>
      <c r="BS211" s="144"/>
      <c r="BT211" s="144"/>
      <c r="BU211" s="144"/>
      <c r="BV211" s="144"/>
      <c r="BW211" s="144"/>
      <c r="BX211" s="144"/>
      <c r="BY211" s="144"/>
      <c r="BZ211" s="144"/>
      <c r="CA211" s="144"/>
      <c r="CB211" s="144"/>
      <c r="CC211" s="144"/>
      <c r="CD211" s="144"/>
      <c r="CE211" s="144"/>
      <c r="CF211" s="144"/>
      <c r="CG211" s="144"/>
      <c r="CH211" s="144"/>
      <c r="CI211" s="144"/>
      <c r="CJ211" s="144"/>
      <c r="CK211" s="144"/>
    </row>
    <row r="212" spans="1:89" s="93" customFormat="1" ht="15" customHeight="1" thickTop="1" x14ac:dyDescent="0.25">
      <c r="A212" s="260">
        <f>+A204+1</f>
        <v>28</v>
      </c>
      <c r="B212" s="111" t="str">
        <f>+'Detail by Turbine'!G34</f>
        <v>7EA</v>
      </c>
      <c r="C212" s="267" t="str">
        <f>+'Detail by Turbine'!S34</f>
        <v>Unassigned</v>
      </c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85"/>
      <c r="AH212" s="129"/>
      <c r="AI212" s="129"/>
      <c r="AJ212" s="129"/>
      <c r="AK212" s="129"/>
      <c r="AL212" s="129"/>
      <c r="AM212" s="129"/>
      <c r="AN212" s="129"/>
      <c r="AO212" s="129"/>
      <c r="AP212" s="129"/>
      <c r="AQ212" s="129"/>
      <c r="AR212" s="129"/>
      <c r="AS212" s="129"/>
      <c r="AT212" s="129"/>
      <c r="AU212" s="129"/>
      <c r="AV212" s="129"/>
      <c r="AW212" s="129"/>
      <c r="AX212" s="129"/>
      <c r="AY212" s="129"/>
      <c r="AZ212" s="129"/>
      <c r="BA212" s="129"/>
      <c r="BB212" s="129"/>
      <c r="BC212" s="101"/>
    </row>
    <row r="213" spans="1:89" s="106" customFormat="1" x14ac:dyDescent="0.25">
      <c r="A213" s="261"/>
      <c r="B213" s="116" t="s">
        <v>114</v>
      </c>
      <c r="C213" s="268"/>
      <c r="D213" s="117">
        <v>0</v>
      </c>
      <c r="E213" s="117">
        <v>0</v>
      </c>
      <c r="F213" s="117">
        <v>0</v>
      </c>
      <c r="G213" s="117">
        <v>0</v>
      </c>
      <c r="H213" s="117">
        <v>0</v>
      </c>
      <c r="I213" s="117">
        <v>0</v>
      </c>
      <c r="J213" s="117">
        <v>0</v>
      </c>
      <c r="K213" s="117">
        <v>0</v>
      </c>
      <c r="L213" s="117">
        <v>0</v>
      </c>
      <c r="M213" s="117">
        <v>0</v>
      </c>
      <c r="N213" s="117">
        <v>0</v>
      </c>
      <c r="O213" s="117">
        <v>0</v>
      </c>
      <c r="P213" s="117">
        <v>0</v>
      </c>
      <c r="Q213" s="117">
        <v>0</v>
      </c>
      <c r="R213" s="117">
        <v>0</v>
      </c>
      <c r="S213" s="117">
        <v>0</v>
      </c>
      <c r="T213" s="117">
        <v>0</v>
      </c>
      <c r="U213" s="117">
        <v>0</v>
      </c>
      <c r="V213" s="117">
        <v>0</v>
      </c>
      <c r="W213" s="117">
        <v>0.1</v>
      </c>
      <c r="X213" s="117">
        <v>0</v>
      </c>
      <c r="Y213" s="117">
        <v>7.4999999999999997E-2</v>
      </c>
      <c r="Z213" s="117">
        <v>7.4999999999999997E-2</v>
      </c>
      <c r="AA213" s="117">
        <v>0.08</v>
      </c>
      <c r="AB213" s="117">
        <v>0.08</v>
      </c>
      <c r="AC213" s="117">
        <v>0.08</v>
      </c>
      <c r="AD213" s="117">
        <v>0.08</v>
      </c>
      <c r="AE213" s="117">
        <v>0.08</v>
      </c>
      <c r="AF213" s="117">
        <v>0.08</v>
      </c>
      <c r="AG213" s="83">
        <v>0.22</v>
      </c>
      <c r="AH213" s="117">
        <v>0.05</v>
      </c>
      <c r="AI213" s="117">
        <v>0</v>
      </c>
      <c r="AJ213" s="117">
        <v>0</v>
      </c>
      <c r="AK213" s="117">
        <v>0</v>
      </c>
      <c r="AL213" s="117">
        <v>0</v>
      </c>
      <c r="AM213" s="117">
        <v>0</v>
      </c>
      <c r="AN213" s="117">
        <v>0</v>
      </c>
      <c r="AO213" s="117">
        <v>0</v>
      </c>
      <c r="AP213" s="117">
        <v>0</v>
      </c>
      <c r="AQ213" s="117">
        <v>0</v>
      </c>
      <c r="AR213" s="117">
        <v>0</v>
      </c>
      <c r="AS213" s="117">
        <v>0</v>
      </c>
      <c r="AT213" s="117">
        <v>0</v>
      </c>
      <c r="AU213" s="117">
        <v>0</v>
      </c>
      <c r="AV213" s="117">
        <v>0</v>
      </c>
      <c r="AW213" s="117">
        <v>0</v>
      </c>
      <c r="AX213" s="117">
        <v>0</v>
      </c>
      <c r="AY213" s="117">
        <v>0</v>
      </c>
      <c r="AZ213" s="117">
        <v>0</v>
      </c>
      <c r="BA213" s="117">
        <v>0</v>
      </c>
      <c r="BB213" s="117">
        <v>0</v>
      </c>
      <c r="BC213" s="105">
        <f>SUM(D213:BB213)</f>
        <v>1</v>
      </c>
      <c r="BD213" s="102"/>
    </row>
    <row r="214" spans="1:89" s="106" customFormat="1" x14ac:dyDescent="0.25">
      <c r="A214" s="261"/>
      <c r="B214" s="116" t="s">
        <v>115</v>
      </c>
      <c r="C214" s="268"/>
      <c r="D214" s="117">
        <f>D213</f>
        <v>0</v>
      </c>
      <c r="E214" s="117">
        <f t="shared" ref="E214:AI214" si="213">+D214+E213</f>
        <v>0</v>
      </c>
      <c r="F214" s="117">
        <f t="shared" si="213"/>
        <v>0</v>
      </c>
      <c r="G214" s="117">
        <f t="shared" si="213"/>
        <v>0</v>
      </c>
      <c r="H214" s="117">
        <f t="shared" si="213"/>
        <v>0</v>
      </c>
      <c r="I214" s="117">
        <f t="shared" si="213"/>
        <v>0</v>
      </c>
      <c r="J214" s="117">
        <f t="shared" si="213"/>
        <v>0</v>
      </c>
      <c r="K214" s="117">
        <f t="shared" si="213"/>
        <v>0</v>
      </c>
      <c r="L214" s="117">
        <f t="shared" si="213"/>
        <v>0</v>
      </c>
      <c r="M214" s="117">
        <f t="shared" si="213"/>
        <v>0</v>
      </c>
      <c r="N214" s="117">
        <f t="shared" si="213"/>
        <v>0</v>
      </c>
      <c r="O214" s="117">
        <f t="shared" si="213"/>
        <v>0</v>
      </c>
      <c r="P214" s="117">
        <f t="shared" si="213"/>
        <v>0</v>
      </c>
      <c r="Q214" s="117">
        <f t="shared" si="213"/>
        <v>0</v>
      </c>
      <c r="R214" s="117">
        <f t="shared" si="213"/>
        <v>0</v>
      </c>
      <c r="S214" s="117">
        <f t="shared" si="213"/>
        <v>0</v>
      </c>
      <c r="T214" s="117">
        <f t="shared" si="213"/>
        <v>0</v>
      </c>
      <c r="U214" s="117">
        <f t="shared" si="213"/>
        <v>0</v>
      </c>
      <c r="V214" s="117">
        <f t="shared" si="213"/>
        <v>0</v>
      </c>
      <c r="W214" s="117">
        <f t="shared" si="213"/>
        <v>0.1</v>
      </c>
      <c r="X214" s="117">
        <f t="shared" si="213"/>
        <v>0.1</v>
      </c>
      <c r="Y214" s="117">
        <f t="shared" si="213"/>
        <v>0.17499999999999999</v>
      </c>
      <c r="Z214" s="117">
        <f t="shared" si="213"/>
        <v>0.25</v>
      </c>
      <c r="AA214" s="117">
        <f t="shared" si="213"/>
        <v>0.33</v>
      </c>
      <c r="AB214" s="117">
        <f t="shared" si="213"/>
        <v>0.41000000000000003</v>
      </c>
      <c r="AC214" s="117">
        <f t="shared" si="213"/>
        <v>0.49000000000000005</v>
      </c>
      <c r="AD214" s="117">
        <f t="shared" si="213"/>
        <v>0.57000000000000006</v>
      </c>
      <c r="AE214" s="117">
        <f t="shared" si="213"/>
        <v>0.65</v>
      </c>
      <c r="AF214" s="117">
        <f t="shared" si="213"/>
        <v>0.73</v>
      </c>
      <c r="AG214" s="83">
        <f t="shared" si="213"/>
        <v>0.95</v>
      </c>
      <c r="AH214" s="117">
        <f t="shared" si="213"/>
        <v>1</v>
      </c>
      <c r="AI214" s="117">
        <f t="shared" si="213"/>
        <v>1</v>
      </c>
      <c r="AJ214" s="117">
        <f t="shared" ref="AJ214:BB214" si="214">+AI214+AJ213</f>
        <v>1</v>
      </c>
      <c r="AK214" s="117">
        <f t="shared" si="214"/>
        <v>1</v>
      </c>
      <c r="AL214" s="117">
        <f t="shared" si="214"/>
        <v>1</v>
      </c>
      <c r="AM214" s="117">
        <f t="shared" si="214"/>
        <v>1</v>
      </c>
      <c r="AN214" s="117">
        <f t="shared" si="214"/>
        <v>1</v>
      </c>
      <c r="AO214" s="117">
        <f t="shared" si="214"/>
        <v>1</v>
      </c>
      <c r="AP214" s="117">
        <f t="shared" si="214"/>
        <v>1</v>
      </c>
      <c r="AQ214" s="117">
        <f t="shared" si="214"/>
        <v>1</v>
      </c>
      <c r="AR214" s="117">
        <f t="shared" si="214"/>
        <v>1</v>
      </c>
      <c r="AS214" s="117">
        <f t="shared" si="214"/>
        <v>1</v>
      </c>
      <c r="AT214" s="117">
        <f t="shared" si="214"/>
        <v>1</v>
      </c>
      <c r="AU214" s="117">
        <f t="shared" si="214"/>
        <v>1</v>
      </c>
      <c r="AV214" s="117">
        <f t="shared" si="214"/>
        <v>1</v>
      </c>
      <c r="AW214" s="117">
        <f t="shared" si="214"/>
        <v>1</v>
      </c>
      <c r="AX214" s="117">
        <f t="shared" si="214"/>
        <v>1</v>
      </c>
      <c r="AY214" s="117">
        <f t="shared" si="214"/>
        <v>1</v>
      </c>
      <c r="AZ214" s="117">
        <f t="shared" si="214"/>
        <v>1</v>
      </c>
      <c r="BA214" s="117">
        <f t="shared" si="214"/>
        <v>1</v>
      </c>
      <c r="BB214" s="117">
        <f t="shared" si="214"/>
        <v>1</v>
      </c>
      <c r="BC214" s="105"/>
      <c r="BD214" s="102"/>
    </row>
    <row r="215" spans="1:89" s="106" customFormat="1" x14ac:dyDescent="0.25">
      <c r="A215" s="261"/>
      <c r="B215" s="116" t="s">
        <v>116</v>
      </c>
      <c r="C215" s="268"/>
      <c r="D215" s="117">
        <v>0</v>
      </c>
      <c r="E215" s="117">
        <v>0</v>
      </c>
      <c r="F215" s="117">
        <v>0</v>
      </c>
      <c r="G215" s="117">
        <v>0</v>
      </c>
      <c r="H215" s="117">
        <v>0</v>
      </c>
      <c r="I215" s="117">
        <v>0</v>
      </c>
      <c r="J215" s="117">
        <v>0</v>
      </c>
      <c r="K215" s="117">
        <v>0</v>
      </c>
      <c r="L215" s="117">
        <v>0</v>
      </c>
      <c r="M215" s="117">
        <v>0</v>
      </c>
      <c r="N215" s="117">
        <v>0</v>
      </c>
      <c r="O215" s="117">
        <v>0</v>
      </c>
      <c r="P215" s="117">
        <v>0</v>
      </c>
      <c r="Q215" s="117">
        <v>0</v>
      </c>
      <c r="R215" s="117">
        <v>0</v>
      </c>
      <c r="S215" s="117">
        <v>0</v>
      </c>
      <c r="T215" s="117">
        <v>0</v>
      </c>
      <c r="U215" s="117">
        <v>0</v>
      </c>
      <c r="V215" s="117">
        <v>0</v>
      </c>
      <c r="W215" s="117">
        <f>W216-V216</f>
        <v>0.13</v>
      </c>
      <c r="X215" s="117">
        <f t="shared" ref="X215:BB215" si="215">X216-W216</f>
        <v>1.999999999999999E-2</v>
      </c>
      <c r="Y215" s="117">
        <f t="shared" si="215"/>
        <v>2.0000000000000018E-2</v>
      </c>
      <c r="Z215" s="117">
        <f t="shared" si="215"/>
        <v>0.03</v>
      </c>
      <c r="AA215" s="117">
        <f t="shared" si="215"/>
        <v>0.03</v>
      </c>
      <c r="AB215" s="117">
        <f t="shared" si="215"/>
        <v>0.03</v>
      </c>
      <c r="AC215" s="117">
        <f t="shared" si="215"/>
        <v>2.9999999999999971E-2</v>
      </c>
      <c r="AD215" s="117">
        <f t="shared" si="215"/>
        <v>3.0000000000000027E-2</v>
      </c>
      <c r="AE215" s="117">
        <f t="shared" si="215"/>
        <v>2.9999999999999971E-2</v>
      </c>
      <c r="AF215" s="117">
        <f t="shared" si="215"/>
        <v>2.0000000000000018E-2</v>
      </c>
      <c r="AG215" s="83">
        <f t="shared" si="215"/>
        <v>3.0000000000000027E-2</v>
      </c>
      <c r="AH215" s="117">
        <f t="shared" si="215"/>
        <v>0.6</v>
      </c>
      <c r="AI215" s="117">
        <f t="shared" si="215"/>
        <v>0</v>
      </c>
      <c r="AJ215" s="117">
        <f t="shared" si="215"/>
        <v>0</v>
      </c>
      <c r="AK215" s="117">
        <f t="shared" si="215"/>
        <v>0</v>
      </c>
      <c r="AL215" s="117">
        <f t="shared" si="215"/>
        <v>0</v>
      </c>
      <c r="AM215" s="117">
        <f t="shared" si="215"/>
        <v>0</v>
      </c>
      <c r="AN215" s="117">
        <f t="shared" si="215"/>
        <v>0</v>
      </c>
      <c r="AO215" s="117">
        <f t="shared" si="215"/>
        <v>0</v>
      </c>
      <c r="AP215" s="117">
        <f t="shared" si="215"/>
        <v>0</v>
      </c>
      <c r="AQ215" s="117">
        <f t="shared" si="215"/>
        <v>0</v>
      </c>
      <c r="AR215" s="117">
        <f t="shared" si="215"/>
        <v>0</v>
      </c>
      <c r="AS215" s="117">
        <f t="shared" si="215"/>
        <v>0</v>
      </c>
      <c r="AT215" s="117">
        <f t="shared" si="215"/>
        <v>0</v>
      </c>
      <c r="AU215" s="117">
        <f t="shared" si="215"/>
        <v>0</v>
      </c>
      <c r="AV215" s="117">
        <f t="shared" si="215"/>
        <v>0</v>
      </c>
      <c r="AW215" s="117">
        <f t="shared" si="215"/>
        <v>0</v>
      </c>
      <c r="AX215" s="117">
        <f t="shared" si="215"/>
        <v>0</v>
      </c>
      <c r="AY215" s="117">
        <f t="shared" si="215"/>
        <v>0</v>
      </c>
      <c r="AZ215" s="117">
        <f t="shared" si="215"/>
        <v>0</v>
      </c>
      <c r="BA215" s="117">
        <f t="shared" si="215"/>
        <v>0</v>
      </c>
      <c r="BB215" s="117">
        <f t="shared" si="215"/>
        <v>0</v>
      </c>
      <c r="BC215" s="105">
        <f>SUM(D215:BB215)</f>
        <v>1</v>
      </c>
      <c r="BD215" s="102"/>
    </row>
    <row r="216" spans="1:89" s="106" customFormat="1" x14ac:dyDescent="0.25">
      <c r="A216" s="261"/>
      <c r="B216" s="116" t="s">
        <v>117</v>
      </c>
      <c r="C216" s="268"/>
      <c r="D216" s="117">
        <f>D215</f>
        <v>0</v>
      </c>
      <c r="E216" s="117">
        <f t="shared" ref="E216:V216" si="216">+D216+E215</f>
        <v>0</v>
      </c>
      <c r="F216" s="117">
        <f t="shared" si="216"/>
        <v>0</v>
      </c>
      <c r="G216" s="117">
        <f t="shared" si="216"/>
        <v>0</v>
      </c>
      <c r="H216" s="117">
        <f t="shared" si="216"/>
        <v>0</v>
      </c>
      <c r="I216" s="117">
        <f t="shared" si="216"/>
        <v>0</v>
      </c>
      <c r="J216" s="117">
        <f t="shared" si="216"/>
        <v>0</v>
      </c>
      <c r="K216" s="117">
        <f t="shared" si="216"/>
        <v>0</v>
      </c>
      <c r="L216" s="117">
        <f t="shared" si="216"/>
        <v>0</v>
      </c>
      <c r="M216" s="117">
        <f t="shared" si="216"/>
        <v>0</v>
      </c>
      <c r="N216" s="117">
        <f t="shared" si="216"/>
        <v>0</v>
      </c>
      <c r="O216" s="117">
        <f t="shared" si="216"/>
        <v>0</v>
      </c>
      <c r="P216" s="117">
        <f t="shared" si="216"/>
        <v>0</v>
      </c>
      <c r="Q216" s="117">
        <f t="shared" si="216"/>
        <v>0</v>
      </c>
      <c r="R216" s="117">
        <f t="shared" si="216"/>
        <v>0</v>
      </c>
      <c r="S216" s="117">
        <f t="shared" si="216"/>
        <v>0</v>
      </c>
      <c r="T216" s="117">
        <f t="shared" si="216"/>
        <v>0</v>
      </c>
      <c r="U216" s="117">
        <f t="shared" si="216"/>
        <v>0</v>
      </c>
      <c r="V216" s="117">
        <f t="shared" si="216"/>
        <v>0</v>
      </c>
      <c r="W216" s="117">
        <v>0.13</v>
      </c>
      <c r="X216" s="117">
        <v>0.15</v>
      </c>
      <c r="Y216" s="117">
        <v>0.17</v>
      </c>
      <c r="Z216" s="117">
        <v>0.2</v>
      </c>
      <c r="AA216" s="117">
        <v>0.23</v>
      </c>
      <c r="AB216" s="117">
        <v>0.26</v>
      </c>
      <c r="AC216" s="117">
        <v>0.28999999999999998</v>
      </c>
      <c r="AD216" s="117">
        <v>0.32</v>
      </c>
      <c r="AE216" s="117">
        <v>0.35</v>
      </c>
      <c r="AF216" s="117">
        <v>0.37</v>
      </c>
      <c r="AG216" s="83">
        <v>0.4</v>
      </c>
      <c r="AH216" s="117">
        <v>1</v>
      </c>
      <c r="AI216" s="117">
        <v>1</v>
      </c>
      <c r="AJ216" s="117">
        <v>1</v>
      </c>
      <c r="AK216" s="117">
        <v>1</v>
      </c>
      <c r="AL216" s="117">
        <v>1</v>
      </c>
      <c r="AM216" s="117">
        <v>1</v>
      </c>
      <c r="AN216" s="117">
        <v>1</v>
      </c>
      <c r="AO216" s="117">
        <v>1</v>
      </c>
      <c r="AP216" s="117">
        <v>1</v>
      </c>
      <c r="AQ216" s="117">
        <v>1</v>
      </c>
      <c r="AR216" s="117">
        <v>1</v>
      </c>
      <c r="AS216" s="117">
        <v>1</v>
      </c>
      <c r="AT216" s="117">
        <v>1</v>
      </c>
      <c r="AU216" s="117">
        <v>1</v>
      </c>
      <c r="AV216" s="117">
        <v>1</v>
      </c>
      <c r="AW216" s="117">
        <v>1</v>
      </c>
      <c r="AX216" s="117">
        <v>1</v>
      </c>
      <c r="AY216" s="117">
        <v>1</v>
      </c>
      <c r="AZ216" s="117">
        <v>1</v>
      </c>
      <c r="BA216" s="117">
        <v>1</v>
      </c>
      <c r="BB216" s="117">
        <v>1</v>
      </c>
      <c r="BC216" s="105"/>
      <c r="BD216" s="102"/>
    </row>
    <row r="217" spans="1:89" s="110" customFormat="1" x14ac:dyDescent="0.25">
      <c r="A217" s="261"/>
      <c r="B217" s="120"/>
      <c r="C217" s="268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84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09"/>
      <c r="BD217" s="107"/>
    </row>
    <row r="218" spans="1:89" s="92" customFormat="1" x14ac:dyDescent="0.25">
      <c r="A218" s="261"/>
      <c r="B218" s="123" t="s">
        <v>118</v>
      </c>
      <c r="C218" s="124">
        <v>19.1325</v>
      </c>
      <c r="D218" s="125">
        <f t="shared" ref="D218:AI218" si="217">+D214*$C218</f>
        <v>0</v>
      </c>
      <c r="E218" s="125">
        <f t="shared" si="217"/>
        <v>0</v>
      </c>
      <c r="F218" s="125">
        <f t="shared" si="217"/>
        <v>0</v>
      </c>
      <c r="G218" s="125">
        <f t="shared" si="217"/>
        <v>0</v>
      </c>
      <c r="H218" s="125">
        <f t="shared" si="217"/>
        <v>0</v>
      </c>
      <c r="I218" s="125">
        <f t="shared" si="217"/>
        <v>0</v>
      </c>
      <c r="J218" s="125">
        <f t="shared" si="217"/>
        <v>0</v>
      </c>
      <c r="K218" s="125">
        <f t="shared" si="217"/>
        <v>0</v>
      </c>
      <c r="L218" s="125">
        <f t="shared" si="217"/>
        <v>0</v>
      </c>
      <c r="M218" s="125">
        <f t="shared" si="217"/>
        <v>0</v>
      </c>
      <c r="N218" s="125">
        <f t="shared" si="217"/>
        <v>0</v>
      </c>
      <c r="O218" s="125">
        <f t="shared" si="217"/>
        <v>0</v>
      </c>
      <c r="P218" s="125">
        <f t="shared" si="217"/>
        <v>0</v>
      </c>
      <c r="Q218" s="125">
        <f t="shared" si="217"/>
        <v>0</v>
      </c>
      <c r="R218" s="125">
        <f t="shared" si="217"/>
        <v>0</v>
      </c>
      <c r="S218" s="125">
        <f t="shared" si="217"/>
        <v>0</v>
      </c>
      <c r="T218" s="125">
        <f t="shared" si="217"/>
        <v>0</v>
      </c>
      <c r="U218" s="125">
        <f t="shared" si="217"/>
        <v>0</v>
      </c>
      <c r="V218" s="125">
        <f t="shared" si="217"/>
        <v>0</v>
      </c>
      <c r="W218" s="125">
        <f t="shared" si="217"/>
        <v>1.9132500000000001</v>
      </c>
      <c r="X218" s="125">
        <f t="shared" si="217"/>
        <v>1.9132500000000001</v>
      </c>
      <c r="Y218" s="125">
        <f t="shared" si="217"/>
        <v>3.3481874999999999</v>
      </c>
      <c r="Z218" s="125">
        <f t="shared" si="217"/>
        <v>4.7831250000000001</v>
      </c>
      <c r="AA218" s="125">
        <f t="shared" si="217"/>
        <v>6.3137250000000007</v>
      </c>
      <c r="AB218" s="125">
        <f t="shared" si="217"/>
        <v>7.8443250000000004</v>
      </c>
      <c r="AC218" s="125">
        <f t="shared" si="217"/>
        <v>9.3749250000000011</v>
      </c>
      <c r="AD218" s="125">
        <f t="shared" si="217"/>
        <v>10.905525000000001</v>
      </c>
      <c r="AE218" s="125">
        <f t="shared" si="217"/>
        <v>12.436125000000001</v>
      </c>
      <c r="AF218" s="125">
        <f t="shared" si="217"/>
        <v>13.966725</v>
      </c>
      <c r="AG218" s="91">
        <f t="shared" si="217"/>
        <v>18.175874999999998</v>
      </c>
      <c r="AH218" s="125">
        <f t="shared" si="217"/>
        <v>19.1325</v>
      </c>
      <c r="AI218" s="125">
        <f t="shared" si="217"/>
        <v>19.1325</v>
      </c>
      <c r="AJ218" s="125">
        <f t="shared" ref="AJ218:BB218" si="218">+AJ214*$C218</f>
        <v>19.1325</v>
      </c>
      <c r="AK218" s="125">
        <f t="shared" si="218"/>
        <v>19.1325</v>
      </c>
      <c r="AL218" s="125">
        <f t="shared" si="218"/>
        <v>19.1325</v>
      </c>
      <c r="AM218" s="125">
        <f t="shared" si="218"/>
        <v>19.1325</v>
      </c>
      <c r="AN218" s="125">
        <f t="shared" si="218"/>
        <v>19.1325</v>
      </c>
      <c r="AO218" s="125">
        <f t="shared" si="218"/>
        <v>19.1325</v>
      </c>
      <c r="AP218" s="125">
        <f t="shared" si="218"/>
        <v>19.1325</v>
      </c>
      <c r="AQ218" s="125">
        <f t="shared" si="218"/>
        <v>19.1325</v>
      </c>
      <c r="AR218" s="125">
        <f t="shared" si="218"/>
        <v>19.1325</v>
      </c>
      <c r="AS218" s="125">
        <f t="shared" si="218"/>
        <v>19.1325</v>
      </c>
      <c r="AT218" s="125">
        <f t="shared" si="218"/>
        <v>19.1325</v>
      </c>
      <c r="AU218" s="125">
        <f t="shared" si="218"/>
        <v>19.1325</v>
      </c>
      <c r="AV218" s="125">
        <f t="shared" si="218"/>
        <v>19.1325</v>
      </c>
      <c r="AW218" s="125">
        <f t="shared" si="218"/>
        <v>19.1325</v>
      </c>
      <c r="AX218" s="125">
        <f t="shared" si="218"/>
        <v>19.1325</v>
      </c>
      <c r="AY218" s="125">
        <f t="shared" si="218"/>
        <v>19.1325</v>
      </c>
      <c r="AZ218" s="125">
        <f t="shared" si="218"/>
        <v>19.1325</v>
      </c>
      <c r="BA218" s="125">
        <f t="shared" si="218"/>
        <v>19.1325</v>
      </c>
      <c r="BB218" s="125">
        <f t="shared" si="218"/>
        <v>19.1325</v>
      </c>
      <c r="BC218" s="96"/>
      <c r="BD218" s="97"/>
      <c r="BE218" s="97"/>
      <c r="BF218" s="97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97"/>
      <c r="BR218" s="97"/>
      <c r="BS218" s="97"/>
      <c r="BT218" s="97"/>
      <c r="BU218" s="97"/>
      <c r="BV218" s="97"/>
      <c r="BW218" s="97"/>
      <c r="BX218" s="97"/>
      <c r="BY218" s="97"/>
      <c r="BZ218" s="97"/>
      <c r="CA218" s="97"/>
      <c r="CB218" s="97"/>
      <c r="CC218" s="97"/>
      <c r="CD218" s="97"/>
      <c r="CE218" s="97"/>
      <c r="CF218" s="97"/>
      <c r="CG218" s="97"/>
      <c r="CH218" s="97"/>
      <c r="CI218" s="97"/>
      <c r="CJ218" s="97"/>
      <c r="CK218" s="97"/>
    </row>
    <row r="219" spans="1:89" s="134" customFormat="1" ht="13.8" thickBot="1" x14ac:dyDescent="0.3">
      <c r="A219" s="262"/>
      <c r="B219" s="140" t="s">
        <v>119</v>
      </c>
      <c r="C219" s="141" t="str">
        <f>+'Detail by Turbine'!B34</f>
        <v>Available</v>
      </c>
      <c r="D219" s="142">
        <f t="shared" ref="D219:AI219" si="219">+D216*$C218</f>
        <v>0</v>
      </c>
      <c r="E219" s="142">
        <f t="shared" si="219"/>
        <v>0</v>
      </c>
      <c r="F219" s="142">
        <f t="shared" si="219"/>
        <v>0</v>
      </c>
      <c r="G219" s="142">
        <f t="shared" si="219"/>
        <v>0</v>
      </c>
      <c r="H219" s="142">
        <f t="shared" si="219"/>
        <v>0</v>
      </c>
      <c r="I219" s="142">
        <f t="shared" si="219"/>
        <v>0</v>
      </c>
      <c r="J219" s="142">
        <f t="shared" si="219"/>
        <v>0</v>
      </c>
      <c r="K219" s="142">
        <f t="shared" si="219"/>
        <v>0</v>
      </c>
      <c r="L219" s="142">
        <f t="shared" si="219"/>
        <v>0</v>
      </c>
      <c r="M219" s="142">
        <f t="shared" si="219"/>
        <v>0</v>
      </c>
      <c r="N219" s="142">
        <f t="shared" si="219"/>
        <v>0</v>
      </c>
      <c r="O219" s="142">
        <f t="shared" si="219"/>
        <v>0</v>
      </c>
      <c r="P219" s="142">
        <f t="shared" si="219"/>
        <v>0</v>
      </c>
      <c r="Q219" s="142">
        <f t="shared" si="219"/>
        <v>0</v>
      </c>
      <c r="R219" s="142">
        <f t="shared" si="219"/>
        <v>0</v>
      </c>
      <c r="S219" s="142">
        <f t="shared" si="219"/>
        <v>0</v>
      </c>
      <c r="T219" s="142">
        <f t="shared" si="219"/>
        <v>0</v>
      </c>
      <c r="U219" s="142">
        <f t="shared" si="219"/>
        <v>0</v>
      </c>
      <c r="V219" s="142">
        <f t="shared" si="219"/>
        <v>0</v>
      </c>
      <c r="W219" s="142">
        <f t="shared" si="219"/>
        <v>2.487225</v>
      </c>
      <c r="X219" s="142">
        <f t="shared" si="219"/>
        <v>2.869875</v>
      </c>
      <c r="Y219" s="142">
        <f t="shared" si="219"/>
        <v>3.2525250000000003</v>
      </c>
      <c r="Z219" s="142">
        <f t="shared" si="219"/>
        <v>3.8265000000000002</v>
      </c>
      <c r="AA219" s="142">
        <f t="shared" si="219"/>
        <v>4.4004750000000001</v>
      </c>
      <c r="AB219" s="142">
        <f t="shared" si="219"/>
        <v>4.97445</v>
      </c>
      <c r="AC219" s="142">
        <f t="shared" si="219"/>
        <v>5.5484249999999999</v>
      </c>
      <c r="AD219" s="142">
        <f t="shared" si="219"/>
        <v>6.1223999999999998</v>
      </c>
      <c r="AE219" s="142">
        <f t="shared" si="219"/>
        <v>6.6963749999999997</v>
      </c>
      <c r="AF219" s="142">
        <f t="shared" si="219"/>
        <v>7.0790249999999997</v>
      </c>
      <c r="AG219" s="137">
        <f t="shared" si="219"/>
        <v>7.6530000000000005</v>
      </c>
      <c r="AH219" s="142">
        <f t="shared" si="219"/>
        <v>19.1325</v>
      </c>
      <c r="AI219" s="142">
        <f t="shared" si="219"/>
        <v>19.1325</v>
      </c>
      <c r="AJ219" s="142">
        <f t="shared" ref="AJ219:BB219" si="220">+AJ216*$C218</f>
        <v>19.1325</v>
      </c>
      <c r="AK219" s="142">
        <f t="shared" si="220"/>
        <v>19.1325</v>
      </c>
      <c r="AL219" s="142">
        <f t="shared" si="220"/>
        <v>19.1325</v>
      </c>
      <c r="AM219" s="142">
        <f t="shared" si="220"/>
        <v>19.1325</v>
      </c>
      <c r="AN219" s="142">
        <f t="shared" si="220"/>
        <v>19.1325</v>
      </c>
      <c r="AO219" s="142">
        <f t="shared" si="220"/>
        <v>19.1325</v>
      </c>
      <c r="AP219" s="142">
        <f t="shared" si="220"/>
        <v>19.1325</v>
      </c>
      <c r="AQ219" s="142">
        <f t="shared" si="220"/>
        <v>19.1325</v>
      </c>
      <c r="AR219" s="142">
        <f t="shared" si="220"/>
        <v>19.1325</v>
      </c>
      <c r="AS219" s="142">
        <f t="shared" si="220"/>
        <v>19.1325</v>
      </c>
      <c r="AT219" s="142">
        <f t="shared" si="220"/>
        <v>19.1325</v>
      </c>
      <c r="AU219" s="142">
        <f t="shared" si="220"/>
        <v>19.1325</v>
      </c>
      <c r="AV219" s="142">
        <f t="shared" si="220"/>
        <v>19.1325</v>
      </c>
      <c r="AW219" s="142">
        <f t="shared" si="220"/>
        <v>19.1325</v>
      </c>
      <c r="AX219" s="142">
        <f t="shared" si="220"/>
        <v>19.1325</v>
      </c>
      <c r="AY219" s="142">
        <f t="shared" si="220"/>
        <v>19.1325</v>
      </c>
      <c r="AZ219" s="142">
        <f t="shared" si="220"/>
        <v>19.1325</v>
      </c>
      <c r="BA219" s="142">
        <f t="shared" si="220"/>
        <v>19.1325</v>
      </c>
      <c r="BB219" s="142">
        <f t="shared" si="220"/>
        <v>19.1325</v>
      </c>
      <c r="BC219" s="138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  <c r="BP219" s="139"/>
      <c r="BQ219" s="139"/>
      <c r="BR219" s="139"/>
      <c r="BS219" s="139"/>
      <c r="BT219" s="139"/>
      <c r="BU219" s="139"/>
      <c r="BV219" s="139"/>
      <c r="BW219" s="139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</row>
    <row r="220" spans="1:89" s="115" customFormat="1" ht="15" customHeight="1" thickTop="1" x14ac:dyDescent="0.25">
      <c r="A220" s="260">
        <f>+A212+1</f>
        <v>29</v>
      </c>
      <c r="B220" s="111" t="str">
        <f>+'Detail by Turbine'!G35</f>
        <v>Steam Turbine (book value =0)</v>
      </c>
      <c r="C220" s="267" t="str">
        <f>+'Detail by Turbine'!S35</f>
        <v>Unassigned</v>
      </c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85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  <c r="AX220" s="129"/>
      <c r="AY220" s="129"/>
      <c r="AZ220" s="129"/>
      <c r="BA220" s="129"/>
      <c r="BB220" s="129"/>
      <c r="BC220" s="113"/>
    </row>
    <row r="221" spans="1:89" s="119" customFormat="1" x14ac:dyDescent="0.25">
      <c r="A221" s="261"/>
      <c r="B221" s="116" t="s">
        <v>114</v>
      </c>
      <c r="C221" s="268"/>
      <c r="D221" s="117">
        <v>0</v>
      </c>
      <c r="E221" s="117">
        <v>0</v>
      </c>
      <c r="F221" s="117">
        <v>0</v>
      </c>
      <c r="G221" s="117">
        <v>0</v>
      </c>
      <c r="H221" s="117">
        <v>0</v>
      </c>
      <c r="I221" s="117">
        <v>0</v>
      </c>
      <c r="J221" s="117">
        <v>0</v>
      </c>
      <c r="K221" s="117">
        <v>0</v>
      </c>
      <c r="L221" s="117">
        <v>0</v>
      </c>
      <c r="M221" s="117">
        <v>0</v>
      </c>
      <c r="N221" s="117">
        <v>1</v>
      </c>
      <c r="O221" s="117">
        <v>0</v>
      </c>
      <c r="P221" s="117">
        <v>0</v>
      </c>
      <c r="Q221" s="117">
        <v>0</v>
      </c>
      <c r="R221" s="117">
        <v>0</v>
      </c>
      <c r="S221" s="117">
        <v>0</v>
      </c>
      <c r="T221" s="117">
        <v>0</v>
      </c>
      <c r="U221" s="117">
        <v>0</v>
      </c>
      <c r="V221" s="117">
        <v>0</v>
      </c>
      <c r="W221" s="117">
        <v>0</v>
      </c>
      <c r="X221" s="117">
        <v>0</v>
      </c>
      <c r="Y221" s="117">
        <v>0</v>
      </c>
      <c r="Z221" s="117">
        <v>0</v>
      </c>
      <c r="AA221" s="117">
        <v>0</v>
      </c>
      <c r="AB221" s="117">
        <v>0</v>
      </c>
      <c r="AC221" s="117">
        <v>0</v>
      </c>
      <c r="AD221" s="117">
        <v>0</v>
      </c>
      <c r="AE221" s="117">
        <v>0</v>
      </c>
      <c r="AF221" s="117">
        <v>0</v>
      </c>
      <c r="AG221" s="83">
        <v>0</v>
      </c>
      <c r="AH221" s="117">
        <v>0</v>
      </c>
      <c r="AI221" s="117">
        <v>0</v>
      </c>
      <c r="AJ221" s="117">
        <v>0</v>
      </c>
      <c r="AK221" s="117">
        <v>0</v>
      </c>
      <c r="AL221" s="117">
        <v>0</v>
      </c>
      <c r="AM221" s="117">
        <v>0</v>
      </c>
      <c r="AN221" s="117">
        <v>0</v>
      </c>
      <c r="AO221" s="117">
        <v>0</v>
      </c>
      <c r="AP221" s="117">
        <v>0</v>
      </c>
      <c r="AQ221" s="117">
        <v>0</v>
      </c>
      <c r="AR221" s="117">
        <v>0</v>
      </c>
      <c r="AS221" s="117">
        <v>0</v>
      </c>
      <c r="AT221" s="117">
        <v>0</v>
      </c>
      <c r="AU221" s="117"/>
      <c r="AV221" s="117"/>
      <c r="AW221" s="117"/>
      <c r="AX221" s="117"/>
      <c r="AY221" s="117"/>
      <c r="AZ221" s="117"/>
      <c r="BA221" s="117"/>
      <c r="BB221" s="117"/>
      <c r="BC221" s="118">
        <f>SUM(D221:BB221)</f>
        <v>1</v>
      </c>
      <c r="BD221" s="116"/>
    </row>
    <row r="222" spans="1:89" s="119" customFormat="1" x14ac:dyDescent="0.25">
      <c r="A222" s="261"/>
      <c r="B222" s="116" t="s">
        <v>115</v>
      </c>
      <c r="C222" s="268"/>
      <c r="D222" s="117">
        <f>D221</f>
        <v>0</v>
      </c>
      <c r="E222" s="117">
        <f t="shared" ref="E222:AI222" si="221">+D222+E221</f>
        <v>0</v>
      </c>
      <c r="F222" s="117">
        <f t="shared" si="221"/>
        <v>0</v>
      </c>
      <c r="G222" s="117">
        <f t="shared" si="221"/>
        <v>0</v>
      </c>
      <c r="H222" s="117">
        <f t="shared" si="221"/>
        <v>0</v>
      </c>
      <c r="I222" s="117">
        <f t="shared" si="221"/>
        <v>0</v>
      </c>
      <c r="J222" s="117">
        <f t="shared" si="221"/>
        <v>0</v>
      </c>
      <c r="K222" s="117">
        <f t="shared" si="221"/>
        <v>0</v>
      </c>
      <c r="L222" s="117">
        <f t="shared" si="221"/>
        <v>0</v>
      </c>
      <c r="M222" s="117">
        <f t="shared" si="221"/>
        <v>0</v>
      </c>
      <c r="N222" s="117">
        <f t="shared" si="221"/>
        <v>1</v>
      </c>
      <c r="O222" s="117">
        <f t="shared" si="221"/>
        <v>1</v>
      </c>
      <c r="P222" s="117">
        <f t="shared" si="221"/>
        <v>1</v>
      </c>
      <c r="Q222" s="117">
        <f t="shared" si="221"/>
        <v>1</v>
      </c>
      <c r="R222" s="117">
        <f t="shared" si="221"/>
        <v>1</v>
      </c>
      <c r="S222" s="117">
        <f t="shared" si="221"/>
        <v>1</v>
      </c>
      <c r="T222" s="117">
        <f t="shared" si="221"/>
        <v>1</v>
      </c>
      <c r="U222" s="117">
        <f t="shared" si="221"/>
        <v>1</v>
      </c>
      <c r="V222" s="117">
        <f t="shared" si="221"/>
        <v>1</v>
      </c>
      <c r="W222" s="117">
        <f t="shared" si="221"/>
        <v>1</v>
      </c>
      <c r="X222" s="117">
        <f t="shared" si="221"/>
        <v>1</v>
      </c>
      <c r="Y222" s="117">
        <f t="shared" si="221"/>
        <v>1</v>
      </c>
      <c r="Z222" s="117">
        <f t="shared" si="221"/>
        <v>1</v>
      </c>
      <c r="AA222" s="117">
        <f t="shared" si="221"/>
        <v>1</v>
      </c>
      <c r="AB222" s="117">
        <f t="shared" si="221"/>
        <v>1</v>
      </c>
      <c r="AC222" s="117">
        <f t="shared" si="221"/>
        <v>1</v>
      </c>
      <c r="AD222" s="117">
        <f t="shared" si="221"/>
        <v>1</v>
      </c>
      <c r="AE222" s="117">
        <f t="shared" si="221"/>
        <v>1</v>
      </c>
      <c r="AF222" s="117">
        <f t="shared" si="221"/>
        <v>1</v>
      </c>
      <c r="AG222" s="83">
        <f t="shared" si="221"/>
        <v>1</v>
      </c>
      <c r="AH222" s="117">
        <f t="shared" si="221"/>
        <v>1</v>
      </c>
      <c r="AI222" s="117">
        <f t="shared" si="221"/>
        <v>1</v>
      </c>
      <c r="AJ222" s="117">
        <f t="shared" ref="AJ222:BB222" si="222">+AI222+AJ221</f>
        <v>1</v>
      </c>
      <c r="AK222" s="117">
        <f t="shared" si="222"/>
        <v>1</v>
      </c>
      <c r="AL222" s="117">
        <f t="shared" si="222"/>
        <v>1</v>
      </c>
      <c r="AM222" s="117">
        <f t="shared" si="222"/>
        <v>1</v>
      </c>
      <c r="AN222" s="117">
        <f t="shared" si="222"/>
        <v>1</v>
      </c>
      <c r="AO222" s="117">
        <f t="shared" si="222"/>
        <v>1</v>
      </c>
      <c r="AP222" s="117">
        <f t="shared" si="222"/>
        <v>1</v>
      </c>
      <c r="AQ222" s="117">
        <f t="shared" si="222"/>
        <v>1</v>
      </c>
      <c r="AR222" s="117">
        <f t="shared" si="222"/>
        <v>1</v>
      </c>
      <c r="AS222" s="117">
        <f t="shared" si="222"/>
        <v>1</v>
      </c>
      <c r="AT222" s="117">
        <f t="shared" si="222"/>
        <v>1</v>
      </c>
      <c r="AU222" s="117">
        <f t="shared" si="222"/>
        <v>1</v>
      </c>
      <c r="AV222" s="117">
        <f t="shared" si="222"/>
        <v>1</v>
      </c>
      <c r="AW222" s="117">
        <f t="shared" si="222"/>
        <v>1</v>
      </c>
      <c r="AX222" s="117">
        <f t="shared" si="222"/>
        <v>1</v>
      </c>
      <c r="AY222" s="117">
        <f t="shared" si="222"/>
        <v>1</v>
      </c>
      <c r="AZ222" s="117">
        <f t="shared" si="222"/>
        <v>1</v>
      </c>
      <c r="BA222" s="117">
        <f t="shared" si="222"/>
        <v>1</v>
      </c>
      <c r="BB222" s="117">
        <f t="shared" si="222"/>
        <v>1</v>
      </c>
      <c r="BC222" s="118"/>
      <c r="BD222" s="116"/>
    </row>
    <row r="223" spans="1:89" s="119" customFormat="1" x14ac:dyDescent="0.25">
      <c r="A223" s="261"/>
      <c r="B223" s="116" t="s">
        <v>116</v>
      </c>
      <c r="C223" s="268"/>
      <c r="D223" s="117">
        <v>0</v>
      </c>
      <c r="E223" s="117">
        <v>0</v>
      </c>
      <c r="F223" s="117">
        <v>0</v>
      </c>
      <c r="G223" s="117">
        <v>0</v>
      </c>
      <c r="H223" s="117">
        <v>0</v>
      </c>
      <c r="I223" s="117">
        <v>0</v>
      </c>
      <c r="J223" s="117">
        <v>0</v>
      </c>
      <c r="K223" s="117">
        <v>0</v>
      </c>
      <c r="L223" s="117">
        <v>0</v>
      </c>
      <c r="M223" s="117">
        <v>0</v>
      </c>
      <c r="N223" s="117">
        <v>0</v>
      </c>
      <c r="O223" s="117">
        <v>0</v>
      </c>
      <c r="P223" s="117">
        <v>0</v>
      </c>
      <c r="Q223" s="117">
        <v>0</v>
      </c>
      <c r="R223" s="117">
        <v>0</v>
      </c>
      <c r="S223" s="117">
        <v>0</v>
      </c>
      <c r="T223" s="117">
        <v>0</v>
      </c>
      <c r="U223" s="117">
        <v>0</v>
      </c>
      <c r="V223" s="117">
        <v>0</v>
      </c>
      <c r="W223" s="117">
        <v>0</v>
      </c>
      <c r="X223" s="117">
        <v>0</v>
      </c>
      <c r="Y223" s="117">
        <v>0</v>
      </c>
      <c r="Z223" s="117">
        <v>0</v>
      </c>
      <c r="AA223" s="117">
        <v>0</v>
      </c>
      <c r="AB223" s="117">
        <v>0</v>
      </c>
      <c r="AC223" s="117">
        <v>0</v>
      </c>
      <c r="AD223" s="117">
        <v>0</v>
      </c>
      <c r="AE223" s="117">
        <v>0</v>
      </c>
      <c r="AF223" s="117">
        <v>0</v>
      </c>
      <c r="AG223" s="83">
        <v>0</v>
      </c>
      <c r="AH223" s="117">
        <v>0</v>
      </c>
      <c r="AI223" s="117">
        <v>0</v>
      </c>
      <c r="AJ223" s="117">
        <v>0</v>
      </c>
      <c r="AK223" s="117">
        <v>0</v>
      </c>
      <c r="AL223" s="117">
        <v>0</v>
      </c>
      <c r="AM223" s="117">
        <v>0</v>
      </c>
      <c r="AN223" s="117">
        <v>0</v>
      </c>
      <c r="AO223" s="117">
        <v>0</v>
      </c>
      <c r="AP223" s="117">
        <v>0</v>
      </c>
      <c r="AQ223" s="117">
        <v>0</v>
      </c>
      <c r="AR223" s="117">
        <v>0</v>
      </c>
      <c r="AS223" s="117">
        <v>0</v>
      </c>
      <c r="AT223" s="117">
        <v>0</v>
      </c>
      <c r="AU223" s="117"/>
      <c r="AV223" s="117"/>
      <c r="AW223" s="117"/>
      <c r="AX223" s="117"/>
      <c r="AY223" s="117"/>
      <c r="AZ223" s="117"/>
      <c r="BA223" s="117"/>
      <c r="BB223" s="117"/>
      <c r="BC223" s="118">
        <f>SUM(D223:BB223)</f>
        <v>0</v>
      </c>
      <c r="BD223" s="116"/>
    </row>
    <row r="224" spans="1:89" s="119" customFormat="1" x14ac:dyDescent="0.25">
      <c r="A224" s="261"/>
      <c r="B224" s="116" t="s">
        <v>117</v>
      </c>
      <c r="C224" s="268"/>
      <c r="D224" s="117">
        <f>D223</f>
        <v>0</v>
      </c>
      <c r="E224" s="117">
        <f t="shared" ref="E224:AI224" si="223">+D224+E223</f>
        <v>0</v>
      </c>
      <c r="F224" s="117">
        <f t="shared" si="223"/>
        <v>0</v>
      </c>
      <c r="G224" s="117">
        <f t="shared" si="223"/>
        <v>0</v>
      </c>
      <c r="H224" s="117">
        <f t="shared" si="223"/>
        <v>0</v>
      </c>
      <c r="I224" s="117">
        <f t="shared" si="223"/>
        <v>0</v>
      </c>
      <c r="J224" s="117">
        <f t="shared" si="223"/>
        <v>0</v>
      </c>
      <c r="K224" s="117">
        <f t="shared" si="223"/>
        <v>0</v>
      </c>
      <c r="L224" s="117">
        <f t="shared" si="223"/>
        <v>0</v>
      </c>
      <c r="M224" s="117">
        <f t="shared" si="223"/>
        <v>0</v>
      </c>
      <c r="N224" s="117">
        <f t="shared" si="223"/>
        <v>0</v>
      </c>
      <c r="O224" s="117">
        <f t="shared" si="223"/>
        <v>0</v>
      </c>
      <c r="P224" s="117">
        <f t="shared" si="223"/>
        <v>0</v>
      </c>
      <c r="Q224" s="117">
        <f t="shared" si="223"/>
        <v>0</v>
      </c>
      <c r="R224" s="117">
        <f t="shared" si="223"/>
        <v>0</v>
      </c>
      <c r="S224" s="117">
        <f t="shared" si="223"/>
        <v>0</v>
      </c>
      <c r="T224" s="117">
        <f>+S224+T223</f>
        <v>0</v>
      </c>
      <c r="U224" s="117">
        <f t="shared" si="223"/>
        <v>0</v>
      </c>
      <c r="V224" s="117">
        <f t="shared" si="223"/>
        <v>0</v>
      </c>
      <c r="W224" s="117">
        <f t="shared" si="223"/>
        <v>0</v>
      </c>
      <c r="X224" s="117">
        <f t="shared" si="223"/>
        <v>0</v>
      </c>
      <c r="Y224" s="117">
        <f t="shared" si="223"/>
        <v>0</v>
      </c>
      <c r="Z224" s="117">
        <f t="shared" si="223"/>
        <v>0</v>
      </c>
      <c r="AA224" s="117">
        <f t="shared" si="223"/>
        <v>0</v>
      </c>
      <c r="AB224" s="117">
        <f t="shared" si="223"/>
        <v>0</v>
      </c>
      <c r="AC224" s="117">
        <f t="shared" si="223"/>
        <v>0</v>
      </c>
      <c r="AD224" s="117">
        <f t="shared" si="223"/>
        <v>0</v>
      </c>
      <c r="AE224" s="117">
        <f t="shared" si="223"/>
        <v>0</v>
      </c>
      <c r="AF224" s="117">
        <f t="shared" si="223"/>
        <v>0</v>
      </c>
      <c r="AG224" s="83">
        <f t="shared" si="223"/>
        <v>0</v>
      </c>
      <c r="AH224" s="117">
        <f t="shared" si="223"/>
        <v>0</v>
      </c>
      <c r="AI224" s="117">
        <f t="shared" si="223"/>
        <v>0</v>
      </c>
      <c r="AJ224" s="117">
        <f t="shared" ref="AJ224:BB224" si="224">+AI224+AJ223</f>
        <v>0</v>
      </c>
      <c r="AK224" s="117">
        <f t="shared" si="224"/>
        <v>0</v>
      </c>
      <c r="AL224" s="117">
        <f t="shared" si="224"/>
        <v>0</v>
      </c>
      <c r="AM224" s="117">
        <f t="shared" si="224"/>
        <v>0</v>
      </c>
      <c r="AN224" s="117">
        <f t="shared" si="224"/>
        <v>0</v>
      </c>
      <c r="AO224" s="117">
        <f t="shared" si="224"/>
        <v>0</v>
      </c>
      <c r="AP224" s="117">
        <f t="shared" si="224"/>
        <v>0</v>
      </c>
      <c r="AQ224" s="117">
        <f t="shared" si="224"/>
        <v>0</v>
      </c>
      <c r="AR224" s="117">
        <f t="shared" si="224"/>
        <v>0</v>
      </c>
      <c r="AS224" s="117">
        <f t="shared" si="224"/>
        <v>0</v>
      </c>
      <c r="AT224" s="117">
        <f t="shared" si="224"/>
        <v>0</v>
      </c>
      <c r="AU224" s="117">
        <f t="shared" si="224"/>
        <v>0</v>
      </c>
      <c r="AV224" s="117">
        <f t="shared" si="224"/>
        <v>0</v>
      </c>
      <c r="AW224" s="117">
        <f t="shared" si="224"/>
        <v>0</v>
      </c>
      <c r="AX224" s="117">
        <f t="shared" si="224"/>
        <v>0</v>
      </c>
      <c r="AY224" s="117">
        <f t="shared" si="224"/>
        <v>0</v>
      </c>
      <c r="AZ224" s="117">
        <f t="shared" si="224"/>
        <v>0</v>
      </c>
      <c r="BA224" s="117">
        <f t="shared" si="224"/>
        <v>0</v>
      </c>
      <c r="BB224" s="117">
        <f t="shared" si="224"/>
        <v>0</v>
      </c>
      <c r="BC224" s="118"/>
      <c r="BD224" s="116"/>
    </row>
    <row r="225" spans="1:89" s="128" customFormat="1" x14ac:dyDescent="0.25">
      <c r="A225" s="261"/>
      <c r="B225" s="120"/>
      <c r="C225" s="268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84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2"/>
      <c r="BD225" s="120"/>
    </row>
    <row r="226" spans="1:89" s="123" customFormat="1" x14ac:dyDescent="0.25">
      <c r="A226" s="261"/>
      <c r="B226" s="123" t="s">
        <v>118</v>
      </c>
      <c r="C226" s="124">
        <v>2.2999999999999998</v>
      </c>
      <c r="D226" s="125">
        <f t="shared" ref="D226:AI226" si="225">+D222*$C226</f>
        <v>0</v>
      </c>
      <c r="E226" s="125">
        <f t="shared" si="225"/>
        <v>0</v>
      </c>
      <c r="F226" s="125">
        <f t="shared" si="225"/>
        <v>0</v>
      </c>
      <c r="G226" s="125">
        <f t="shared" si="225"/>
        <v>0</v>
      </c>
      <c r="H226" s="125">
        <f t="shared" si="225"/>
        <v>0</v>
      </c>
      <c r="I226" s="125">
        <f t="shared" si="225"/>
        <v>0</v>
      </c>
      <c r="J226" s="125">
        <f t="shared" si="225"/>
        <v>0</v>
      </c>
      <c r="K226" s="125">
        <f t="shared" si="225"/>
        <v>0</v>
      </c>
      <c r="L226" s="125">
        <f t="shared" si="225"/>
        <v>0</v>
      </c>
      <c r="M226" s="125">
        <f t="shared" si="225"/>
        <v>0</v>
      </c>
      <c r="N226" s="125">
        <f t="shared" si="225"/>
        <v>2.2999999999999998</v>
      </c>
      <c r="O226" s="125">
        <f t="shared" si="225"/>
        <v>2.2999999999999998</v>
      </c>
      <c r="P226" s="125">
        <f t="shared" si="225"/>
        <v>2.2999999999999998</v>
      </c>
      <c r="Q226" s="125">
        <f t="shared" si="225"/>
        <v>2.2999999999999998</v>
      </c>
      <c r="R226" s="125">
        <f t="shared" si="225"/>
        <v>2.2999999999999998</v>
      </c>
      <c r="S226" s="125">
        <f t="shared" si="225"/>
        <v>2.2999999999999998</v>
      </c>
      <c r="T226" s="125">
        <f t="shared" si="225"/>
        <v>2.2999999999999998</v>
      </c>
      <c r="U226" s="125">
        <f t="shared" si="225"/>
        <v>2.2999999999999998</v>
      </c>
      <c r="V226" s="125">
        <f t="shared" si="225"/>
        <v>2.2999999999999998</v>
      </c>
      <c r="W226" s="125">
        <f t="shared" si="225"/>
        <v>2.2999999999999998</v>
      </c>
      <c r="X226" s="125">
        <f t="shared" si="225"/>
        <v>2.2999999999999998</v>
      </c>
      <c r="Y226" s="125">
        <f t="shared" si="225"/>
        <v>2.2999999999999998</v>
      </c>
      <c r="Z226" s="125">
        <f t="shared" si="225"/>
        <v>2.2999999999999998</v>
      </c>
      <c r="AA226" s="125">
        <f t="shared" si="225"/>
        <v>2.2999999999999998</v>
      </c>
      <c r="AB226" s="125">
        <f t="shared" si="225"/>
        <v>2.2999999999999998</v>
      </c>
      <c r="AC226" s="125">
        <f t="shared" si="225"/>
        <v>2.2999999999999998</v>
      </c>
      <c r="AD226" s="125">
        <f t="shared" si="225"/>
        <v>2.2999999999999998</v>
      </c>
      <c r="AE226" s="125">
        <f t="shared" si="225"/>
        <v>2.2999999999999998</v>
      </c>
      <c r="AF226" s="125">
        <f t="shared" si="225"/>
        <v>2.2999999999999998</v>
      </c>
      <c r="AG226" s="91">
        <f t="shared" si="225"/>
        <v>2.2999999999999998</v>
      </c>
      <c r="AH226" s="125">
        <f t="shared" si="225"/>
        <v>2.2999999999999998</v>
      </c>
      <c r="AI226" s="125">
        <f t="shared" si="225"/>
        <v>2.2999999999999998</v>
      </c>
      <c r="AJ226" s="125">
        <f t="shared" ref="AJ226:BB226" si="226">+AJ222*$C226</f>
        <v>2.2999999999999998</v>
      </c>
      <c r="AK226" s="125">
        <f t="shared" si="226"/>
        <v>2.2999999999999998</v>
      </c>
      <c r="AL226" s="125">
        <f t="shared" si="226"/>
        <v>2.2999999999999998</v>
      </c>
      <c r="AM226" s="125">
        <f t="shared" si="226"/>
        <v>2.2999999999999998</v>
      </c>
      <c r="AN226" s="125">
        <f t="shared" si="226"/>
        <v>2.2999999999999998</v>
      </c>
      <c r="AO226" s="125">
        <f t="shared" si="226"/>
        <v>2.2999999999999998</v>
      </c>
      <c r="AP226" s="125">
        <f t="shared" si="226"/>
        <v>2.2999999999999998</v>
      </c>
      <c r="AQ226" s="125">
        <f t="shared" si="226"/>
        <v>2.2999999999999998</v>
      </c>
      <c r="AR226" s="125">
        <f t="shared" si="226"/>
        <v>2.2999999999999998</v>
      </c>
      <c r="AS226" s="125">
        <f t="shared" si="226"/>
        <v>2.2999999999999998</v>
      </c>
      <c r="AT226" s="125">
        <f t="shared" si="226"/>
        <v>2.2999999999999998</v>
      </c>
      <c r="AU226" s="125">
        <f t="shared" si="226"/>
        <v>2.2999999999999998</v>
      </c>
      <c r="AV226" s="125">
        <f t="shared" si="226"/>
        <v>2.2999999999999998</v>
      </c>
      <c r="AW226" s="125">
        <f t="shared" si="226"/>
        <v>2.2999999999999998</v>
      </c>
      <c r="AX226" s="125">
        <f t="shared" si="226"/>
        <v>2.2999999999999998</v>
      </c>
      <c r="AY226" s="125">
        <f t="shared" si="226"/>
        <v>2.2999999999999998</v>
      </c>
      <c r="AZ226" s="125">
        <f t="shared" si="226"/>
        <v>2.2999999999999998</v>
      </c>
      <c r="BA226" s="125">
        <f t="shared" si="226"/>
        <v>2.2999999999999998</v>
      </c>
      <c r="BB226" s="125">
        <f t="shared" si="226"/>
        <v>2.2999999999999998</v>
      </c>
      <c r="BC226" s="126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</row>
    <row r="227" spans="1:89" s="140" customFormat="1" ht="13.8" thickBot="1" x14ac:dyDescent="0.3">
      <c r="A227" s="262"/>
      <c r="B227" s="140" t="s">
        <v>119</v>
      </c>
      <c r="C227" s="141" t="str">
        <f>+'Detail by Turbine'!B35</f>
        <v>Available</v>
      </c>
      <c r="D227" s="142">
        <f t="shared" ref="D227:AI227" si="227">+D224*$C226</f>
        <v>0</v>
      </c>
      <c r="E227" s="142">
        <f t="shared" si="227"/>
        <v>0</v>
      </c>
      <c r="F227" s="142">
        <f t="shared" si="227"/>
        <v>0</v>
      </c>
      <c r="G227" s="142">
        <f t="shared" si="227"/>
        <v>0</v>
      </c>
      <c r="H227" s="142">
        <f t="shared" si="227"/>
        <v>0</v>
      </c>
      <c r="I227" s="142">
        <f t="shared" si="227"/>
        <v>0</v>
      </c>
      <c r="J227" s="142">
        <f t="shared" si="227"/>
        <v>0</v>
      </c>
      <c r="K227" s="142">
        <f t="shared" si="227"/>
        <v>0</v>
      </c>
      <c r="L227" s="142">
        <f t="shared" si="227"/>
        <v>0</v>
      </c>
      <c r="M227" s="142">
        <f t="shared" si="227"/>
        <v>0</v>
      </c>
      <c r="N227" s="142">
        <f t="shared" si="227"/>
        <v>0</v>
      </c>
      <c r="O227" s="142">
        <f t="shared" si="227"/>
        <v>0</v>
      </c>
      <c r="P227" s="142">
        <f t="shared" si="227"/>
        <v>0</v>
      </c>
      <c r="Q227" s="142">
        <f t="shared" si="227"/>
        <v>0</v>
      </c>
      <c r="R227" s="142">
        <f t="shared" si="227"/>
        <v>0</v>
      </c>
      <c r="S227" s="142">
        <f t="shared" si="227"/>
        <v>0</v>
      </c>
      <c r="T227" s="142">
        <f t="shared" si="227"/>
        <v>0</v>
      </c>
      <c r="U227" s="142">
        <f t="shared" si="227"/>
        <v>0</v>
      </c>
      <c r="V227" s="142">
        <f t="shared" si="227"/>
        <v>0</v>
      </c>
      <c r="W227" s="142">
        <f t="shared" si="227"/>
        <v>0</v>
      </c>
      <c r="X227" s="142">
        <f t="shared" si="227"/>
        <v>0</v>
      </c>
      <c r="Y227" s="142">
        <f t="shared" si="227"/>
        <v>0</v>
      </c>
      <c r="Z227" s="142">
        <f t="shared" si="227"/>
        <v>0</v>
      </c>
      <c r="AA227" s="142">
        <f t="shared" si="227"/>
        <v>0</v>
      </c>
      <c r="AB227" s="142">
        <f t="shared" si="227"/>
        <v>0</v>
      </c>
      <c r="AC227" s="142">
        <f t="shared" si="227"/>
        <v>0</v>
      </c>
      <c r="AD227" s="142">
        <f t="shared" si="227"/>
        <v>0</v>
      </c>
      <c r="AE227" s="142">
        <f t="shared" si="227"/>
        <v>0</v>
      </c>
      <c r="AF227" s="142">
        <f t="shared" si="227"/>
        <v>0</v>
      </c>
      <c r="AG227" s="137">
        <f t="shared" si="227"/>
        <v>0</v>
      </c>
      <c r="AH227" s="142">
        <f t="shared" si="227"/>
        <v>0</v>
      </c>
      <c r="AI227" s="142">
        <f t="shared" si="227"/>
        <v>0</v>
      </c>
      <c r="AJ227" s="142">
        <f t="shared" ref="AJ227:BB227" si="228">+AJ224*$C226</f>
        <v>0</v>
      </c>
      <c r="AK227" s="142">
        <f t="shared" si="228"/>
        <v>0</v>
      </c>
      <c r="AL227" s="142">
        <f t="shared" si="228"/>
        <v>0</v>
      </c>
      <c r="AM227" s="142">
        <f t="shared" si="228"/>
        <v>0</v>
      </c>
      <c r="AN227" s="142">
        <f t="shared" si="228"/>
        <v>0</v>
      </c>
      <c r="AO227" s="142">
        <f t="shared" si="228"/>
        <v>0</v>
      </c>
      <c r="AP227" s="142">
        <f t="shared" si="228"/>
        <v>0</v>
      </c>
      <c r="AQ227" s="142">
        <f t="shared" si="228"/>
        <v>0</v>
      </c>
      <c r="AR227" s="142">
        <f t="shared" si="228"/>
        <v>0</v>
      </c>
      <c r="AS227" s="142">
        <f t="shared" si="228"/>
        <v>0</v>
      </c>
      <c r="AT227" s="142">
        <f t="shared" si="228"/>
        <v>0</v>
      </c>
      <c r="AU227" s="142">
        <f t="shared" si="228"/>
        <v>0</v>
      </c>
      <c r="AV227" s="142">
        <f t="shared" si="228"/>
        <v>0</v>
      </c>
      <c r="AW227" s="142">
        <f t="shared" si="228"/>
        <v>0</v>
      </c>
      <c r="AX227" s="142">
        <f t="shared" si="228"/>
        <v>0</v>
      </c>
      <c r="AY227" s="142">
        <f t="shared" si="228"/>
        <v>0</v>
      </c>
      <c r="AZ227" s="142">
        <f t="shared" si="228"/>
        <v>0</v>
      </c>
      <c r="BA227" s="142">
        <f t="shared" si="228"/>
        <v>0</v>
      </c>
      <c r="BB227" s="142">
        <f t="shared" si="228"/>
        <v>0</v>
      </c>
      <c r="BC227" s="143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4"/>
      <c r="BR227" s="144"/>
      <c r="BS227" s="144"/>
      <c r="BT227" s="144"/>
      <c r="BU227" s="144"/>
      <c r="BV227" s="144"/>
      <c r="BW227" s="144"/>
      <c r="BX227" s="144"/>
      <c r="BY227" s="144"/>
      <c r="BZ227" s="144"/>
      <c r="CA227" s="144"/>
      <c r="CB227" s="144"/>
      <c r="CC227" s="144"/>
      <c r="CD227" s="144"/>
      <c r="CE227" s="144"/>
      <c r="CF227" s="144"/>
      <c r="CG227" s="144"/>
      <c r="CH227" s="144"/>
      <c r="CI227" s="144"/>
      <c r="CJ227" s="144"/>
      <c r="CK227" s="144"/>
    </row>
    <row r="228" spans="1:89" x14ac:dyDescent="0.25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255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1:89" s="78" customFormat="1" x14ac:dyDescent="0.25">
      <c r="B229" s="88" t="s">
        <v>123</v>
      </c>
      <c r="C229" s="9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256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</row>
    <row r="230" spans="1:89" s="199" customFormat="1" x14ac:dyDescent="0.25">
      <c r="B230" s="199" t="s">
        <v>135</v>
      </c>
      <c r="C230" s="200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56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</row>
    <row r="231" spans="1:89" s="199" customFormat="1" x14ac:dyDescent="0.25">
      <c r="B231" s="199" t="s">
        <v>118</v>
      </c>
      <c r="C231" s="254">
        <f>C10+C18+C26+C34+C42+C50</f>
        <v>514.24900000000002</v>
      </c>
      <c r="D231" s="201">
        <f>D10+D18+D26+D34+D42+D50</f>
        <v>0</v>
      </c>
      <c r="E231" s="201">
        <f t="shared" ref="E231:BB231" si="229">E10+E18+E26+E34+E42+E50</f>
        <v>0</v>
      </c>
      <c r="F231" s="201">
        <f t="shared" si="229"/>
        <v>0</v>
      </c>
      <c r="G231" s="201">
        <f t="shared" si="229"/>
        <v>0</v>
      </c>
      <c r="H231" s="201">
        <f t="shared" si="229"/>
        <v>0</v>
      </c>
      <c r="I231" s="201">
        <f t="shared" si="229"/>
        <v>0</v>
      </c>
      <c r="J231" s="201">
        <f t="shared" si="229"/>
        <v>0</v>
      </c>
      <c r="K231" s="201">
        <f t="shared" si="229"/>
        <v>0</v>
      </c>
      <c r="L231" s="201">
        <f t="shared" si="229"/>
        <v>0</v>
      </c>
      <c r="M231" s="201">
        <f t="shared" si="229"/>
        <v>0</v>
      </c>
      <c r="N231" s="201">
        <f t="shared" si="229"/>
        <v>0</v>
      </c>
      <c r="O231" s="201">
        <f t="shared" si="229"/>
        <v>0</v>
      </c>
      <c r="P231" s="201">
        <f t="shared" si="229"/>
        <v>0</v>
      </c>
      <c r="Q231" s="201">
        <f t="shared" si="229"/>
        <v>0</v>
      </c>
      <c r="R231" s="201">
        <f t="shared" si="229"/>
        <v>0</v>
      </c>
      <c r="S231" s="201">
        <f t="shared" si="229"/>
        <v>0</v>
      </c>
      <c r="T231" s="201">
        <f t="shared" si="229"/>
        <v>0</v>
      </c>
      <c r="U231" s="201">
        <f t="shared" si="229"/>
        <v>0</v>
      </c>
      <c r="V231" s="201">
        <f t="shared" si="229"/>
        <v>0</v>
      </c>
      <c r="W231" s="201">
        <f t="shared" si="229"/>
        <v>0</v>
      </c>
      <c r="X231" s="201">
        <f t="shared" si="229"/>
        <v>25.024999999999999</v>
      </c>
      <c r="Y231" s="201">
        <f t="shared" si="229"/>
        <v>25.024999999999999</v>
      </c>
      <c r="Z231" s="201">
        <f t="shared" si="229"/>
        <v>25.024999999999999</v>
      </c>
      <c r="AA231" s="201">
        <f t="shared" si="229"/>
        <v>82.58250000000001</v>
      </c>
      <c r="AB231" s="201">
        <f t="shared" si="229"/>
        <v>95.094999999999999</v>
      </c>
      <c r="AC231" s="201">
        <f t="shared" si="229"/>
        <v>120.80744999999999</v>
      </c>
      <c r="AD231" s="201">
        <f t="shared" si="229"/>
        <v>146.51989999999998</v>
      </c>
      <c r="AE231" s="201">
        <f t="shared" si="229"/>
        <v>161.67239000000001</v>
      </c>
      <c r="AF231" s="201">
        <f t="shared" si="229"/>
        <v>176.82488000000001</v>
      </c>
      <c r="AG231" s="257">
        <f t="shared" si="229"/>
        <v>189.47487000000007</v>
      </c>
      <c r="AH231" s="201">
        <f t="shared" si="229"/>
        <v>199.62236000000007</v>
      </c>
      <c r="AI231" s="201">
        <f t="shared" si="229"/>
        <v>209.76985000000008</v>
      </c>
      <c r="AJ231" s="201">
        <f t="shared" si="229"/>
        <v>219.91734000000008</v>
      </c>
      <c r="AK231" s="201">
        <f t="shared" si="229"/>
        <v>235.48230000000007</v>
      </c>
      <c r="AL231" s="201">
        <f t="shared" si="229"/>
        <v>253.68725000000009</v>
      </c>
      <c r="AM231" s="201">
        <f t="shared" si="229"/>
        <v>271.89220000000006</v>
      </c>
      <c r="AN231" s="201">
        <f t="shared" si="229"/>
        <v>290.09715000000011</v>
      </c>
      <c r="AO231" s="201">
        <f t="shared" si="229"/>
        <v>318.3121000000001</v>
      </c>
      <c r="AP231" s="201">
        <f t="shared" si="229"/>
        <v>349.02955000000009</v>
      </c>
      <c r="AQ231" s="201">
        <f t="shared" si="229"/>
        <v>377.24450000000019</v>
      </c>
      <c r="AR231" s="201">
        <f t="shared" si="229"/>
        <v>392.94695000000013</v>
      </c>
      <c r="AS231" s="201">
        <f t="shared" si="229"/>
        <v>408.64940000000013</v>
      </c>
      <c r="AT231" s="201">
        <f t="shared" si="229"/>
        <v>421.84935000000019</v>
      </c>
      <c r="AU231" s="201">
        <f t="shared" si="229"/>
        <v>435.04930000000024</v>
      </c>
      <c r="AV231" s="201">
        <f t="shared" si="229"/>
        <v>461.44920000000025</v>
      </c>
      <c r="AW231" s="201">
        <f t="shared" si="229"/>
        <v>501.04905000000019</v>
      </c>
      <c r="AX231" s="201">
        <f t="shared" si="229"/>
        <v>514.24900000000025</v>
      </c>
      <c r="AY231" s="201">
        <f t="shared" si="229"/>
        <v>514.24900000000025</v>
      </c>
      <c r="AZ231" s="201">
        <f t="shared" si="229"/>
        <v>514.24900000000025</v>
      </c>
      <c r="BA231" s="201">
        <f t="shared" si="229"/>
        <v>514.24900000000025</v>
      </c>
      <c r="BB231" s="201">
        <f t="shared" si="229"/>
        <v>514.24900000000025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199" customFormat="1" x14ac:dyDescent="0.25">
      <c r="B232" s="199" t="s">
        <v>119</v>
      </c>
      <c r="C232" s="214"/>
      <c r="D232" s="201">
        <f t="shared" ref="D232:BB232" si="230">D11+D19+D27+D35+D43+D51</f>
        <v>0</v>
      </c>
      <c r="E232" s="201">
        <f t="shared" si="230"/>
        <v>0</v>
      </c>
      <c r="F232" s="201">
        <f t="shared" si="230"/>
        <v>0</v>
      </c>
      <c r="G232" s="201">
        <f t="shared" si="230"/>
        <v>0</v>
      </c>
      <c r="H232" s="201">
        <f t="shared" si="230"/>
        <v>0</v>
      </c>
      <c r="I232" s="201">
        <f t="shared" si="230"/>
        <v>0</v>
      </c>
      <c r="J232" s="201">
        <f t="shared" si="230"/>
        <v>0</v>
      </c>
      <c r="K232" s="201">
        <f t="shared" si="230"/>
        <v>0</v>
      </c>
      <c r="L232" s="201">
        <f t="shared" si="230"/>
        <v>0</v>
      </c>
      <c r="M232" s="201">
        <f t="shared" si="230"/>
        <v>0</v>
      </c>
      <c r="N232" s="201">
        <f t="shared" si="230"/>
        <v>0</v>
      </c>
      <c r="O232" s="201">
        <f t="shared" si="230"/>
        <v>0</v>
      </c>
      <c r="P232" s="201">
        <f t="shared" si="230"/>
        <v>0</v>
      </c>
      <c r="Q232" s="201">
        <f t="shared" si="230"/>
        <v>0</v>
      </c>
      <c r="R232" s="201">
        <f t="shared" si="230"/>
        <v>13.199950000000001</v>
      </c>
      <c r="S232" s="201">
        <f t="shared" si="230"/>
        <v>13.199950000000001</v>
      </c>
      <c r="T232" s="201">
        <f t="shared" si="230"/>
        <v>13.199950000000001</v>
      </c>
      <c r="U232" s="201">
        <f t="shared" si="230"/>
        <v>13.199950000000001</v>
      </c>
      <c r="V232" s="201">
        <f t="shared" si="230"/>
        <v>38.224950000000007</v>
      </c>
      <c r="W232" s="201">
        <f t="shared" si="230"/>
        <v>41.478200000000001</v>
      </c>
      <c r="X232" s="201">
        <f t="shared" si="230"/>
        <v>45.73245</v>
      </c>
      <c r="Y232" s="201">
        <f t="shared" si="230"/>
        <v>49.736450000000005</v>
      </c>
      <c r="Z232" s="201">
        <f t="shared" si="230"/>
        <v>56.493200000000002</v>
      </c>
      <c r="AA232" s="201">
        <f t="shared" si="230"/>
        <v>68.75545000000001</v>
      </c>
      <c r="AB232" s="201">
        <f t="shared" si="230"/>
        <v>83.520200000000003</v>
      </c>
      <c r="AC232" s="201">
        <f t="shared" si="230"/>
        <v>98.034700000000001</v>
      </c>
      <c r="AD232" s="201">
        <f t="shared" si="230"/>
        <v>123.74715</v>
      </c>
      <c r="AE232" s="201">
        <f t="shared" si="230"/>
        <v>139.65039000000002</v>
      </c>
      <c r="AF232" s="201">
        <f t="shared" si="230"/>
        <v>155.80388000000002</v>
      </c>
      <c r="AG232" s="257">
        <f t="shared" si="230"/>
        <v>171.70712</v>
      </c>
      <c r="AH232" s="201">
        <f t="shared" si="230"/>
        <v>184.60736</v>
      </c>
      <c r="AI232" s="201">
        <f t="shared" si="230"/>
        <v>194.75485</v>
      </c>
      <c r="AJ232" s="201">
        <f t="shared" si="230"/>
        <v>205.40284000000003</v>
      </c>
      <c r="AK232" s="201">
        <f t="shared" si="230"/>
        <v>214.92332100000004</v>
      </c>
      <c r="AL232" s="201">
        <f t="shared" si="230"/>
        <v>226.83354200000002</v>
      </c>
      <c r="AM232" s="201">
        <f t="shared" si="230"/>
        <v>239.31300799999997</v>
      </c>
      <c r="AN232" s="201">
        <f t="shared" si="230"/>
        <v>258.41994700000004</v>
      </c>
      <c r="AO232" s="201">
        <f t="shared" si="230"/>
        <v>298.81188500000002</v>
      </c>
      <c r="AP232" s="201">
        <f t="shared" si="230"/>
        <v>335.25758700000006</v>
      </c>
      <c r="AQ232" s="201">
        <f t="shared" si="230"/>
        <v>374.38452599999994</v>
      </c>
      <c r="AR232" s="201">
        <f t="shared" si="230"/>
        <v>390.43346900000006</v>
      </c>
      <c r="AS232" s="201">
        <f t="shared" si="230"/>
        <v>397.03344400000003</v>
      </c>
      <c r="AT232" s="201">
        <f t="shared" si="230"/>
        <v>404.68941500000005</v>
      </c>
      <c r="AU232" s="201">
        <f t="shared" si="230"/>
        <v>414.98537600000003</v>
      </c>
      <c r="AV232" s="201">
        <f t="shared" si="230"/>
        <v>420.26535600000005</v>
      </c>
      <c r="AW232" s="201">
        <f t="shared" si="230"/>
        <v>426.60133200000007</v>
      </c>
      <c r="AX232" s="201">
        <f t="shared" si="230"/>
        <v>514.24900000000002</v>
      </c>
      <c r="AY232" s="201">
        <f t="shared" si="230"/>
        <v>514.24900000000002</v>
      </c>
      <c r="AZ232" s="201">
        <f t="shared" si="230"/>
        <v>514.24900000000002</v>
      </c>
      <c r="BA232" s="201">
        <f t="shared" si="230"/>
        <v>514.24900000000002</v>
      </c>
      <c r="BB232" s="201">
        <f t="shared" si="230"/>
        <v>514.24900000000002</v>
      </c>
      <c r="BC232" s="202"/>
      <c r="BD232" s="203"/>
      <c r="BE232" s="203"/>
      <c r="BF232" s="203"/>
      <c r="BG232" s="203"/>
      <c r="BH232" s="203"/>
      <c r="BI232" s="203"/>
      <c r="BJ232" s="203"/>
      <c r="BK232" s="203"/>
      <c r="BL232" s="203"/>
      <c r="BM232" s="203"/>
      <c r="BN232" s="203"/>
      <c r="BO232" s="203"/>
      <c r="BP232" s="203"/>
      <c r="BQ232" s="203"/>
      <c r="BR232" s="203"/>
      <c r="BS232" s="203"/>
      <c r="BT232" s="203"/>
      <c r="BU232" s="203"/>
      <c r="BV232" s="203"/>
      <c r="BW232" s="203"/>
      <c r="BX232" s="203"/>
      <c r="BY232" s="203"/>
      <c r="BZ232" s="203"/>
      <c r="CA232" s="203"/>
      <c r="CB232" s="203"/>
      <c r="CC232" s="203"/>
      <c r="CD232" s="203"/>
      <c r="CE232" s="203"/>
      <c r="CF232" s="203"/>
      <c r="CG232" s="203"/>
      <c r="CH232" s="203"/>
      <c r="CI232" s="203"/>
      <c r="CJ232" s="203"/>
      <c r="CK232" s="203"/>
    </row>
    <row r="233" spans="1:89" s="78" customFormat="1" x14ac:dyDescent="0.25">
      <c r="B233" s="88"/>
      <c r="C233" s="9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256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</row>
    <row r="234" spans="1:89" s="92" customFormat="1" x14ac:dyDescent="0.25">
      <c r="B234" s="92" t="s">
        <v>122</v>
      </c>
      <c r="C234" s="94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256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132"/>
    </row>
    <row r="235" spans="1:89" s="92" customFormat="1" x14ac:dyDescent="0.25">
      <c r="B235" s="92" t="s">
        <v>118</v>
      </c>
      <c r="C235" s="94">
        <f>+C58+C162+C170+C66+C74+C82+C90+C146+C138+C130+C154+C98+C106+C114+C122</f>
        <v>347.15225999999996</v>
      </c>
      <c r="D235" s="95">
        <f>+D58+D162+D170+D66+D74+D82+D90+D138+D146+D130+D154+D122+D114+D106+D98</f>
        <v>0</v>
      </c>
      <c r="E235" s="95">
        <f t="shared" ref="E235:BB235" si="231">+E58+E162+E170+E66+E74+E82+E90+E138+E146+E130+E154+E122+E114+E106+E98</f>
        <v>0</v>
      </c>
      <c r="F235" s="95">
        <f t="shared" si="231"/>
        <v>0</v>
      </c>
      <c r="G235" s="95">
        <f t="shared" si="231"/>
        <v>0</v>
      </c>
      <c r="H235" s="95">
        <f t="shared" si="231"/>
        <v>0</v>
      </c>
      <c r="I235" s="95">
        <f t="shared" si="231"/>
        <v>0</v>
      </c>
      <c r="J235" s="95">
        <f t="shared" si="231"/>
        <v>0</v>
      </c>
      <c r="K235" s="95">
        <f t="shared" si="231"/>
        <v>0</v>
      </c>
      <c r="L235" s="95">
        <f t="shared" si="231"/>
        <v>0</v>
      </c>
      <c r="M235" s="95">
        <f t="shared" si="231"/>
        <v>0</v>
      </c>
      <c r="N235" s="95">
        <f t="shared" si="231"/>
        <v>2.8230952380952377</v>
      </c>
      <c r="O235" s="95">
        <f t="shared" si="231"/>
        <v>2.8230952380952377</v>
      </c>
      <c r="P235" s="95">
        <f t="shared" si="231"/>
        <v>2.8230952380952377</v>
      </c>
      <c r="Q235" s="95">
        <f t="shared" si="231"/>
        <v>2.8230952380952377</v>
      </c>
      <c r="R235" s="95">
        <f t="shared" si="231"/>
        <v>7.1039084540952384</v>
      </c>
      <c r="S235" s="95">
        <f t="shared" si="231"/>
        <v>7.6149962300952376</v>
      </c>
      <c r="T235" s="95">
        <f t="shared" si="231"/>
        <v>14.157696230095233</v>
      </c>
      <c r="U235" s="95">
        <f t="shared" si="231"/>
        <v>18.519496230095235</v>
      </c>
      <c r="V235" s="95">
        <f t="shared" si="231"/>
        <v>18.519496230095235</v>
      </c>
      <c r="W235" s="95">
        <f t="shared" si="231"/>
        <v>55.42994567009525</v>
      </c>
      <c r="X235" s="95">
        <f t="shared" si="231"/>
        <v>66.876067120761917</v>
      </c>
      <c r="Y235" s="95">
        <f t="shared" si="231"/>
        <v>79.150288571428547</v>
      </c>
      <c r="Z235" s="95">
        <f t="shared" si="231"/>
        <v>84.05371002209526</v>
      </c>
      <c r="AA235" s="95">
        <f t="shared" si="231"/>
        <v>88.957131472761887</v>
      </c>
      <c r="AB235" s="95">
        <f t="shared" si="231"/>
        <v>93.8605529234286</v>
      </c>
      <c r="AC235" s="95">
        <f t="shared" si="231"/>
        <v>98.763974374095227</v>
      </c>
      <c r="AD235" s="95">
        <f t="shared" si="231"/>
        <v>103.66739582476193</v>
      </c>
      <c r="AE235" s="95">
        <f t="shared" si="231"/>
        <v>122.82251727542855</v>
      </c>
      <c r="AF235" s="95">
        <f t="shared" si="231"/>
        <v>135.21403872609523</v>
      </c>
      <c r="AG235" s="257">
        <f t="shared" si="231"/>
        <v>152.71529517676194</v>
      </c>
      <c r="AH235" s="95">
        <f t="shared" si="231"/>
        <v>179.54966477142852</v>
      </c>
      <c r="AI235" s="95">
        <f t="shared" si="231"/>
        <v>196.03693023809518</v>
      </c>
      <c r="AJ235" s="95">
        <f t="shared" si="231"/>
        <v>220.61346690476188</v>
      </c>
      <c r="AK235" s="95">
        <f t="shared" si="231"/>
        <v>230.93830357142863</v>
      </c>
      <c r="AL235" s="95">
        <f t="shared" si="231"/>
        <v>241.26314023809519</v>
      </c>
      <c r="AM235" s="95">
        <f t="shared" si="231"/>
        <v>251.58797690476189</v>
      </c>
      <c r="AN235" s="95">
        <f t="shared" si="231"/>
        <v>261.91281357142856</v>
      </c>
      <c r="AO235" s="95">
        <f t="shared" si="231"/>
        <v>265.92976023809524</v>
      </c>
      <c r="AP235" s="95">
        <f t="shared" si="231"/>
        <v>280.7844502380953</v>
      </c>
      <c r="AQ235" s="95">
        <f t="shared" si="231"/>
        <v>289.33125023809532</v>
      </c>
      <c r="AR235" s="95">
        <f t="shared" si="231"/>
        <v>294.05319523809527</v>
      </c>
      <c r="AS235" s="95">
        <f t="shared" si="231"/>
        <v>302.99199523809529</v>
      </c>
      <c r="AT235" s="95">
        <f t="shared" si="231"/>
        <v>314.77079523809522</v>
      </c>
      <c r="AU235" s="95">
        <f t="shared" si="231"/>
        <v>323.70959523809523</v>
      </c>
      <c r="AV235" s="95">
        <f t="shared" si="231"/>
        <v>332.64839523809519</v>
      </c>
      <c r="AW235" s="95">
        <f t="shared" si="231"/>
        <v>334.21639523809523</v>
      </c>
      <c r="AX235" s="95">
        <f t="shared" si="231"/>
        <v>335.78439523809521</v>
      </c>
      <c r="AY235" s="95">
        <f t="shared" si="231"/>
        <v>337.3523952380952</v>
      </c>
      <c r="AZ235" s="95">
        <f t="shared" si="231"/>
        <v>345.19239523809523</v>
      </c>
      <c r="BA235" s="95">
        <f t="shared" si="231"/>
        <v>347.15239523809521</v>
      </c>
      <c r="BB235" s="95">
        <f t="shared" si="231"/>
        <v>347.15239523809521</v>
      </c>
      <c r="BC235" s="96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</row>
    <row r="236" spans="1:89" s="92" customFormat="1" x14ac:dyDescent="0.25">
      <c r="B236" s="92" t="s">
        <v>119</v>
      </c>
      <c r="C236" s="98"/>
      <c r="D236" s="95">
        <f>+D59+D163+D171+D67+D75+D83+D91+D139+D147+D131+D155+D123+D115+D107+D99</f>
        <v>0</v>
      </c>
      <c r="E236" s="95">
        <f t="shared" ref="E236:BB236" si="232">+E59+E163+E171+E67+E75+E83+E91+E139+E147+E131+E155+E123+E115+E107+E99</f>
        <v>0</v>
      </c>
      <c r="F236" s="95">
        <f t="shared" si="232"/>
        <v>0</v>
      </c>
      <c r="G236" s="95">
        <f t="shared" si="232"/>
        <v>0</v>
      </c>
      <c r="H236" s="95">
        <f t="shared" si="232"/>
        <v>0</v>
      </c>
      <c r="I236" s="95">
        <f t="shared" si="232"/>
        <v>0</v>
      </c>
      <c r="J236" s="95">
        <f t="shared" si="232"/>
        <v>0</v>
      </c>
      <c r="K236" s="95">
        <f t="shared" si="232"/>
        <v>0</v>
      </c>
      <c r="L236" s="95">
        <f t="shared" si="232"/>
        <v>0</v>
      </c>
      <c r="M236" s="95">
        <f t="shared" si="232"/>
        <v>0</v>
      </c>
      <c r="N236" s="95">
        <f t="shared" si="232"/>
        <v>2.84</v>
      </c>
      <c r="O236" s="95">
        <f t="shared" si="232"/>
        <v>2.84</v>
      </c>
      <c r="P236" s="95">
        <f t="shared" si="232"/>
        <v>2.84</v>
      </c>
      <c r="Q236" s="95">
        <f t="shared" si="232"/>
        <v>2.84</v>
      </c>
      <c r="R236" s="95">
        <f t="shared" si="232"/>
        <v>2.84</v>
      </c>
      <c r="S236" s="95">
        <f t="shared" si="232"/>
        <v>2.84</v>
      </c>
      <c r="T236" s="95">
        <f t="shared" si="232"/>
        <v>2.84</v>
      </c>
      <c r="U236" s="95">
        <f t="shared" si="232"/>
        <v>46.458000000000006</v>
      </c>
      <c r="V236" s="95">
        <f t="shared" si="232"/>
        <v>46.458000000000006</v>
      </c>
      <c r="W236" s="95">
        <f t="shared" si="232"/>
        <v>88.207471999999967</v>
      </c>
      <c r="X236" s="95">
        <f t="shared" si="232"/>
        <v>87.310215111111091</v>
      </c>
      <c r="Y236" s="95">
        <f t="shared" si="232"/>
        <v>165.55806222222228</v>
      </c>
      <c r="Z236" s="95">
        <f t="shared" si="232"/>
        <v>168.28554133333333</v>
      </c>
      <c r="AA236" s="95">
        <f t="shared" si="232"/>
        <v>170.65054684444451</v>
      </c>
      <c r="AB236" s="95">
        <f t="shared" si="232"/>
        <v>171.56565795555557</v>
      </c>
      <c r="AC236" s="95">
        <f t="shared" si="232"/>
        <v>172.48076906666662</v>
      </c>
      <c r="AD236" s="95">
        <f t="shared" si="232"/>
        <v>173.3958801777778</v>
      </c>
      <c r="AE236" s="95">
        <f t="shared" si="232"/>
        <v>174.31099128888886</v>
      </c>
      <c r="AF236" s="95">
        <f t="shared" si="232"/>
        <v>179.14610240000002</v>
      </c>
      <c r="AG236" s="257">
        <f t="shared" si="232"/>
        <v>186.36910351111106</v>
      </c>
      <c r="AH236" s="95">
        <f t="shared" si="232"/>
        <v>217.75565182222223</v>
      </c>
      <c r="AI236" s="95">
        <f t="shared" si="232"/>
        <v>226.30636333333331</v>
      </c>
      <c r="AJ236" s="95">
        <f t="shared" si="232"/>
        <v>234.31336444444446</v>
      </c>
      <c r="AK236" s="95">
        <f t="shared" si="232"/>
        <v>242.32036555555555</v>
      </c>
      <c r="AL236" s="95">
        <f t="shared" si="232"/>
        <v>250.32736666666673</v>
      </c>
      <c r="AM236" s="95">
        <f t="shared" si="232"/>
        <v>258.33436777777774</v>
      </c>
      <c r="AN236" s="95">
        <f t="shared" si="232"/>
        <v>266.34136888888889</v>
      </c>
      <c r="AO236" s="95">
        <f t="shared" si="232"/>
        <v>268.04047999999995</v>
      </c>
      <c r="AP236" s="95">
        <f t="shared" si="232"/>
        <v>312.62036999999992</v>
      </c>
      <c r="AQ236" s="95">
        <f t="shared" si="232"/>
        <v>319.71225999999996</v>
      </c>
      <c r="AR236" s="95">
        <f t="shared" si="232"/>
        <v>320.49625999999995</v>
      </c>
      <c r="AS236" s="95">
        <f t="shared" si="232"/>
        <v>321.28025999999994</v>
      </c>
      <c r="AT236" s="95">
        <f t="shared" si="232"/>
        <v>322.06425999999993</v>
      </c>
      <c r="AU236" s="95">
        <f t="shared" si="232"/>
        <v>322.84825999999993</v>
      </c>
      <c r="AV236" s="95">
        <f t="shared" si="232"/>
        <v>323.63225999999997</v>
      </c>
      <c r="AW236" s="95">
        <f t="shared" si="232"/>
        <v>323.63225999999997</v>
      </c>
      <c r="AX236" s="95">
        <f t="shared" si="232"/>
        <v>323.63225999999997</v>
      </c>
      <c r="AY236" s="95">
        <f t="shared" si="232"/>
        <v>323.63225999999997</v>
      </c>
      <c r="AZ236" s="95">
        <f t="shared" si="232"/>
        <v>323.63225999999997</v>
      </c>
      <c r="BA236" s="95">
        <f t="shared" si="232"/>
        <v>323.63225999999997</v>
      </c>
      <c r="BB236" s="95">
        <f t="shared" si="232"/>
        <v>347.15225999999996</v>
      </c>
      <c r="BC236" s="96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</row>
    <row r="237" spans="1:89" s="78" customFormat="1" x14ac:dyDescent="0.25">
      <c r="B237" s="88"/>
      <c r="C237" s="9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256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</row>
    <row r="238" spans="1:89" s="123" customFormat="1" x14ac:dyDescent="0.25">
      <c r="B238" s="123" t="s">
        <v>124</v>
      </c>
      <c r="C238" s="124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257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6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</row>
    <row r="239" spans="1:89" s="123" customFormat="1" x14ac:dyDescent="0.25">
      <c r="B239" s="123" t="s">
        <v>118</v>
      </c>
      <c r="C239" s="124">
        <f>C178+C194+C202+C186+C210+C218+C226</f>
        <v>121.68899999999998</v>
      </c>
      <c r="D239" s="125">
        <f>D178+D194+D202+D186+D210+D218+D226</f>
        <v>0</v>
      </c>
      <c r="E239" s="125">
        <f t="shared" ref="E239:BB239" si="233">E178+E194+E202+E186+E210+E218+E226</f>
        <v>0</v>
      </c>
      <c r="F239" s="125">
        <f t="shared" si="233"/>
        <v>0</v>
      </c>
      <c r="G239" s="125">
        <f t="shared" si="233"/>
        <v>0</v>
      </c>
      <c r="H239" s="125">
        <f t="shared" si="233"/>
        <v>3.6758999999999999</v>
      </c>
      <c r="I239" s="125">
        <f t="shared" si="233"/>
        <v>6.1265000000000001</v>
      </c>
      <c r="J239" s="125">
        <f t="shared" si="233"/>
        <v>8.5770999999999997</v>
      </c>
      <c r="K239" s="125">
        <f t="shared" si="233"/>
        <v>11.027699999999999</v>
      </c>
      <c r="L239" s="125">
        <f t="shared" si="233"/>
        <v>12.865649999999999</v>
      </c>
      <c r="M239" s="125">
        <f t="shared" si="233"/>
        <v>14.703599999999996</v>
      </c>
      <c r="N239" s="125">
        <f t="shared" si="233"/>
        <v>18.228899999999999</v>
      </c>
      <c r="O239" s="125">
        <f t="shared" si="233"/>
        <v>19.4542</v>
      </c>
      <c r="P239" s="125">
        <f t="shared" si="233"/>
        <v>20.679500000000001</v>
      </c>
      <c r="Q239" s="125">
        <f t="shared" si="233"/>
        <v>21.292150000000003</v>
      </c>
      <c r="R239" s="125">
        <f t="shared" si="233"/>
        <v>21.904800000000002</v>
      </c>
      <c r="S239" s="125">
        <f t="shared" si="233"/>
        <v>22.517450000000004</v>
      </c>
      <c r="T239" s="125">
        <f t="shared" si="233"/>
        <v>29.672800000000002</v>
      </c>
      <c r="U239" s="125">
        <f t="shared" si="233"/>
        <v>34.64725</v>
      </c>
      <c r="V239" s="125">
        <f t="shared" si="233"/>
        <v>35.259900000000002</v>
      </c>
      <c r="W239" s="125">
        <f t="shared" si="233"/>
        <v>50.259820224999999</v>
      </c>
      <c r="X239" s="125">
        <f t="shared" si="233"/>
        <v>59.854399999999998</v>
      </c>
      <c r="Y239" s="125">
        <f t="shared" si="233"/>
        <v>61.289337500000002</v>
      </c>
      <c r="Z239" s="125">
        <f t="shared" si="233"/>
        <v>63.949575000000003</v>
      </c>
      <c r="AA239" s="125">
        <f t="shared" si="233"/>
        <v>65.480175000000003</v>
      </c>
      <c r="AB239" s="125">
        <f t="shared" si="233"/>
        <v>67.01077500000001</v>
      </c>
      <c r="AC239" s="125">
        <f t="shared" si="233"/>
        <v>68.541375000000002</v>
      </c>
      <c r="AD239" s="125">
        <f t="shared" si="233"/>
        <v>71.219925000000003</v>
      </c>
      <c r="AE239" s="125">
        <f t="shared" si="233"/>
        <v>83.196050000000014</v>
      </c>
      <c r="AF239" s="125">
        <f t="shared" si="233"/>
        <v>86.065925000000007</v>
      </c>
      <c r="AG239" s="257">
        <f t="shared" si="233"/>
        <v>91.42302500000001</v>
      </c>
      <c r="AH239" s="125">
        <f t="shared" si="233"/>
        <v>102.82517500000002</v>
      </c>
      <c r="AI239" s="125">
        <f t="shared" si="233"/>
        <v>104.16445</v>
      </c>
      <c r="AJ239" s="125">
        <f t="shared" si="233"/>
        <v>114.03600000000002</v>
      </c>
      <c r="AK239" s="125">
        <f t="shared" si="233"/>
        <v>114.80130000000001</v>
      </c>
      <c r="AL239" s="125">
        <f t="shared" si="233"/>
        <v>115.56660000000001</v>
      </c>
      <c r="AM239" s="125">
        <f t="shared" si="233"/>
        <v>116.140575</v>
      </c>
      <c r="AN239" s="125">
        <f t="shared" si="233"/>
        <v>116.52322500000001</v>
      </c>
      <c r="AO239" s="125">
        <f t="shared" si="233"/>
        <v>116.52322500000001</v>
      </c>
      <c r="AP239" s="125">
        <f t="shared" si="233"/>
        <v>116.52322500000001</v>
      </c>
      <c r="AQ239" s="125">
        <f t="shared" si="233"/>
        <v>116.52322500000001</v>
      </c>
      <c r="AR239" s="125">
        <f t="shared" si="233"/>
        <v>120.732375</v>
      </c>
      <c r="AS239" s="125">
        <f t="shared" si="233"/>
        <v>121.68900000000001</v>
      </c>
      <c r="AT239" s="125">
        <f t="shared" si="233"/>
        <v>121.68900000000001</v>
      </c>
      <c r="AU239" s="125">
        <f t="shared" si="233"/>
        <v>121.68900000000001</v>
      </c>
      <c r="AV239" s="125">
        <f t="shared" si="233"/>
        <v>121.68900000000001</v>
      </c>
      <c r="AW239" s="125">
        <f t="shared" si="233"/>
        <v>121.68900000000001</v>
      </c>
      <c r="AX239" s="125">
        <f t="shared" si="233"/>
        <v>121.68900000000001</v>
      </c>
      <c r="AY239" s="125">
        <f t="shared" si="233"/>
        <v>121.68900000000001</v>
      </c>
      <c r="AZ239" s="125">
        <f t="shared" si="233"/>
        <v>121.68900000000001</v>
      </c>
      <c r="BA239" s="125">
        <f t="shared" si="233"/>
        <v>121.68900000000001</v>
      </c>
      <c r="BB239" s="125">
        <f t="shared" si="233"/>
        <v>121.68900000000001</v>
      </c>
      <c r="BC239" s="126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</row>
    <row r="240" spans="1:89" s="123" customFormat="1" x14ac:dyDescent="0.25">
      <c r="B240" s="123" t="s">
        <v>119</v>
      </c>
      <c r="C240" s="124"/>
      <c r="D240" s="125">
        <f>D179+D195+D203+D187+D211+D219+D227</f>
        <v>1.2253000000000001</v>
      </c>
      <c r="E240" s="125">
        <f t="shared" ref="E240:BB240" si="234">E179+E195+E203+E187+E211+E219+E227</f>
        <v>1.2253000000000001</v>
      </c>
      <c r="F240" s="125">
        <f t="shared" si="234"/>
        <v>3.6759000000000004</v>
      </c>
      <c r="G240" s="125">
        <f t="shared" si="234"/>
        <v>3.6759000000000004</v>
      </c>
      <c r="H240" s="125">
        <f t="shared" si="234"/>
        <v>3.6759000000000004</v>
      </c>
      <c r="I240" s="125">
        <f t="shared" si="234"/>
        <v>3.6759000000000004</v>
      </c>
      <c r="J240" s="125">
        <f t="shared" si="234"/>
        <v>3.6759000000000004</v>
      </c>
      <c r="K240" s="125">
        <f t="shared" si="234"/>
        <v>4.9012000000000002</v>
      </c>
      <c r="L240" s="125">
        <f t="shared" si="234"/>
        <v>4.9012000000000002</v>
      </c>
      <c r="M240" s="125">
        <f t="shared" si="234"/>
        <v>4.9012000000000002</v>
      </c>
      <c r="N240" s="125">
        <f t="shared" si="234"/>
        <v>6.1265000000000001</v>
      </c>
      <c r="O240" s="125">
        <f t="shared" si="234"/>
        <v>6.1265000000000001</v>
      </c>
      <c r="P240" s="125">
        <f t="shared" si="234"/>
        <v>6.1265000000000001</v>
      </c>
      <c r="Q240" s="125">
        <f t="shared" si="234"/>
        <v>8.5770999999999997</v>
      </c>
      <c r="R240" s="125">
        <f t="shared" si="234"/>
        <v>8.5770999999999997</v>
      </c>
      <c r="S240" s="125">
        <f t="shared" si="234"/>
        <v>8.5770999999999997</v>
      </c>
      <c r="T240" s="125">
        <f t="shared" si="234"/>
        <v>8.5770999999999997</v>
      </c>
      <c r="U240" s="125">
        <f t="shared" si="234"/>
        <v>52.195100000000004</v>
      </c>
      <c r="V240" s="125">
        <f t="shared" si="234"/>
        <v>52.195100000000004</v>
      </c>
      <c r="W240" s="125">
        <f t="shared" si="234"/>
        <v>69.978224999999995</v>
      </c>
      <c r="X240" s="125">
        <f t="shared" si="234"/>
        <v>86.67242499999999</v>
      </c>
      <c r="Y240" s="125">
        <f t="shared" si="234"/>
        <v>87.437725</v>
      </c>
      <c r="Z240" s="125">
        <f t="shared" si="234"/>
        <v>88.394349999999989</v>
      </c>
      <c r="AA240" s="125">
        <f t="shared" si="234"/>
        <v>89.350974999999991</v>
      </c>
      <c r="AB240" s="125">
        <f t="shared" si="234"/>
        <v>90.307599999999994</v>
      </c>
      <c r="AC240" s="125">
        <f t="shared" si="234"/>
        <v>91.264224999999996</v>
      </c>
      <c r="AD240" s="125">
        <f t="shared" si="234"/>
        <v>92.220849999999999</v>
      </c>
      <c r="AE240" s="125">
        <f t="shared" si="234"/>
        <v>93.177475000000001</v>
      </c>
      <c r="AF240" s="125">
        <f t="shared" si="234"/>
        <v>93.942774999999997</v>
      </c>
      <c r="AG240" s="257">
        <f t="shared" si="234"/>
        <v>94.8994</v>
      </c>
      <c r="AH240" s="125">
        <f t="shared" si="234"/>
        <v>106.76155</v>
      </c>
      <c r="AI240" s="125">
        <f t="shared" si="234"/>
        <v>107.14419999999998</v>
      </c>
      <c r="AJ240" s="125">
        <f t="shared" si="234"/>
        <v>107.52685</v>
      </c>
      <c r="AK240" s="125">
        <f t="shared" si="234"/>
        <v>107.90950000000001</v>
      </c>
      <c r="AL240" s="125">
        <f t="shared" si="234"/>
        <v>107.90950000000001</v>
      </c>
      <c r="AM240" s="125">
        <f t="shared" si="234"/>
        <v>107.90950000000001</v>
      </c>
      <c r="AN240" s="125">
        <f t="shared" si="234"/>
        <v>107.90950000000001</v>
      </c>
      <c r="AO240" s="125">
        <f t="shared" si="234"/>
        <v>107.90950000000001</v>
      </c>
      <c r="AP240" s="125">
        <f t="shared" si="234"/>
        <v>107.90950000000001</v>
      </c>
      <c r="AQ240" s="125">
        <f t="shared" si="234"/>
        <v>107.90950000000001</v>
      </c>
      <c r="AR240" s="125">
        <f t="shared" si="234"/>
        <v>107.90950000000001</v>
      </c>
      <c r="AS240" s="125">
        <f t="shared" si="234"/>
        <v>119.38899999999998</v>
      </c>
      <c r="AT240" s="125">
        <f t="shared" si="234"/>
        <v>119.38899999999998</v>
      </c>
      <c r="AU240" s="125">
        <f t="shared" si="234"/>
        <v>119.38899999999998</v>
      </c>
      <c r="AV240" s="125">
        <f t="shared" si="234"/>
        <v>119.38899999999998</v>
      </c>
      <c r="AW240" s="125">
        <f t="shared" si="234"/>
        <v>119.38899999999998</v>
      </c>
      <c r="AX240" s="125">
        <f t="shared" si="234"/>
        <v>119.38899999999998</v>
      </c>
      <c r="AY240" s="125">
        <f t="shared" si="234"/>
        <v>119.38899999999998</v>
      </c>
      <c r="AZ240" s="125">
        <f t="shared" si="234"/>
        <v>119.38899999999998</v>
      </c>
      <c r="BA240" s="125">
        <f t="shared" si="234"/>
        <v>119.38899999999998</v>
      </c>
      <c r="BB240" s="125">
        <f t="shared" si="234"/>
        <v>119.38899999999998</v>
      </c>
      <c r="BC240" s="126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</row>
    <row r="241" spans="2:54" s="78" customFormat="1" x14ac:dyDescent="0.25">
      <c r="B241" s="88"/>
      <c r="C241" s="9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256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</row>
    <row r="242" spans="2:54" s="78" customFormat="1" x14ac:dyDescent="0.25">
      <c r="B242" s="88" t="s">
        <v>140</v>
      </c>
      <c r="C242" s="9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256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</row>
    <row r="243" spans="2:54" s="78" customFormat="1" x14ac:dyDescent="0.25">
      <c r="B243" s="88" t="s">
        <v>118</v>
      </c>
      <c r="C243" s="90">
        <f>+C235+C239+C231</f>
        <v>983.09025999999994</v>
      </c>
      <c r="D243" s="130">
        <f>+D235+D239+D231</f>
        <v>0</v>
      </c>
      <c r="E243" s="130">
        <f t="shared" ref="E243:BB243" si="235">+E235+E239+E231</f>
        <v>0</v>
      </c>
      <c r="F243" s="130">
        <f t="shared" si="235"/>
        <v>0</v>
      </c>
      <c r="G243" s="130">
        <f t="shared" si="235"/>
        <v>0</v>
      </c>
      <c r="H243" s="130">
        <f t="shared" si="235"/>
        <v>3.6758999999999999</v>
      </c>
      <c r="I243" s="130">
        <f t="shared" si="235"/>
        <v>6.1265000000000001</v>
      </c>
      <c r="J243" s="130">
        <f t="shared" si="235"/>
        <v>8.5770999999999997</v>
      </c>
      <c r="K243" s="130">
        <f t="shared" si="235"/>
        <v>11.027699999999999</v>
      </c>
      <c r="L243" s="130">
        <f t="shared" si="235"/>
        <v>12.865649999999999</v>
      </c>
      <c r="M243" s="130">
        <f>+M235+M239+M231</f>
        <v>14.703599999999996</v>
      </c>
      <c r="N243" s="130">
        <f t="shared" si="235"/>
        <v>21.051995238095238</v>
      </c>
      <c r="O243" s="130">
        <f t="shared" si="235"/>
        <v>22.277295238095238</v>
      </c>
      <c r="P243" s="130">
        <f t="shared" si="235"/>
        <v>23.502595238095239</v>
      </c>
      <c r="Q243" s="130">
        <f t="shared" si="235"/>
        <v>24.115245238095241</v>
      </c>
      <c r="R243" s="130">
        <f t="shared" si="235"/>
        <v>29.008708454095242</v>
      </c>
      <c r="S243" s="130">
        <f t="shared" si="235"/>
        <v>30.13244623009524</v>
      </c>
      <c r="T243" s="130">
        <f t="shared" si="235"/>
        <v>43.830496230095235</v>
      </c>
      <c r="U243" s="130">
        <f t="shared" si="235"/>
        <v>53.166746230095235</v>
      </c>
      <c r="V243" s="130">
        <f t="shared" si="235"/>
        <v>53.779396230095237</v>
      </c>
      <c r="W243" s="130">
        <f t="shared" si="235"/>
        <v>105.68976589509525</v>
      </c>
      <c r="X243" s="130">
        <f t="shared" si="235"/>
        <v>151.75546712076192</v>
      </c>
      <c r="Y243" s="130">
        <f t="shared" si="235"/>
        <v>165.46462607142857</v>
      </c>
      <c r="Z243" s="130">
        <f t="shared" si="235"/>
        <v>173.02828502209528</v>
      </c>
      <c r="AA243" s="130">
        <f t="shared" si="235"/>
        <v>237.0198064727619</v>
      </c>
      <c r="AB243" s="130">
        <f t="shared" si="235"/>
        <v>255.96632792342862</v>
      </c>
      <c r="AC243" s="130">
        <f t="shared" si="235"/>
        <v>288.11279937409518</v>
      </c>
      <c r="AD243" s="130">
        <f>+AD235+AD239+AD231</f>
        <v>321.40722082476191</v>
      </c>
      <c r="AE243" s="130">
        <f t="shared" si="235"/>
        <v>367.69095727542856</v>
      </c>
      <c r="AF243" s="130">
        <f t="shared" si="235"/>
        <v>398.10484372609523</v>
      </c>
      <c r="AG243" s="256">
        <f t="shared" si="235"/>
        <v>433.61319017676203</v>
      </c>
      <c r="AH243" s="130">
        <f t="shared" si="235"/>
        <v>481.9971997714286</v>
      </c>
      <c r="AI243" s="130">
        <f t="shared" si="235"/>
        <v>509.97123023809525</v>
      </c>
      <c r="AJ243" s="130">
        <f t="shared" si="235"/>
        <v>554.56680690476196</v>
      </c>
      <c r="AK243" s="130">
        <f t="shared" si="235"/>
        <v>581.2219035714287</v>
      </c>
      <c r="AL243" s="130">
        <f t="shared" si="235"/>
        <v>610.51699023809533</v>
      </c>
      <c r="AM243" s="130">
        <f t="shared" si="235"/>
        <v>639.62075190476196</v>
      </c>
      <c r="AN243" s="130">
        <f t="shared" si="235"/>
        <v>668.5331885714287</v>
      </c>
      <c r="AO243" s="130">
        <f t="shared" si="235"/>
        <v>700.76508523809537</v>
      </c>
      <c r="AP243" s="130">
        <f t="shared" si="235"/>
        <v>746.33722523809547</v>
      </c>
      <c r="AQ243" s="130">
        <f t="shared" si="235"/>
        <v>783.09897523809559</v>
      </c>
      <c r="AR243" s="130">
        <f t="shared" si="235"/>
        <v>807.73252023809539</v>
      </c>
      <c r="AS243" s="130">
        <f t="shared" si="235"/>
        <v>833.33039523809543</v>
      </c>
      <c r="AT243" s="130">
        <f t="shared" si="235"/>
        <v>858.30914523809543</v>
      </c>
      <c r="AU243" s="130">
        <f t="shared" si="235"/>
        <v>880.4478952380955</v>
      </c>
      <c r="AV243" s="130">
        <f t="shared" si="235"/>
        <v>915.78659523809552</v>
      </c>
      <c r="AW243" s="130">
        <f t="shared" si="235"/>
        <v>956.95444523809545</v>
      </c>
      <c r="AX243" s="130">
        <f t="shared" si="235"/>
        <v>971.72239523809549</v>
      </c>
      <c r="AY243" s="130">
        <f t="shared" si="235"/>
        <v>973.29039523809547</v>
      </c>
      <c r="AZ243" s="130">
        <f t="shared" si="235"/>
        <v>981.1303952380955</v>
      </c>
      <c r="BA243" s="130">
        <f t="shared" si="235"/>
        <v>983.09039523809543</v>
      </c>
      <c r="BB243" s="130">
        <f t="shared" si="235"/>
        <v>983.09039523809543</v>
      </c>
    </row>
    <row r="244" spans="2:54" s="78" customFormat="1" x14ac:dyDescent="0.25">
      <c r="B244" s="88" t="s">
        <v>119</v>
      </c>
      <c r="C244" s="90"/>
      <c r="D244" s="130">
        <f>+D236+D240+D232</f>
        <v>1.2253000000000001</v>
      </c>
      <c r="E244" s="130">
        <f t="shared" ref="E244:BB244" si="236">+E236+E240+E232</f>
        <v>1.2253000000000001</v>
      </c>
      <c r="F244" s="130">
        <f t="shared" si="236"/>
        <v>3.6759000000000004</v>
      </c>
      <c r="G244" s="130">
        <f t="shared" si="236"/>
        <v>3.6759000000000004</v>
      </c>
      <c r="H244" s="130">
        <f t="shared" si="236"/>
        <v>3.6759000000000004</v>
      </c>
      <c r="I244" s="130">
        <f t="shared" si="236"/>
        <v>3.6759000000000004</v>
      </c>
      <c r="J244" s="130">
        <f t="shared" si="236"/>
        <v>3.6759000000000004</v>
      </c>
      <c r="K244" s="130">
        <f t="shared" si="236"/>
        <v>4.9012000000000002</v>
      </c>
      <c r="L244" s="130">
        <f t="shared" si="236"/>
        <v>4.9012000000000002</v>
      </c>
      <c r="M244" s="130">
        <f>+M236+M240+M232</f>
        <v>4.9012000000000002</v>
      </c>
      <c r="N244" s="130">
        <f t="shared" si="236"/>
        <v>8.9664999999999999</v>
      </c>
      <c r="O244" s="130">
        <f t="shared" si="236"/>
        <v>8.9664999999999999</v>
      </c>
      <c r="P244" s="130">
        <f t="shared" si="236"/>
        <v>8.9664999999999999</v>
      </c>
      <c r="Q244" s="130">
        <f t="shared" si="236"/>
        <v>11.4171</v>
      </c>
      <c r="R244" s="130">
        <f t="shared" si="236"/>
        <v>24.617049999999999</v>
      </c>
      <c r="S244" s="130">
        <f t="shared" si="236"/>
        <v>24.617049999999999</v>
      </c>
      <c r="T244" s="130">
        <f t="shared" si="236"/>
        <v>24.617049999999999</v>
      </c>
      <c r="U244" s="130">
        <f t="shared" si="236"/>
        <v>111.85305000000001</v>
      </c>
      <c r="V244" s="130">
        <f t="shared" si="236"/>
        <v>136.87805000000003</v>
      </c>
      <c r="W244" s="130">
        <f t="shared" si="236"/>
        <v>199.66389699999996</v>
      </c>
      <c r="X244" s="130">
        <f t="shared" si="236"/>
        <v>219.7150901111111</v>
      </c>
      <c r="Y244" s="130">
        <f t="shared" si="236"/>
        <v>302.7322372222223</v>
      </c>
      <c r="Z244" s="130">
        <f t="shared" si="236"/>
        <v>313.17309133333333</v>
      </c>
      <c r="AA244" s="130">
        <f t="shared" si="236"/>
        <v>328.75697184444448</v>
      </c>
      <c r="AB244" s="130">
        <f t="shared" si="236"/>
        <v>345.39345795555556</v>
      </c>
      <c r="AC244" s="130">
        <f t="shared" si="236"/>
        <v>361.77969406666659</v>
      </c>
      <c r="AD244" s="130">
        <f t="shared" si="236"/>
        <v>389.36388017777779</v>
      </c>
      <c r="AE244" s="130">
        <f t="shared" si="236"/>
        <v>407.13885628888886</v>
      </c>
      <c r="AF244" s="130">
        <f t="shared" si="236"/>
        <v>428.89275740000005</v>
      </c>
      <c r="AG244" s="256">
        <f t="shared" si="236"/>
        <v>452.97562351111105</v>
      </c>
      <c r="AH244" s="130">
        <f t="shared" si="236"/>
        <v>509.12456182222218</v>
      </c>
      <c r="AI244" s="130">
        <f t="shared" si="236"/>
        <v>528.20541333333335</v>
      </c>
      <c r="AJ244" s="130">
        <f t="shared" si="236"/>
        <v>547.2430544444444</v>
      </c>
      <c r="AK244" s="130">
        <f t="shared" si="236"/>
        <v>565.15318655555552</v>
      </c>
      <c r="AL244" s="130">
        <f t="shared" si="236"/>
        <v>585.07040866666671</v>
      </c>
      <c r="AM244" s="130">
        <f t="shared" si="236"/>
        <v>605.55687577777769</v>
      </c>
      <c r="AN244" s="130">
        <f t="shared" si="236"/>
        <v>632.67081588888891</v>
      </c>
      <c r="AO244" s="130">
        <f t="shared" si="236"/>
        <v>674.76186499999994</v>
      </c>
      <c r="AP244" s="130">
        <f t="shared" si="236"/>
        <v>755.78745700000002</v>
      </c>
      <c r="AQ244" s="130">
        <f t="shared" si="236"/>
        <v>802.00628599999993</v>
      </c>
      <c r="AR244" s="130">
        <f t="shared" si="236"/>
        <v>818.83922900000005</v>
      </c>
      <c r="AS244" s="130">
        <f t="shared" si="236"/>
        <v>837.70270399999993</v>
      </c>
      <c r="AT244" s="130">
        <f t="shared" si="236"/>
        <v>846.14267499999994</v>
      </c>
      <c r="AU244" s="130">
        <f t="shared" si="236"/>
        <v>857.22263599999997</v>
      </c>
      <c r="AV244" s="130">
        <f t="shared" si="236"/>
        <v>863.28661600000009</v>
      </c>
      <c r="AW244" s="130">
        <f t="shared" si="236"/>
        <v>869.62259200000005</v>
      </c>
      <c r="AX244" s="130">
        <f t="shared" si="236"/>
        <v>957.27026000000001</v>
      </c>
      <c r="AY244" s="130">
        <f t="shared" si="236"/>
        <v>957.27026000000001</v>
      </c>
      <c r="AZ244" s="130">
        <f t="shared" si="236"/>
        <v>957.27026000000001</v>
      </c>
      <c r="BA244" s="130">
        <f t="shared" si="236"/>
        <v>957.27026000000001</v>
      </c>
      <c r="BB244" s="130">
        <f t="shared" si="236"/>
        <v>980.79025999999999</v>
      </c>
    </row>
    <row r="245" spans="2:54" s="78" customFormat="1" x14ac:dyDescent="0.25">
      <c r="B245" s="88" t="s">
        <v>130</v>
      </c>
      <c r="C245" s="90"/>
      <c r="D245" s="130">
        <f>+D244-D243</f>
        <v>1.2253000000000001</v>
      </c>
      <c r="E245" s="130">
        <f t="shared" ref="E245:BB245" si="237">+E244-E243</f>
        <v>1.2253000000000001</v>
      </c>
      <c r="F245" s="130">
        <f t="shared" si="237"/>
        <v>3.6759000000000004</v>
      </c>
      <c r="G245" s="130">
        <f t="shared" si="237"/>
        <v>3.6759000000000004</v>
      </c>
      <c r="H245" s="130">
        <f t="shared" si="237"/>
        <v>0</v>
      </c>
      <c r="I245" s="130">
        <f t="shared" si="237"/>
        <v>-2.4505999999999997</v>
      </c>
      <c r="J245" s="130">
        <f t="shared" si="237"/>
        <v>-4.9011999999999993</v>
      </c>
      <c r="K245" s="130">
        <f t="shared" si="237"/>
        <v>-6.1264999999999992</v>
      </c>
      <c r="L245" s="130">
        <f t="shared" si="237"/>
        <v>-7.9644499999999985</v>
      </c>
      <c r="M245" s="130">
        <f>+M244-M243</f>
        <v>-9.8023999999999951</v>
      </c>
      <c r="N245" s="130">
        <f t="shared" si="237"/>
        <v>-12.085495238095238</v>
      </c>
      <c r="O245" s="130">
        <f t="shared" si="237"/>
        <v>-13.310795238095238</v>
      </c>
      <c r="P245" s="130">
        <f t="shared" si="237"/>
        <v>-14.536095238095239</v>
      </c>
      <c r="Q245" s="130">
        <f t="shared" si="237"/>
        <v>-12.698145238095242</v>
      </c>
      <c r="R245" s="130">
        <f t="shared" si="237"/>
        <v>-4.3916584540952428</v>
      </c>
      <c r="S245" s="130">
        <f t="shared" si="237"/>
        <v>-5.5153962300952415</v>
      </c>
      <c r="T245" s="130">
        <f t="shared" si="237"/>
        <v>-19.213446230095236</v>
      </c>
      <c r="U245" s="130">
        <f t="shared" si="237"/>
        <v>58.686303769904775</v>
      </c>
      <c r="V245" s="130">
        <f t="shared" si="237"/>
        <v>83.098653769904786</v>
      </c>
      <c r="W245" s="130">
        <f t="shared" si="237"/>
        <v>93.974131104904714</v>
      </c>
      <c r="X245" s="130">
        <f t="shared" si="237"/>
        <v>67.959622990349175</v>
      </c>
      <c r="Y245" s="130">
        <f t="shared" si="237"/>
        <v>137.26761115079373</v>
      </c>
      <c r="Z245" s="130">
        <f t="shared" si="237"/>
        <v>140.14480631123806</v>
      </c>
      <c r="AA245" s="130">
        <f t="shared" si="237"/>
        <v>91.737165371682579</v>
      </c>
      <c r="AB245" s="130">
        <f t="shared" si="237"/>
        <v>89.427130032126939</v>
      </c>
      <c r="AC245" s="130">
        <f t="shared" si="237"/>
        <v>73.666894692571418</v>
      </c>
      <c r="AD245" s="130">
        <f>+AD244-AD243</f>
        <v>67.95665935301588</v>
      </c>
      <c r="AE245" s="130">
        <f t="shared" si="237"/>
        <v>39.447899013460301</v>
      </c>
      <c r="AF245" s="130">
        <f t="shared" si="237"/>
        <v>30.787913673904825</v>
      </c>
      <c r="AG245" s="256">
        <f t="shared" si="237"/>
        <v>19.362433334349021</v>
      </c>
      <c r="AH245" s="130">
        <f t="shared" si="237"/>
        <v>27.127362050793579</v>
      </c>
      <c r="AI245" s="130">
        <f t="shared" si="237"/>
        <v>18.234183095238109</v>
      </c>
      <c r="AJ245" s="130">
        <f t="shared" si="237"/>
        <v>-7.3237524603175643</v>
      </c>
      <c r="AK245" s="130">
        <f t="shared" si="237"/>
        <v>-16.068717015873176</v>
      </c>
      <c r="AL245" s="130">
        <f t="shared" si="237"/>
        <v>-25.446581571428624</v>
      </c>
      <c r="AM245" s="130">
        <f t="shared" si="237"/>
        <v>-34.063876126984269</v>
      </c>
      <c r="AN245" s="130">
        <f t="shared" si="237"/>
        <v>-35.862372682539785</v>
      </c>
      <c r="AO245" s="130">
        <f t="shared" si="237"/>
        <v>-26.003220238095423</v>
      </c>
      <c r="AP245" s="130">
        <f t="shared" si="237"/>
        <v>9.4502317619045471</v>
      </c>
      <c r="AQ245" s="130">
        <f t="shared" si="237"/>
        <v>18.907310761904341</v>
      </c>
      <c r="AR245" s="130">
        <f t="shared" si="237"/>
        <v>11.106708761904656</v>
      </c>
      <c r="AS245" s="130">
        <f t="shared" si="237"/>
        <v>4.3723087619044918</v>
      </c>
      <c r="AT245" s="130">
        <f t="shared" si="237"/>
        <v>-12.166470238095485</v>
      </c>
      <c r="AU245" s="130">
        <f t="shared" si="237"/>
        <v>-23.225259238095532</v>
      </c>
      <c r="AV245" s="130">
        <f t="shared" si="237"/>
        <v>-52.49997923809542</v>
      </c>
      <c r="AW245" s="130">
        <f t="shared" si="237"/>
        <v>-87.331853238095391</v>
      </c>
      <c r="AX245" s="130">
        <f t="shared" si="237"/>
        <v>-14.45213523809548</v>
      </c>
      <c r="AY245" s="130">
        <f t="shared" si="237"/>
        <v>-16.020135238095463</v>
      </c>
      <c r="AZ245" s="130">
        <f t="shared" si="237"/>
        <v>-23.860135238095495</v>
      </c>
      <c r="BA245" s="130">
        <f t="shared" si="237"/>
        <v>-25.820135238095418</v>
      </c>
      <c r="BB245" s="130">
        <f t="shared" si="237"/>
        <v>-2.3001352380954359</v>
      </c>
    </row>
    <row r="246" spans="2:54" s="78" customFormat="1" x14ac:dyDescent="0.25">
      <c r="B246" s="88"/>
      <c r="C246" s="9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1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</row>
    <row r="247" spans="2:54" x14ac:dyDescent="0.25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2:54" x14ac:dyDescent="0.25">
      <c r="B248" s="77" t="s">
        <v>177</v>
      </c>
      <c r="C248" s="238">
        <f>SUM(C4:C227)</f>
        <v>983.0902600000004</v>
      </c>
      <c r="D248" s="76">
        <f t="shared" ref="D248:AI248" si="238">+D34+D42+D50+D10+D18+D66+D74+D82+D90+D194+D202+D58+D218+D178+D154+D162+D170+D138+D146+D186+D210+D226+D26+D130+D98+D106+D114+D122</f>
        <v>0</v>
      </c>
      <c r="E248" s="76">
        <f t="shared" si="238"/>
        <v>0</v>
      </c>
      <c r="F248" s="76">
        <f t="shared" si="238"/>
        <v>0</v>
      </c>
      <c r="G248" s="76">
        <f t="shared" si="238"/>
        <v>0</v>
      </c>
      <c r="H248" s="76">
        <f t="shared" si="238"/>
        <v>3.6758999999999999</v>
      </c>
      <c r="I248" s="76">
        <f t="shared" si="238"/>
        <v>6.1265000000000001</v>
      </c>
      <c r="J248" s="76">
        <f t="shared" si="238"/>
        <v>8.5770999999999997</v>
      </c>
      <c r="K248" s="76">
        <f t="shared" si="238"/>
        <v>11.027699999999999</v>
      </c>
      <c r="L248" s="76">
        <f t="shared" si="238"/>
        <v>12.865649999999999</v>
      </c>
      <c r="M248" s="76">
        <f t="shared" si="238"/>
        <v>14.703599999999996</v>
      </c>
      <c r="N248" s="76">
        <f t="shared" si="238"/>
        <v>21.051995238095234</v>
      </c>
      <c r="O248" s="76">
        <f t="shared" si="238"/>
        <v>22.277295238095235</v>
      </c>
      <c r="P248" s="76">
        <f t="shared" si="238"/>
        <v>23.502595238095235</v>
      </c>
      <c r="Q248" s="76">
        <f t="shared" si="238"/>
        <v>24.115245238095238</v>
      </c>
      <c r="R248" s="76">
        <f t="shared" si="238"/>
        <v>29.008708454095238</v>
      </c>
      <c r="S248" s="76">
        <f t="shared" si="238"/>
        <v>30.132446230095237</v>
      </c>
      <c r="T248" s="76">
        <f t="shared" si="238"/>
        <v>43.83049623009525</v>
      </c>
      <c r="U248" s="76">
        <f t="shared" si="238"/>
        <v>53.166746230095249</v>
      </c>
      <c r="V248" s="76">
        <f t="shared" si="238"/>
        <v>53.779396230095244</v>
      </c>
      <c r="W248" s="76">
        <f t="shared" si="238"/>
        <v>105.68976589509523</v>
      </c>
      <c r="X248" s="76">
        <f t="shared" si="238"/>
        <v>151.75546712076192</v>
      </c>
      <c r="Y248" s="76">
        <f t="shared" si="238"/>
        <v>165.46462607142863</v>
      </c>
      <c r="Z248" s="76">
        <f t="shared" si="238"/>
        <v>173.02828502209522</v>
      </c>
      <c r="AA248" s="76">
        <f t="shared" si="238"/>
        <v>237.0198064727619</v>
      </c>
      <c r="AB248" s="76">
        <f t="shared" si="238"/>
        <v>255.96632792342859</v>
      </c>
      <c r="AC248" s="76">
        <f t="shared" si="238"/>
        <v>288.11279937409518</v>
      </c>
      <c r="AD248" s="76">
        <f t="shared" si="238"/>
        <v>321.40722082476191</v>
      </c>
      <c r="AE248" s="76">
        <f t="shared" si="238"/>
        <v>367.69095727542862</v>
      </c>
      <c r="AF248" s="76">
        <f t="shared" si="238"/>
        <v>398.10484372609534</v>
      </c>
      <c r="AG248" s="76">
        <f t="shared" si="238"/>
        <v>433.61319017676198</v>
      </c>
      <c r="AH248" s="76">
        <f t="shared" si="238"/>
        <v>481.99719977142877</v>
      </c>
      <c r="AI248" s="76">
        <f t="shared" si="238"/>
        <v>509.97123023809547</v>
      </c>
      <c r="AJ248" s="76">
        <f t="shared" ref="AJ248:BB248" si="239">+AJ34+AJ42+AJ50+AJ10+AJ18+AJ66+AJ74+AJ82+AJ90+AJ194+AJ202+AJ58+AJ218+AJ178+AJ154+AJ162+AJ170+AJ138+AJ146+AJ186+AJ210+AJ226+AJ26+AJ130+AJ98+AJ106+AJ114+AJ122</f>
        <v>554.56680690476207</v>
      </c>
      <c r="AK248" s="76">
        <f t="shared" si="239"/>
        <v>581.22190357142881</v>
      </c>
      <c r="AL248" s="76">
        <f t="shared" si="239"/>
        <v>610.51699023809545</v>
      </c>
      <c r="AM248" s="76">
        <f t="shared" si="239"/>
        <v>639.62075190476219</v>
      </c>
      <c r="AN248" s="76">
        <f t="shared" si="239"/>
        <v>668.53318857142824</v>
      </c>
      <c r="AO248" s="76">
        <f t="shared" si="239"/>
        <v>700.76508523809491</v>
      </c>
      <c r="AP248" s="76">
        <f t="shared" si="239"/>
        <v>746.33722523809502</v>
      </c>
      <c r="AQ248" s="76">
        <f t="shared" si="239"/>
        <v>783.09897523809514</v>
      </c>
      <c r="AR248" s="76">
        <f t="shared" si="239"/>
        <v>807.73252023809505</v>
      </c>
      <c r="AS248" s="76">
        <f t="shared" si="239"/>
        <v>833.33039523809521</v>
      </c>
      <c r="AT248" s="76">
        <f t="shared" si="239"/>
        <v>858.30914523809543</v>
      </c>
      <c r="AU248" s="76">
        <f t="shared" si="239"/>
        <v>880.44789523809561</v>
      </c>
      <c r="AV248" s="76">
        <f t="shared" si="239"/>
        <v>915.78659523809563</v>
      </c>
      <c r="AW248" s="76">
        <f t="shared" si="239"/>
        <v>956.95444523809556</v>
      </c>
      <c r="AX248" s="76">
        <f t="shared" si="239"/>
        <v>971.72239523809549</v>
      </c>
      <c r="AY248" s="76">
        <f t="shared" si="239"/>
        <v>973.29039523809547</v>
      </c>
      <c r="AZ248" s="76">
        <f t="shared" si="239"/>
        <v>981.1303952380955</v>
      </c>
      <c r="BA248" s="76">
        <f t="shared" si="239"/>
        <v>983.09039523809554</v>
      </c>
      <c r="BB248" s="76">
        <f t="shared" si="239"/>
        <v>983.09039523809554</v>
      </c>
    </row>
    <row r="249" spans="2:54" x14ac:dyDescent="0.25">
      <c r="D249" s="76">
        <f t="shared" ref="D249:AI249" si="240">+D35+D43+D51+D11+D19+D67+D75+D83+D91+D195+D203+D59+D219+D179+D155+D163+D171+D139+D147+D187+D211+D227+D27+D131+D99+D107+D115+D123</f>
        <v>1.2253000000000001</v>
      </c>
      <c r="E249" s="76">
        <f t="shared" si="240"/>
        <v>1.2253000000000001</v>
      </c>
      <c r="F249" s="76">
        <f t="shared" si="240"/>
        <v>3.6759000000000004</v>
      </c>
      <c r="G249" s="76">
        <f t="shared" si="240"/>
        <v>3.6759000000000004</v>
      </c>
      <c r="H249" s="76">
        <f t="shared" si="240"/>
        <v>3.6759000000000004</v>
      </c>
      <c r="I249" s="76">
        <f t="shared" si="240"/>
        <v>3.6759000000000004</v>
      </c>
      <c r="J249" s="76">
        <f t="shared" si="240"/>
        <v>3.6759000000000004</v>
      </c>
      <c r="K249" s="76">
        <f t="shared" si="240"/>
        <v>4.9012000000000002</v>
      </c>
      <c r="L249" s="76">
        <f t="shared" si="240"/>
        <v>4.9012000000000002</v>
      </c>
      <c r="M249" s="76">
        <f t="shared" si="240"/>
        <v>4.9012000000000002</v>
      </c>
      <c r="N249" s="76">
        <f t="shared" si="240"/>
        <v>8.9664999999999999</v>
      </c>
      <c r="O249" s="76">
        <f t="shared" si="240"/>
        <v>8.9664999999999999</v>
      </c>
      <c r="P249" s="76">
        <f t="shared" si="240"/>
        <v>8.9664999999999999</v>
      </c>
      <c r="Q249" s="76">
        <f t="shared" si="240"/>
        <v>11.417100000000001</v>
      </c>
      <c r="R249" s="76">
        <f t="shared" si="240"/>
        <v>24.617050000000003</v>
      </c>
      <c r="S249" s="76">
        <f t="shared" si="240"/>
        <v>24.617050000000003</v>
      </c>
      <c r="T249" s="76">
        <f t="shared" si="240"/>
        <v>24.617050000000003</v>
      </c>
      <c r="U249" s="76">
        <f t="shared" si="240"/>
        <v>111.85304999999998</v>
      </c>
      <c r="V249" s="76">
        <f t="shared" si="240"/>
        <v>136.87805000000006</v>
      </c>
      <c r="W249" s="76">
        <f t="shared" si="240"/>
        <v>199.66389700000005</v>
      </c>
      <c r="X249" s="76">
        <f t="shared" si="240"/>
        <v>219.7150901111111</v>
      </c>
      <c r="Y249" s="76">
        <f t="shared" si="240"/>
        <v>302.7322372222223</v>
      </c>
      <c r="Z249" s="76">
        <f t="shared" si="240"/>
        <v>313.17309133333339</v>
      </c>
      <c r="AA249" s="76">
        <f t="shared" si="240"/>
        <v>328.75697184444442</v>
      </c>
      <c r="AB249" s="76">
        <f t="shared" si="240"/>
        <v>345.39345795555556</v>
      </c>
      <c r="AC249" s="76">
        <f t="shared" si="240"/>
        <v>361.77969406666671</v>
      </c>
      <c r="AD249" s="76">
        <f t="shared" si="240"/>
        <v>389.36388017777773</v>
      </c>
      <c r="AE249" s="76">
        <f t="shared" si="240"/>
        <v>407.1388562888888</v>
      </c>
      <c r="AF249" s="76">
        <f t="shared" si="240"/>
        <v>428.89275739999999</v>
      </c>
      <c r="AG249" s="76">
        <f t="shared" si="240"/>
        <v>452.97562351111134</v>
      </c>
      <c r="AH249" s="76">
        <f t="shared" si="240"/>
        <v>509.12456182222212</v>
      </c>
      <c r="AI249" s="76">
        <f t="shared" si="240"/>
        <v>528.20541333333335</v>
      </c>
      <c r="AJ249" s="76">
        <f t="shared" ref="AJ249:BB249" si="241">+AJ35+AJ43+AJ51+AJ11+AJ19+AJ67+AJ75+AJ83+AJ91+AJ195+AJ203+AJ59+AJ219+AJ179+AJ155+AJ163+AJ171+AJ139+AJ147+AJ187+AJ211+AJ227+AJ27+AJ131+AJ99+AJ107+AJ115+AJ123</f>
        <v>547.24305444444417</v>
      </c>
      <c r="AK249" s="76">
        <f t="shared" si="241"/>
        <v>565.15318655555564</v>
      </c>
      <c r="AL249" s="76">
        <f t="shared" si="241"/>
        <v>585.07040866666659</v>
      </c>
      <c r="AM249" s="76">
        <f t="shared" si="241"/>
        <v>605.5568757777778</v>
      </c>
      <c r="AN249" s="76">
        <f t="shared" si="241"/>
        <v>632.67081588888891</v>
      </c>
      <c r="AO249" s="76">
        <f t="shared" si="241"/>
        <v>674.76186499999994</v>
      </c>
      <c r="AP249" s="76">
        <f t="shared" si="241"/>
        <v>755.78745700000024</v>
      </c>
      <c r="AQ249" s="76">
        <f t="shared" si="241"/>
        <v>802.00628600000027</v>
      </c>
      <c r="AR249" s="76">
        <f t="shared" si="241"/>
        <v>818.83922900000039</v>
      </c>
      <c r="AS249" s="76">
        <f t="shared" si="241"/>
        <v>837.70270400000038</v>
      </c>
      <c r="AT249" s="76">
        <f t="shared" si="241"/>
        <v>846.14267500000028</v>
      </c>
      <c r="AU249" s="76">
        <f t="shared" si="241"/>
        <v>857.22263600000031</v>
      </c>
      <c r="AV249" s="76">
        <f t="shared" si="241"/>
        <v>863.28661600000032</v>
      </c>
      <c r="AW249" s="76">
        <f t="shared" si="241"/>
        <v>869.6225920000004</v>
      </c>
      <c r="AX249" s="76">
        <f t="shared" si="241"/>
        <v>957.27026000000035</v>
      </c>
      <c r="AY249" s="76">
        <f t="shared" si="241"/>
        <v>957.27026000000035</v>
      </c>
      <c r="AZ249" s="76">
        <f t="shared" si="241"/>
        <v>957.27026000000035</v>
      </c>
      <c r="BA249" s="76">
        <f t="shared" si="241"/>
        <v>957.27026000000035</v>
      </c>
      <c r="BB249" s="76">
        <f t="shared" si="241"/>
        <v>980.79026000000044</v>
      </c>
    </row>
    <row r="250" spans="2:54" x14ac:dyDescent="0.25">
      <c r="D250" s="76">
        <f>+D249-D248</f>
        <v>1.2253000000000001</v>
      </c>
      <c r="E250" s="76">
        <f t="shared" ref="E250:BB250" si="242">+E249-E248</f>
        <v>1.2253000000000001</v>
      </c>
      <c r="F250" s="76">
        <f t="shared" si="242"/>
        <v>3.6759000000000004</v>
      </c>
      <c r="G250" s="76">
        <f t="shared" si="242"/>
        <v>3.6759000000000004</v>
      </c>
      <c r="H250" s="76">
        <f t="shared" si="242"/>
        <v>0</v>
      </c>
      <c r="I250" s="76">
        <f t="shared" si="242"/>
        <v>-2.4505999999999997</v>
      </c>
      <c r="J250" s="76">
        <f t="shared" si="242"/>
        <v>-4.9011999999999993</v>
      </c>
      <c r="K250" s="76">
        <f t="shared" si="242"/>
        <v>-6.1264999999999992</v>
      </c>
      <c r="L250" s="76">
        <f t="shared" si="242"/>
        <v>-7.9644499999999985</v>
      </c>
      <c r="M250" s="76">
        <f t="shared" si="242"/>
        <v>-9.8023999999999951</v>
      </c>
      <c r="N250" s="76">
        <f t="shared" si="242"/>
        <v>-12.085495238095234</v>
      </c>
      <c r="O250" s="76">
        <f t="shared" si="242"/>
        <v>-13.310795238095235</v>
      </c>
      <c r="P250" s="76">
        <f t="shared" si="242"/>
        <v>-14.536095238095236</v>
      </c>
      <c r="Q250" s="76">
        <f t="shared" si="242"/>
        <v>-12.698145238095236</v>
      </c>
      <c r="R250" s="76">
        <f t="shared" si="242"/>
        <v>-4.3916584540952357</v>
      </c>
      <c r="S250" s="76">
        <f t="shared" si="242"/>
        <v>-5.5153962300952344</v>
      </c>
      <c r="T250" s="76">
        <f t="shared" si="242"/>
        <v>-19.213446230095247</v>
      </c>
      <c r="U250" s="76">
        <f t="shared" si="242"/>
        <v>58.686303769904733</v>
      </c>
      <c r="V250" s="76">
        <f t="shared" si="242"/>
        <v>83.098653769904814</v>
      </c>
      <c r="W250" s="76">
        <f t="shared" si="242"/>
        <v>93.974131104904814</v>
      </c>
      <c r="X250" s="76">
        <f t="shared" si="242"/>
        <v>67.959622990349175</v>
      </c>
      <c r="Y250" s="76">
        <f t="shared" si="242"/>
        <v>137.26761115079367</v>
      </c>
      <c r="Z250" s="76">
        <f t="shared" si="242"/>
        <v>140.14480631123817</v>
      </c>
      <c r="AA250" s="76">
        <f t="shared" si="242"/>
        <v>91.737165371682522</v>
      </c>
      <c r="AB250" s="76">
        <f t="shared" si="242"/>
        <v>89.427130032126968</v>
      </c>
      <c r="AC250" s="76">
        <f t="shared" si="242"/>
        <v>73.666894692571532</v>
      </c>
      <c r="AD250" s="76">
        <f t="shared" si="242"/>
        <v>67.956659353015823</v>
      </c>
      <c r="AE250" s="76">
        <f t="shared" si="242"/>
        <v>39.447899013460187</v>
      </c>
      <c r="AF250" s="76">
        <f t="shared" si="242"/>
        <v>30.787913673904654</v>
      </c>
      <c r="AG250" s="82">
        <f t="shared" si="242"/>
        <v>19.362433334349362</v>
      </c>
      <c r="AH250" s="76">
        <f t="shared" si="242"/>
        <v>27.127362050793352</v>
      </c>
      <c r="AI250" s="76">
        <f t="shared" si="242"/>
        <v>18.234183095237881</v>
      </c>
      <c r="AJ250" s="76">
        <f t="shared" si="242"/>
        <v>-7.3237524603179054</v>
      </c>
      <c r="AK250" s="76">
        <f t="shared" si="242"/>
        <v>-16.068717015873176</v>
      </c>
      <c r="AL250" s="76">
        <f t="shared" si="242"/>
        <v>-25.446581571428851</v>
      </c>
      <c r="AM250" s="76">
        <f t="shared" si="242"/>
        <v>-34.063876126984383</v>
      </c>
      <c r="AN250" s="76">
        <f t="shared" si="242"/>
        <v>-35.862372682539331</v>
      </c>
      <c r="AO250" s="76">
        <f t="shared" si="242"/>
        <v>-26.003220238094968</v>
      </c>
      <c r="AP250" s="76">
        <f t="shared" si="242"/>
        <v>9.4502317619052292</v>
      </c>
      <c r="AQ250" s="76">
        <f t="shared" si="242"/>
        <v>18.907310761905137</v>
      </c>
      <c r="AR250" s="76">
        <f t="shared" si="242"/>
        <v>11.106708761905338</v>
      </c>
      <c r="AS250" s="76">
        <f t="shared" si="242"/>
        <v>4.3723087619051739</v>
      </c>
      <c r="AT250" s="76">
        <f t="shared" si="242"/>
        <v>-12.166470238095144</v>
      </c>
      <c r="AU250" s="76">
        <f t="shared" si="242"/>
        <v>-23.225259238095305</v>
      </c>
      <c r="AV250" s="76">
        <f t="shared" si="242"/>
        <v>-52.499979238095307</v>
      </c>
      <c r="AW250" s="76">
        <f t="shared" si="242"/>
        <v>-87.331853238095164</v>
      </c>
      <c r="AX250" s="76">
        <f t="shared" si="242"/>
        <v>-14.452135238095138</v>
      </c>
      <c r="AY250" s="76">
        <f t="shared" si="242"/>
        <v>-16.020135238095122</v>
      </c>
      <c r="AZ250" s="76">
        <f t="shared" si="242"/>
        <v>-23.860135238095154</v>
      </c>
      <c r="BA250" s="76">
        <f t="shared" si="242"/>
        <v>-25.82013523809519</v>
      </c>
      <c r="BB250" s="76">
        <f t="shared" si="242"/>
        <v>-2.3001352380950948</v>
      </c>
    </row>
    <row r="251" spans="2:54" x14ac:dyDescent="0.25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2:54" x14ac:dyDescent="0.25">
      <c r="B252" s="77" t="s">
        <v>178</v>
      </c>
      <c r="C252" s="237">
        <f>+C243-C248</f>
        <v>0</v>
      </c>
      <c r="D252" s="237">
        <f>+D243-D248</f>
        <v>0</v>
      </c>
      <c r="E252" s="237">
        <f t="shared" ref="E252:AI252" si="243">+E243-E248</f>
        <v>0</v>
      </c>
      <c r="F252" s="237">
        <f t="shared" si="243"/>
        <v>0</v>
      </c>
      <c r="G252" s="237">
        <f t="shared" si="243"/>
        <v>0</v>
      </c>
      <c r="H252" s="237">
        <f t="shared" si="243"/>
        <v>0</v>
      </c>
      <c r="I252" s="237">
        <f t="shared" si="243"/>
        <v>0</v>
      </c>
      <c r="J252" s="237">
        <f t="shared" si="243"/>
        <v>0</v>
      </c>
      <c r="K252" s="237">
        <f t="shared" si="243"/>
        <v>0</v>
      </c>
      <c r="L252" s="237">
        <f t="shared" si="243"/>
        <v>0</v>
      </c>
      <c r="M252" s="237">
        <f t="shared" si="243"/>
        <v>0</v>
      </c>
      <c r="N252" s="237">
        <f t="shared" si="243"/>
        <v>0</v>
      </c>
      <c r="O252" s="237">
        <f t="shared" si="243"/>
        <v>0</v>
      </c>
      <c r="P252" s="237">
        <f t="shared" si="243"/>
        <v>0</v>
      </c>
      <c r="Q252" s="237">
        <f t="shared" si="243"/>
        <v>0</v>
      </c>
      <c r="R252" s="237">
        <f t="shared" si="243"/>
        <v>0</v>
      </c>
      <c r="S252" s="237">
        <f t="shared" si="243"/>
        <v>0</v>
      </c>
      <c r="T252" s="237">
        <f t="shared" si="243"/>
        <v>0</v>
      </c>
      <c r="U252" s="237">
        <f t="shared" si="243"/>
        <v>0</v>
      </c>
      <c r="V252" s="237">
        <f t="shared" si="243"/>
        <v>0</v>
      </c>
      <c r="W252" s="237">
        <f t="shared" si="243"/>
        <v>0</v>
      </c>
      <c r="X252" s="237">
        <f t="shared" si="243"/>
        <v>0</v>
      </c>
      <c r="Y252" s="237">
        <f t="shared" si="243"/>
        <v>0</v>
      </c>
      <c r="Z252" s="237">
        <f t="shared" si="243"/>
        <v>0</v>
      </c>
      <c r="AA252" s="237">
        <f t="shared" si="243"/>
        <v>0</v>
      </c>
      <c r="AB252" s="237">
        <f t="shared" si="243"/>
        <v>0</v>
      </c>
      <c r="AC252" s="237">
        <f t="shared" si="243"/>
        <v>0</v>
      </c>
      <c r="AD252" s="237">
        <f>+AD243-AD248</f>
        <v>0</v>
      </c>
      <c r="AE252" s="237">
        <f t="shared" si="243"/>
        <v>0</v>
      </c>
      <c r="AF252" s="237">
        <f t="shared" si="243"/>
        <v>0</v>
      </c>
      <c r="AG252" s="243">
        <f t="shared" si="243"/>
        <v>0</v>
      </c>
      <c r="AH252" s="237">
        <f t="shared" si="243"/>
        <v>0</v>
      </c>
      <c r="AI252" s="237">
        <f t="shared" si="243"/>
        <v>0</v>
      </c>
      <c r="AJ252" s="237">
        <f t="shared" ref="AJ252:BB252" si="244">+AJ243-AJ248</f>
        <v>0</v>
      </c>
      <c r="AK252" s="237">
        <f t="shared" si="244"/>
        <v>0</v>
      </c>
      <c r="AL252" s="237">
        <f t="shared" si="244"/>
        <v>0</v>
      </c>
      <c r="AM252" s="237">
        <f t="shared" si="244"/>
        <v>0</v>
      </c>
      <c r="AN252" s="237">
        <f t="shared" si="244"/>
        <v>0</v>
      </c>
      <c r="AO252" s="237">
        <f t="shared" si="244"/>
        <v>0</v>
      </c>
      <c r="AP252" s="237">
        <f t="shared" si="244"/>
        <v>0</v>
      </c>
      <c r="AQ252" s="237">
        <f t="shared" si="244"/>
        <v>0</v>
      </c>
      <c r="AR252" s="237">
        <f t="shared" si="244"/>
        <v>0</v>
      </c>
      <c r="AS252" s="237">
        <f t="shared" si="244"/>
        <v>0</v>
      </c>
      <c r="AT252" s="237">
        <f t="shared" si="244"/>
        <v>0</v>
      </c>
      <c r="AU252" s="237">
        <f t="shared" si="244"/>
        <v>0</v>
      </c>
      <c r="AV252" s="237">
        <f t="shared" si="244"/>
        <v>0</v>
      </c>
      <c r="AW252" s="237">
        <f t="shared" si="244"/>
        <v>0</v>
      </c>
      <c r="AX252" s="237">
        <f t="shared" si="244"/>
        <v>0</v>
      </c>
      <c r="AY252" s="237">
        <f t="shared" si="244"/>
        <v>0</v>
      </c>
      <c r="AZ252" s="237">
        <f t="shared" si="244"/>
        <v>0</v>
      </c>
      <c r="BA252" s="237">
        <f t="shared" si="244"/>
        <v>0</v>
      </c>
      <c r="BB252" s="237">
        <f t="shared" si="244"/>
        <v>0</v>
      </c>
    </row>
    <row r="253" spans="2:54" x14ac:dyDescent="0.25">
      <c r="D253" s="237">
        <f t="shared" ref="D253:AI253" si="245">+D244-D249</f>
        <v>0</v>
      </c>
      <c r="E253" s="237">
        <f t="shared" si="245"/>
        <v>0</v>
      </c>
      <c r="F253" s="237">
        <f t="shared" si="245"/>
        <v>0</v>
      </c>
      <c r="G253" s="237">
        <f t="shared" si="245"/>
        <v>0</v>
      </c>
      <c r="H253" s="237">
        <f t="shared" si="245"/>
        <v>0</v>
      </c>
      <c r="I253" s="237">
        <f t="shared" si="245"/>
        <v>0</v>
      </c>
      <c r="J253" s="237">
        <f t="shared" si="245"/>
        <v>0</v>
      </c>
      <c r="K253" s="237">
        <f t="shared" si="245"/>
        <v>0</v>
      </c>
      <c r="L253" s="237">
        <f t="shared" si="245"/>
        <v>0</v>
      </c>
      <c r="M253" s="237">
        <f t="shared" si="245"/>
        <v>0</v>
      </c>
      <c r="N253" s="237">
        <f t="shared" si="245"/>
        <v>0</v>
      </c>
      <c r="O253" s="237">
        <f t="shared" si="245"/>
        <v>0</v>
      </c>
      <c r="P253" s="237">
        <f t="shared" si="245"/>
        <v>0</v>
      </c>
      <c r="Q253" s="237">
        <f t="shared" si="245"/>
        <v>0</v>
      </c>
      <c r="R253" s="237">
        <f t="shared" si="245"/>
        <v>0</v>
      </c>
      <c r="S253" s="237">
        <f t="shared" si="245"/>
        <v>0</v>
      </c>
      <c r="T253" s="237">
        <f t="shared" si="245"/>
        <v>0</v>
      </c>
      <c r="U253" s="237">
        <f t="shared" si="245"/>
        <v>0</v>
      </c>
      <c r="V253" s="237">
        <f t="shared" si="245"/>
        <v>0</v>
      </c>
      <c r="W253" s="237">
        <f t="shared" si="245"/>
        <v>0</v>
      </c>
      <c r="X253" s="237">
        <f t="shared" si="245"/>
        <v>0</v>
      </c>
      <c r="Y253" s="237">
        <f t="shared" si="245"/>
        <v>0</v>
      </c>
      <c r="Z253" s="237">
        <f t="shared" si="245"/>
        <v>0</v>
      </c>
      <c r="AA253" s="237">
        <f t="shared" si="245"/>
        <v>0</v>
      </c>
      <c r="AB253" s="237">
        <f t="shared" si="245"/>
        <v>0</v>
      </c>
      <c r="AC253" s="237">
        <f t="shared" si="245"/>
        <v>0</v>
      </c>
      <c r="AD253" s="237">
        <f t="shared" si="245"/>
        <v>0</v>
      </c>
      <c r="AE253" s="237">
        <f t="shared" si="245"/>
        <v>0</v>
      </c>
      <c r="AF253" s="237">
        <f t="shared" si="245"/>
        <v>0</v>
      </c>
      <c r="AG253" s="243">
        <f t="shared" si="245"/>
        <v>0</v>
      </c>
      <c r="AH253" s="237">
        <f t="shared" si="245"/>
        <v>0</v>
      </c>
      <c r="AI253" s="237">
        <f t="shared" si="245"/>
        <v>0</v>
      </c>
      <c r="AJ253" s="237">
        <f t="shared" ref="AJ253:BB253" si="246">+AJ244-AJ249</f>
        <v>0</v>
      </c>
      <c r="AK253" s="237">
        <f t="shared" si="246"/>
        <v>0</v>
      </c>
      <c r="AL253" s="237">
        <f t="shared" si="246"/>
        <v>0</v>
      </c>
      <c r="AM253" s="237">
        <f t="shared" si="246"/>
        <v>0</v>
      </c>
      <c r="AN253" s="237">
        <f t="shared" si="246"/>
        <v>0</v>
      </c>
      <c r="AO253" s="237">
        <f t="shared" si="246"/>
        <v>0</v>
      </c>
      <c r="AP253" s="237">
        <f t="shared" si="246"/>
        <v>0</v>
      </c>
      <c r="AQ253" s="237">
        <f t="shared" si="246"/>
        <v>0</v>
      </c>
      <c r="AR253" s="237">
        <f t="shared" si="246"/>
        <v>0</v>
      </c>
      <c r="AS253" s="237">
        <f t="shared" si="246"/>
        <v>0</v>
      </c>
      <c r="AT253" s="237">
        <f t="shared" si="246"/>
        <v>0</v>
      </c>
      <c r="AU253" s="237">
        <f t="shared" si="246"/>
        <v>0</v>
      </c>
      <c r="AV253" s="237">
        <f t="shared" si="246"/>
        <v>0</v>
      </c>
      <c r="AW253" s="237">
        <f t="shared" si="246"/>
        <v>0</v>
      </c>
      <c r="AX253" s="237">
        <f t="shared" si="246"/>
        <v>0</v>
      </c>
      <c r="AY253" s="237">
        <f t="shared" si="246"/>
        <v>0</v>
      </c>
      <c r="AZ253" s="237">
        <f t="shared" si="246"/>
        <v>0</v>
      </c>
      <c r="BA253" s="237">
        <f t="shared" si="246"/>
        <v>0</v>
      </c>
      <c r="BB253" s="237">
        <f t="shared" si="246"/>
        <v>0</v>
      </c>
    </row>
    <row r="254" spans="2:54" x14ac:dyDescent="0.25">
      <c r="D254" s="237">
        <f t="shared" ref="D254:AI254" si="247">+D245-D250</f>
        <v>0</v>
      </c>
      <c r="E254" s="237">
        <f t="shared" si="247"/>
        <v>0</v>
      </c>
      <c r="F254" s="237">
        <f t="shared" si="247"/>
        <v>0</v>
      </c>
      <c r="G254" s="237">
        <f t="shared" si="247"/>
        <v>0</v>
      </c>
      <c r="H254" s="237">
        <f t="shared" si="247"/>
        <v>0</v>
      </c>
      <c r="I254" s="237">
        <f t="shared" si="247"/>
        <v>0</v>
      </c>
      <c r="J254" s="237">
        <f t="shared" si="247"/>
        <v>0</v>
      </c>
      <c r="K254" s="237">
        <f t="shared" si="247"/>
        <v>0</v>
      </c>
      <c r="L254" s="237">
        <f t="shared" si="247"/>
        <v>0</v>
      </c>
      <c r="M254" s="237">
        <f t="shared" si="247"/>
        <v>0</v>
      </c>
      <c r="N254" s="237">
        <f t="shared" si="247"/>
        <v>0</v>
      </c>
      <c r="O254" s="237">
        <f t="shared" si="247"/>
        <v>0</v>
      </c>
      <c r="P254" s="237">
        <f t="shared" si="247"/>
        <v>0</v>
      </c>
      <c r="Q254" s="237">
        <f t="shared" si="247"/>
        <v>0</v>
      </c>
      <c r="R254" s="237">
        <f t="shared" si="247"/>
        <v>-7.1054273576010019E-15</v>
      </c>
      <c r="S254" s="237">
        <f t="shared" si="247"/>
        <v>-7.1054273576010019E-15</v>
      </c>
      <c r="T254" s="237">
        <f t="shared" si="247"/>
        <v>0</v>
      </c>
      <c r="U254" s="237">
        <f t="shared" si="247"/>
        <v>0</v>
      </c>
      <c r="V254" s="237">
        <f t="shared" si="247"/>
        <v>0</v>
      </c>
      <c r="W254" s="237">
        <f t="shared" si="247"/>
        <v>0</v>
      </c>
      <c r="X254" s="237">
        <f t="shared" si="247"/>
        <v>0</v>
      </c>
      <c r="Y254" s="237">
        <f t="shared" si="247"/>
        <v>0</v>
      </c>
      <c r="Z254" s="237">
        <f t="shared" si="247"/>
        <v>0</v>
      </c>
      <c r="AA254" s="237">
        <f t="shared" si="247"/>
        <v>0</v>
      </c>
      <c r="AB254" s="237">
        <f t="shared" si="247"/>
        <v>0</v>
      </c>
      <c r="AC254" s="237">
        <f t="shared" si="247"/>
        <v>-1.1368683772161603E-13</v>
      </c>
      <c r="AD254" s="237">
        <f t="shared" si="247"/>
        <v>0</v>
      </c>
      <c r="AE254" s="237">
        <f t="shared" si="247"/>
        <v>1.1368683772161603E-13</v>
      </c>
      <c r="AF254" s="237">
        <f t="shared" si="247"/>
        <v>1.7053025658242404E-13</v>
      </c>
      <c r="AG254" s="243">
        <f t="shared" si="247"/>
        <v>-3.4106051316484809E-13</v>
      </c>
      <c r="AH254" s="237">
        <f t="shared" si="247"/>
        <v>2.2737367544323206E-13</v>
      </c>
      <c r="AI254" s="237">
        <f t="shared" si="247"/>
        <v>2.2737367544323206E-13</v>
      </c>
      <c r="AJ254" s="237">
        <f t="shared" ref="AJ254:BA254" si="248">+AJ245-AJ250</f>
        <v>3.4106051316484809E-13</v>
      </c>
      <c r="AK254" s="237">
        <f t="shared" si="248"/>
        <v>0</v>
      </c>
      <c r="AL254" s="237">
        <f t="shared" si="248"/>
        <v>2.2737367544323206E-13</v>
      </c>
      <c r="AM254" s="237">
        <f t="shared" si="248"/>
        <v>1.1368683772161603E-13</v>
      </c>
      <c r="AN254" s="237">
        <f t="shared" si="248"/>
        <v>-4.5474735088646412E-13</v>
      </c>
      <c r="AO254" s="237">
        <f t="shared" si="248"/>
        <v>-4.5474735088646412E-13</v>
      </c>
      <c r="AP254" s="237">
        <f t="shared" si="248"/>
        <v>-6.8212102632969618E-13</v>
      </c>
      <c r="AQ254" s="237">
        <f t="shared" si="248"/>
        <v>-7.9580786405131221E-13</v>
      </c>
      <c r="AR254" s="237">
        <f t="shared" si="248"/>
        <v>-6.8212102632969618E-13</v>
      </c>
      <c r="AS254" s="237">
        <f t="shared" si="248"/>
        <v>-6.8212102632969618E-13</v>
      </c>
      <c r="AT254" s="237">
        <f t="shared" si="248"/>
        <v>-3.4106051316484809E-13</v>
      </c>
      <c r="AU254" s="237">
        <f t="shared" si="248"/>
        <v>-2.2737367544323206E-13</v>
      </c>
      <c r="AV254" s="237">
        <f t="shared" si="248"/>
        <v>-1.1368683772161603E-13</v>
      </c>
      <c r="AW254" s="237">
        <f t="shared" si="248"/>
        <v>-2.2737367544323206E-13</v>
      </c>
      <c r="AX254" s="237">
        <f t="shared" si="248"/>
        <v>-3.4106051316484809E-13</v>
      </c>
      <c r="AY254" s="237">
        <f t="shared" si="248"/>
        <v>-3.4106051316484809E-13</v>
      </c>
      <c r="AZ254" s="237">
        <f t="shared" si="248"/>
        <v>-3.4106051316484809E-13</v>
      </c>
      <c r="BA254" s="237">
        <f t="shared" si="248"/>
        <v>-2.2737367544323206E-13</v>
      </c>
      <c r="BB254" s="237">
        <f>+BB245-BB250</f>
        <v>-3.4106051316484809E-13</v>
      </c>
    </row>
    <row r="255" spans="2:54" x14ac:dyDescent="0.25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2:54" x14ac:dyDescent="0.25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5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5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5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5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5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5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5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5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5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5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82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5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82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5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82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5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82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5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82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5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82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5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82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5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82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5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82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5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82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5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82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5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82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5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82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5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82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5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82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5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82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5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82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5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82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5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82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5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82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5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82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5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82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5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82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5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82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5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82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5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82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5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82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5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82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5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82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5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82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5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82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5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82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  <row r="298" spans="4:54" x14ac:dyDescent="0.25"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82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</row>
    <row r="299" spans="4:54" x14ac:dyDescent="0.25"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82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</row>
    <row r="300" spans="4:54" x14ac:dyDescent="0.25"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82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</row>
    <row r="301" spans="4:54" x14ac:dyDescent="0.25"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82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</row>
    <row r="302" spans="4:54" x14ac:dyDescent="0.25"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82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</row>
    <row r="303" spans="4:54" x14ac:dyDescent="0.25"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82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</row>
    <row r="304" spans="4:54" x14ac:dyDescent="0.25"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82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</row>
    <row r="305" spans="4:54" x14ac:dyDescent="0.25"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82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</row>
    <row r="306" spans="4:54" x14ac:dyDescent="0.25"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82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</row>
    <row r="307" spans="4:54" x14ac:dyDescent="0.25"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82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</row>
    <row r="308" spans="4:54" x14ac:dyDescent="0.25"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82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</row>
    <row r="309" spans="4:54" x14ac:dyDescent="0.25"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82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</row>
    <row r="310" spans="4:54" x14ac:dyDescent="0.25"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82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</row>
    <row r="311" spans="4:54" x14ac:dyDescent="0.25"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82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</row>
    <row r="312" spans="4:54" x14ac:dyDescent="0.25"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82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</row>
    <row r="313" spans="4:54" x14ac:dyDescent="0.25"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82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</row>
    <row r="314" spans="4:54" x14ac:dyDescent="0.25"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82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</row>
    <row r="315" spans="4:54" x14ac:dyDescent="0.25"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82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</row>
    <row r="316" spans="4:54" x14ac:dyDescent="0.25"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82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</row>
    <row r="317" spans="4:54" x14ac:dyDescent="0.25"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82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</row>
    <row r="318" spans="4:54" x14ac:dyDescent="0.25"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82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</row>
    <row r="319" spans="4:54" x14ac:dyDescent="0.25"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82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</row>
    <row r="320" spans="4:54" x14ac:dyDescent="0.25"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82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</row>
    <row r="321" spans="4:54" x14ac:dyDescent="0.25"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82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</row>
  </sheetData>
  <mergeCells count="56">
    <mergeCell ref="C220:C225"/>
    <mergeCell ref="C172:C177"/>
    <mergeCell ref="C148:C153"/>
    <mergeCell ref="C140:C145"/>
    <mergeCell ref="C156:C161"/>
    <mergeCell ref="C204:C209"/>
    <mergeCell ref="C164:C169"/>
    <mergeCell ref="C180:C185"/>
    <mergeCell ref="C212:C217"/>
    <mergeCell ref="C196:C201"/>
    <mergeCell ref="C36:C41"/>
    <mergeCell ref="C44:C49"/>
    <mergeCell ref="C52:C56"/>
    <mergeCell ref="C28:C33"/>
    <mergeCell ref="A4:A11"/>
    <mergeCell ref="A12:A19"/>
    <mergeCell ref="C4:C9"/>
    <mergeCell ref="C12:C17"/>
    <mergeCell ref="C132:C137"/>
    <mergeCell ref="C76:C81"/>
    <mergeCell ref="C84:C89"/>
    <mergeCell ref="C68:C73"/>
    <mergeCell ref="A60:A67"/>
    <mergeCell ref="A132:A139"/>
    <mergeCell ref="A68:A75"/>
    <mergeCell ref="C60:C65"/>
    <mergeCell ref="A108:A115"/>
    <mergeCell ref="C108:C113"/>
    <mergeCell ref="A76:A83"/>
    <mergeCell ref="A84:A91"/>
    <mergeCell ref="A220:A227"/>
    <mergeCell ref="A140:A147"/>
    <mergeCell ref="A180:A187"/>
    <mergeCell ref="A204:A211"/>
    <mergeCell ref="A212:A219"/>
    <mergeCell ref="A164:A171"/>
    <mergeCell ref="A20:A27"/>
    <mergeCell ref="C20:C25"/>
    <mergeCell ref="A92:A99"/>
    <mergeCell ref="C92:C97"/>
    <mergeCell ref="A100:A107"/>
    <mergeCell ref="C100:C105"/>
    <mergeCell ref="A44:A51"/>
    <mergeCell ref="A52:A59"/>
    <mergeCell ref="A28:A35"/>
    <mergeCell ref="A36:A43"/>
    <mergeCell ref="A116:A123"/>
    <mergeCell ref="C116:C121"/>
    <mergeCell ref="A124:A131"/>
    <mergeCell ref="C124:C128"/>
    <mergeCell ref="A156:A163"/>
    <mergeCell ref="A196:A203"/>
    <mergeCell ref="A172:A179"/>
    <mergeCell ref="A148:A155"/>
    <mergeCell ref="C188:C193"/>
    <mergeCell ref="A188:A195"/>
  </mergeCells>
  <phoneticPr fontId="0" type="noConversion"/>
  <pageMargins left="0.18" right="0.17" top="0.1" bottom="0.1" header="0" footer="0"/>
  <pageSetup paperSize="5" scale="53" fitToWidth="2" fitToHeight="3" orientation="landscape" r:id="rId1"/>
  <headerFooter alignWithMargins="0"/>
  <rowBreaks count="2" manualBreakCount="2">
    <brk id="51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56"/>
  <sheetViews>
    <sheetView topLeftCell="A269" workbookViewId="0">
      <selection activeCell="A293" sqref="A293:A300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93</v>
      </c>
      <c r="C3" s="5" t="s">
        <v>8</v>
      </c>
      <c r="E3" s="5" t="s">
        <v>1</v>
      </c>
      <c r="F3" s="5" t="s">
        <v>41</v>
      </c>
      <c r="G3" s="5" t="s">
        <v>3</v>
      </c>
      <c r="H3" s="5" t="s">
        <v>2</v>
      </c>
      <c r="I3" s="5" t="s">
        <v>26</v>
      </c>
      <c r="J3" s="12" t="s">
        <v>27</v>
      </c>
      <c r="K3" s="5" t="s">
        <v>32</v>
      </c>
      <c r="L3" s="6" t="s">
        <v>0</v>
      </c>
      <c r="M3" s="5" t="s">
        <v>28</v>
      </c>
      <c r="N3" s="5" t="s">
        <v>62</v>
      </c>
      <c r="O3" s="5" t="s">
        <v>53</v>
      </c>
      <c r="P3" s="5" t="s">
        <v>65</v>
      </c>
      <c r="Q3" s="5" t="s">
        <v>29</v>
      </c>
      <c r="R3" s="5" t="s">
        <v>25</v>
      </c>
      <c r="S3" s="5" t="s">
        <v>56</v>
      </c>
      <c r="T3" s="5" t="s">
        <v>30</v>
      </c>
      <c r="U3" s="151" t="s">
        <v>39</v>
      </c>
      <c r="V3" s="151" t="s">
        <v>139</v>
      </c>
      <c r="W3" s="152" t="s">
        <v>120</v>
      </c>
      <c r="X3" s="5" t="s">
        <v>31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164</v>
      </c>
      <c r="D4" s="7">
        <v>1</v>
      </c>
      <c r="E4" s="8" t="s">
        <v>4</v>
      </c>
      <c r="F4" s="7" t="s">
        <v>82</v>
      </c>
      <c r="G4" s="8"/>
      <c r="H4" s="7" t="s">
        <v>21</v>
      </c>
      <c r="I4" s="8">
        <v>156</v>
      </c>
      <c r="J4" s="13">
        <v>10456</v>
      </c>
      <c r="K4" s="8" t="s">
        <v>33</v>
      </c>
      <c r="L4" s="9">
        <v>36739</v>
      </c>
      <c r="M4" s="8" t="s">
        <v>38</v>
      </c>
      <c r="N4" s="15">
        <v>36535</v>
      </c>
      <c r="O4" s="8" t="s">
        <v>54</v>
      </c>
      <c r="P4" s="8" t="s">
        <v>45</v>
      </c>
      <c r="Q4" s="8" t="s">
        <v>77</v>
      </c>
      <c r="R4" s="7"/>
      <c r="S4" s="7"/>
      <c r="T4" s="7" t="s">
        <v>102</v>
      </c>
      <c r="U4" s="154">
        <f>+'NTP or Sold'!C59</f>
        <v>35</v>
      </c>
      <c r="V4" s="154">
        <f>+'NTP or Sold'!Z59</f>
        <v>0</v>
      </c>
      <c r="W4" s="185">
        <f>+'NTP or Sold'!Z60</f>
        <v>1.75</v>
      </c>
      <c r="X4" s="17" t="s">
        <v>70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164</v>
      </c>
      <c r="D5" s="7">
        <v>1</v>
      </c>
      <c r="E5" s="8" t="s">
        <v>4</v>
      </c>
      <c r="F5" s="7" t="s">
        <v>40</v>
      </c>
      <c r="G5" s="8">
        <v>309266</v>
      </c>
      <c r="H5" s="7" t="s">
        <v>5</v>
      </c>
      <c r="I5" s="8">
        <v>44</v>
      </c>
      <c r="J5" s="13">
        <v>9030</v>
      </c>
      <c r="K5" s="8" t="s">
        <v>33</v>
      </c>
      <c r="L5" s="9">
        <v>36739</v>
      </c>
      <c r="M5" s="8" t="s">
        <v>6</v>
      </c>
      <c r="N5" s="8" t="s">
        <v>156</v>
      </c>
      <c r="O5" s="8" t="s">
        <v>54</v>
      </c>
      <c r="P5" s="8" t="s">
        <v>45</v>
      </c>
      <c r="Q5" s="8" t="s">
        <v>7</v>
      </c>
      <c r="R5" s="7" t="s">
        <v>47</v>
      </c>
      <c r="S5" s="7" t="s">
        <v>85</v>
      </c>
      <c r="T5" s="7" t="s">
        <v>155</v>
      </c>
      <c r="U5" s="154">
        <f>+'NTP or Sold'!C67</f>
        <v>14</v>
      </c>
      <c r="V5" s="154">
        <f>+'NTP or Sold'!Z67</f>
        <v>2.7965333333333335</v>
      </c>
      <c r="W5" s="185">
        <f>+'NTP or Sold'!Z68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164</v>
      </c>
      <c r="D6" s="7">
        <v>1</v>
      </c>
      <c r="E6" s="8" t="s">
        <v>4</v>
      </c>
      <c r="F6" s="7" t="s">
        <v>40</v>
      </c>
      <c r="G6" s="8">
        <v>309547</v>
      </c>
      <c r="H6" s="7" t="s">
        <v>5</v>
      </c>
      <c r="I6" s="8">
        <v>44</v>
      </c>
      <c r="J6" s="13">
        <v>9030</v>
      </c>
      <c r="K6" s="8" t="s">
        <v>33</v>
      </c>
      <c r="L6" s="9">
        <v>36770</v>
      </c>
      <c r="M6" s="8" t="s">
        <v>6</v>
      </c>
      <c r="N6" s="8" t="s">
        <v>156</v>
      </c>
      <c r="O6" s="8" t="s">
        <v>54</v>
      </c>
      <c r="P6" s="8" t="s">
        <v>45</v>
      </c>
      <c r="Q6" s="8" t="s">
        <v>7</v>
      </c>
      <c r="R6" s="7" t="s">
        <v>47</v>
      </c>
      <c r="S6" s="7" t="s">
        <v>85</v>
      </c>
      <c r="T6" s="7" t="s">
        <v>155</v>
      </c>
      <c r="U6" s="154">
        <f>+'NTP or Sold'!C75</f>
        <v>14</v>
      </c>
      <c r="V6" s="154">
        <f>+'NTP or Sold'!Z75</f>
        <v>2.7965333333333335</v>
      </c>
      <c r="W6" s="185">
        <f>+'NTP or Sold'!Z76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164</v>
      </c>
      <c r="D7" s="7">
        <v>1</v>
      </c>
      <c r="E7" s="8" t="s">
        <v>4</v>
      </c>
      <c r="F7" s="7" t="s">
        <v>40</v>
      </c>
      <c r="G7" s="8">
        <v>309575</v>
      </c>
      <c r="H7" s="7" t="s">
        <v>5</v>
      </c>
      <c r="I7" s="8">
        <v>44</v>
      </c>
      <c r="J7" s="13">
        <v>9030</v>
      </c>
      <c r="K7" s="8" t="s">
        <v>33</v>
      </c>
      <c r="L7" s="9">
        <v>36770</v>
      </c>
      <c r="M7" s="8" t="s">
        <v>6</v>
      </c>
      <c r="N7" s="8" t="s">
        <v>156</v>
      </c>
      <c r="O7" s="8" t="s">
        <v>54</v>
      </c>
      <c r="P7" s="8" t="s">
        <v>45</v>
      </c>
      <c r="Q7" s="8" t="s">
        <v>7</v>
      </c>
      <c r="R7" s="7" t="s">
        <v>47</v>
      </c>
      <c r="S7" s="7" t="s">
        <v>85</v>
      </c>
      <c r="T7" s="7" t="s">
        <v>155</v>
      </c>
      <c r="U7" s="154">
        <f>+'NTP or Sold'!C83</f>
        <v>14</v>
      </c>
      <c r="V7" s="154">
        <f>+'NTP or Sold'!Z83</f>
        <v>2.7965333333333335</v>
      </c>
      <c r="W7" s="185">
        <f>+'NTP or Sold'!Z84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164</v>
      </c>
      <c r="D8" s="7">
        <v>1</v>
      </c>
      <c r="E8" s="8" t="s">
        <v>4</v>
      </c>
      <c r="F8" s="7" t="s">
        <v>40</v>
      </c>
      <c r="G8" s="8">
        <v>309578</v>
      </c>
      <c r="H8" s="7" t="s">
        <v>5</v>
      </c>
      <c r="I8" s="8">
        <v>44</v>
      </c>
      <c r="J8" s="13">
        <v>9030</v>
      </c>
      <c r="K8" s="8" t="s">
        <v>33</v>
      </c>
      <c r="L8" s="9">
        <v>36770</v>
      </c>
      <c r="M8" s="8" t="s">
        <v>6</v>
      </c>
      <c r="N8" s="8" t="s">
        <v>156</v>
      </c>
      <c r="O8" s="8" t="s">
        <v>54</v>
      </c>
      <c r="P8" s="8" t="s">
        <v>45</v>
      </c>
      <c r="Q8" s="8" t="s">
        <v>7</v>
      </c>
      <c r="R8" s="7" t="s">
        <v>47</v>
      </c>
      <c r="S8" s="7" t="s">
        <v>85</v>
      </c>
      <c r="T8" s="7" t="s">
        <v>155</v>
      </c>
      <c r="U8" s="154">
        <f>+'NTP or Sold'!C91</f>
        <v>14</v>
      </c>
      <c r="V8" s="154">
        <f>+'NTP or Sold'!Z91</f>
        <v>2.7965333333333335</v>
      </c>
      <c r="W8" s="185">
        <f>+'NTP or Sold'!Z92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164</v>
      </c>
      <c r="D9" s="7">
        <v>1</v>
      </c>
      <c r="E9" s="8" t="s">
        <v>4</v>
      </c>
      <c r="F9" s="7"/>
      <c r="G9" s="8"/>
      <c r="H9" s="7" t="s">
        <v>58</v>
      </c>
      <c r="I9" s="8">
        <v>33.4</v>
      </c>
      <c r="J9" s="13">
        <v>10151</v>
      </c>
      <c r="K9" s="8" t="s">
        <v>36</v>
      </c>
      <c r="L9" s="9" t="s">
        <v>44</v>
      </c>
      <c r="M9" s="8" t="s">
        <v>61</v>
      </c>
      <c r="N9" s="15">
        <v>36697</v>
      </c>
      <c r="O9" s="8" t="s">
        <v>54</v>
      </c>
      <c r="P9" s="8" t="s">
        <v>45</v>
      </c>
      <c r="Q9" s="8" t="s">
        <v>63</v>
      </c>
      <c r="R9" s="7" t="s">
        <v>64</v>
      </c>
      <c r="S9" s="7" t="s">
        <v>84</v>
      </c>
      <c r="T9" s="7" t="s">
        <v>101</v>
      </c>
      <c r="U9" s="153">
        <f>+'NTP or Sold'!C99</f>
        <v>8</v>
      </c>
      <c r="V9" s="153">
        <f>+'NTP or Sold'!AA99</f>
        <v>8</v>
      </c>
      <c r="W9" s="185">
        <f>+'NTP or Sold'!AA100</f>
        <v>8</v>
      </c>
      <c r="X9" s="17" t="s">
        <v>69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164</v>
      </c>
      <c r="D10" s="7">
        <v>1</v>
      </c>
      <c r="E10" s="8" t="s">
        <v>4</v>
      </c>
      <c r="F10" s="7"/>
      <c r="G10" s="8"/>
      <c r="H10" s="7" t="s">
        <v>58</v>
      </c>
      <c r="I10" s="8">
        <v>33.4</v>
      </c>
      <c r="J10" s="13">
        <v>10151</v>
      </c>
      <c r="K10" s="8" t="s">
        <v>36</v>
      </c>
      <c r="L10" s="9" t="s">
        <v>44</v>
      </c>
      <c r="M10" s="8" t="s">
        <v>61</v>
      </c>
      <c r="N10" s="15">
        <v>36697</v>
      </c>
      <c r="O10" s="8" t="s">
        <v>54</v>
      </c>
      <c r="P10" s="8" t="s">
        <v>45</v>
      </c>
      <c r="Q10" s="8" t="s">
        <v>63</v>
      </c>
      <c r="R10" s="7" t="s">
        <v>64</v>
      </c>
      <c r="S10" s="7" t="s">
        <v>84</v>
      </c>
      <c r="T10" s="7" t="s">
        <v>101</v>
      </c>
      <c r="U10" s="154">
        <f>+'NTP or Sold'!C107</f>
        <v>8</v>
      </c>
      <c r="V10" s="154">
        <f>+'NTP or Sold'!AA107</f>
        <v>8</v>
      </c>
      <c r="W10" s="185">
        <f>+'NTP or Sold'!AA108</f>
        <v>8</v>
      </c>
      <c r="X10" s="17" t="s">
        <v>69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164</v>
      </c>
      <c r="D11" s="7">
        <v>1</v>
      </c>
      <c r="E11" s="8" t="s">
        <v>4</v>
      </c>
      <c r="F11" s="7"/>
      <c r="G11" s="8"/>
      <c r="H11" s="7" t="s">
        <v>58</v>
      </c>
      <c r="I11" s="8">
        <v>33.4</v>
      </c>
      <c r="J11" s="13">
        <v>10151</v>
      </c>
      <c r="K11" s="8" t="s">
        <v>36</v>
      </c>
      <c r="L11" s="9" t="s">
        <v>44</v>
      </c>
      <c r="M11" s="8" t="s">
        <v>61</v>
      </c>
      <c r="N11" s="15">
        <v>36697</v>
      </c>
      <c r="O11" s="8" t="s">
        <v>54</v>
      </c>
      <c r="P11" s="8" t="s">
        <v>45</v>
      </c>
      <c r="Q11" s="8" t="s">
        <v>63</v>
      </c>
      <c r="R11" s="7" t="s">
        <v>64</v>
      </c>
      <c r="S11" s="7" t="s">
        <v>84</v>
      </c>
      <c r="T11" s="7" t="s">
        <v>101</v>
      </c>
      <c r="U11" s="154">
        <f>+'NTP or Sold'!C115</f>
        <v>8</v>
      </c>
      <c r="V11" s="154">
        <f>+'NTP or Sold'!AA115</f>
        <v>8</v>
      </c>
      <c r="W11" s="185">
        <f>+'NTP or Sold'!AA116</f>
        <v>8</v>
      </c>
      <c r="X11" s="17" t="s">
        <v>69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164</v>
      </c>
      <c r="D12" s="7">
        <v>1</v>
      </c>
      <c r="E12" s="8" t="s">
        <v>4</v>
      </c>
      <c r="F12" s="7"/>
      <c r="G12" s="8"/>
      <c r="H12" s="7" t="s">
        <v>58</v>
      </c>
      <c r="I12" s="8">
        <v>29</v>
      </c>
      <c r="J12" s="13">
        <v>10151</v>
      </c>
      <c r="K12" s="8" t="s">
        <v>36</v>
      </c>
      <c r="L12" s="9" t="s">
        <v>44</v>
      </c>
      <c r="M12" s="8" t="s">
        <v>61</v>
      </c>
      <c r="N12" s="15">
        <v>36697</v>
      </c>
      <c r="O12" s="8" t="s">
        <v>54</v>
      </c>
      <c r="P12" s="8" t="s">
        <v>45</v>
      </c>
      <c r="Q12" s="8" t="s">
        <v>63</v>
      </c>
      <c r="R12" s="7" t="s">
        <v>64</v>
      </c>
      <c r="S12" s="7" t="s">
        <v>84</v>
      </c>
      <c r="T12" s="7" t="s">
        <v>101</v>
      </c>
      <c r="U12" s="154">
        <f>+'NTP or Sold'!C131</f>
        <v>8</v>
      </c>
      <c r="V12" s="154">
        <f>+'NTP or Sold'!AA131</f>
        <v>8</v>
      </c>
      <c r="W12" s="185">
        <f>+'NTP or Sold'!AA132</f>
        <v>8</v>
      </c>
      <c r="X12" s="17" t="s">
        <v>69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164</v>
      </c>
      <c r="D13" s="7">
        <v>1</v>
      </c>
      <c r="E13" s="8" t="s">
        <v>4</v>
      </c>
      <c r="F13" s="7"/>
      <c r="G13" s="8"/>
      <c r="H13" s="7" t="s">
        <v>58</v>
      </c>
      <c r="I13" s="8">
        <v>29</v>
      </c>
      <c r="J13" s="13">
        <v>10151</v>
      </c>
      <c r="K13" s="8" t="s">
        <v>36</v>
      </c>
      <c r="L13" s="9" t="s">
        <v>44</v>
      </c>
      <c r="M13" s="8" t="s">
        <v>61</v>
      </c>
      <c r="N13" s="15">
        <v>36697</v>
      </c>
      <c r="O13" s="8" t="s">
        <v>54</v>
      </c>
      <c r="P13" s="8" t="s">
        <v>45</v>
      </c>
      <c r="Q13" s="8" t="s">
        <v>63</v>
      </c>
      <c r="R13" s="7" t="s">
        <v>64</v>
      </c>
      <c r="S13" s="7" t="s">
        <v>84</v>
      </c>
      <c r="T13" s="7" t="s">
        <v>101</v>
      </c>
      <c r="U13" s="154">
        <f>+'NTP or Sold'!C139</f>
        <v>8</v>
      </c>
      <c r="V13" s="154">
        <f>+'NTP or Sold'!AA139</f>
        <v>8</v>
      </c>
      <c r="W13" s="185">
        <f>+'NTP or Sold'!AA140</f>
        <v>8</v>
      </c>
      <c r="X13" s="17" t="s">
        <v>69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164</v>
      </c>
      <c r="D14" s="7">
        <v>1</v>
      </c>
      <c r="E14" s="8" t="s">
        <v>4</v>
      </c>
      <c r="F14" s="7"/>
      <c r="G14" s="8"/>
      <c r="H14" s="7" t="s">
        <v>58</v>
      </c>
      <c r="I14" s="8">
        <v>29</v>
      </c>
      <c r="J14" s="13">
        <v>10151</v>
      </c>
      <c r="K14" s="8" t="s">
        <v>36</v>
      </c>
      <c r="L14" s="9" t="s">
        <v>44</v>
      </c>
      <c r="M14" s="8" t="s">
        <v>61</v>
      </c>
      <c r="N14" s="15">
        <v>36697</v>
      </c>
      <c r="O14" s="8" t="s">
        <v>54</v>
      </c>
      <c r="P14" s="8" t="s">
        <v>45</v>
      </c>
      <c r="Q14" s="8" t="s">
        <v>63</v>
      </c>
      <c r="R14" s="7" t="s">
        <v>64</v>
      </c>
      <c r="S14" s="7" t="s">
        <v>84</v>
      </c>
      <c r="T14" s="7" t="s">
        <v>101</v>
      </c>
      <c r="U14" s="154">
        <f>+'NTP or Sold'!C147</f>
        <v>8</v>
      </c>
      <c r="V14" s="154">
        <f>+'NTP or Sold'!AA147</f>
        <v>8</v>
      </c>
      <c r="W14" s="185">
        <f>+'NTP or Sold'!AA148</f>
        <v>8</v>
      </c>
      <c r="X14" s="17" t="s">
        <v>69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164</v>
      </c>
      <c r="D15" s="7">
        <v>1</v>
      </c>
      <c r="E15" s="8" t="s">
        <v>4</v>
      </c>
      <c r="F15" s="7"/>
      <c r="G15" s="8"/>
      <c r="H15" s="7" t="s">
        <v>58</v>
      </c>
      <c r="I15" s="8">
        <v>29</v>
      </c>
      <c r="J15" s="13">
        <v>10151</v>
      </c>
      <c r="K15" s="8" t="s">
        <v>36</v>
      </c>
      <c r="L15" s="9" t="s">
        <v>44</v>
      </c>
      <c r="M15" s="8" t="s">
        <v>61</v>
      </c>
      <c r="N15" s="15">
        <v>36697</v>
      </c>
      <c r="O15" s="8" t="s">
        <v>54</v>
      </c>
      <c r="P15" s="8" t="s">
        <v>45</v>
      </c>
      <c r="Q15" s="8" t="s">
        <v>63</v>
      </c>
      <c r="R15" s="7" t="s">
        <v>64</v>
      </c>
      <c r="S15" s="7" t="s">
        <v>84</v>
      </c>
      <c r="T15" s="7" t="s">
        <v>101</v>
      </c>
      <c r="U15" s="154">
        <f>+'NTP or Sold'!C155</f>
        <v>8</v>
      </c>
      <c r="V15" s="154">
        <f>+'NTP or Sold'!AA155</f>
        <v>8</v>
      </c>
      <c r="W15" s="185">
        <f>+'NTP or Sold'!AA156</f>
        <v>8</v>
      </c>
      <c r="X15" s="17" t="s">
        <v>69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164</v>
      </c>
      <c r="D16" s="7">
        <v>1</v>
      </c>
      <c r="E16" s="8" t="s">
        <v>4</v>
      </c>
      <c r="F16" s="7"/>
      <c r="G16" s="8"/>
      <c r="H16" s="7" t="s">
        <v>59</v>
      </c>
      <c r="I16" s="8">
        <v>31</v>
      </c>
      <c r="J16" s="13">
        <v>10151</v>
      </c>
      <c r="K16" s="8" t="s">
        <v>36</v>
      </c>
      <c r="L16" s="9" t="s">
        <v>46</v>
      </c>
      <c r="M16" s="8" t="s">
        <v>61</v>
      </c>
      <c r="N16" s="15">
        <v>36697</v>
      </c>
      <c r="O16" s="8" t="s">
        <v>54</v>
      </c>
      <c r="P16" s="8" t="s">
        <v>45</v>
      </c>
      <c r="Q16" s="8" t="s">
        <v>63</v>
      </c>
      <c r="R16" s="7" t="s">
        <v>64</v>
      </c>
      <c r="S16" s="7" t="s">
        <v>84</v>
      </c>
      <c r="T16" s="7" t="s">
        <v>101</v>
      </c>
      <c r="U16" s="154">
        <f>+'NTP or Sold'!C163</f>
        <v>7</v>
      </c>
      <c r="V16" s="154">
        <f>+'NTP or Sold'!AA163</f>
        <v>7</v>
      </c>
      <c r="W16" s="185">
        <f>+'NTP or Sold'!AA164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164</v>
      </c>
      <c r="D17" s="7">
        <v>1</v>
      </c>
      <c r="E17" s="8" t="s">
        <v>4</v>
      </c>
      <c r="F17" s="7"/>
      <c r="G17" s="8"/>
      <c r="H17" s="7" t="s">
        <v>59</v>
      </c>
      <c r="I17" s="8">
        <v>31</v>
      </c>
      <c r="J17" s="13">
        <v>10151</v>
      </c>
      <c r="K17" s="8" t="s">
        <v>36</v>
      </c>
      <c r="L17" s="9" t="s">
        <v>46</v>
      </c>
      <c r="M17" s="8" t="s">
        <v>61</v>
      </c>
      <c r="N17" s="15">
        <v>36697</v>
      </c>
      <c r="O17" s="8" t="s">
        <v>54</v>
      </c>
      <c r="P17" s="8" t="s">
        <v>45</v>
      </c>
      <c r="Q17" s="8" t="s">
        <v>63</v>
      </c>
      <c r="R17" s="7" t="s">
        <v>64</v>
      </c>
      <c r="S17" s="7" t="s">
        <v>84</v>
      </c>
      <c r="T17" s="7" t="s">
        <v>101</v>
      </c>
      <c r="U17" s="154">
        <f>+'NTP or Sold'!C171</f>
        <v>7</v>
      </c>
      <c r="V17" s="154">
        <f>+'NTP or Sold'!AA171</f>
        <v>7</v>
      </c>
      <c r="W17" s="185">
        <f>+'NTP or Sold'!AA172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179</v>
      </c>
      <c r="D18" s="7">
        <v>2</v>
      </c>
      <c r="E18" s="8" t="s">
        <v>4</v>
      </c>
      <c r="F18" s="7" t="s">
        <v>92</v>
      </c>
      <c r="G18" s="8"/>
      <c r="H18" s="7" t="s">
        <v>22</v>
      </c>
      <c r="I18" s="8">
        <v>500</v>
      </c>
      <c r="J18" s="13">
        <v>10456</v>
      </c>
      <c r="K18" s="8" t="s">
        <v>33</v>
      </c>
      <c r="L18" s="9">
        <v>37135</v>
      </c>
      <c r="M18" s="8" t="s">
        <v>6</v>
      </c>
      <c r="N18" s="15">
        <v>36739</v>
      </c>
      <c r="O18" s="8" t="s">
        <v>54</v>
      </c>
      <c r="P18" s="8" t="s">
        <v>45</v>
      </c>
      <c r="Q18" s="8" t="s">
        <v>20</v>
      </c>
      <c r="R18" s="7" t="s">
        <v>168</v>
      </c>
      <c r="S18" s="7"/>
      <c r="T18" s="7" t="s">
        <v>150</v>
      </c>
      <c r="U18" s="154">
        <f>+'NTP or Sold'!C179+('NTP or Sold'!C195/2)</f>
        <v>45.676500000000004</v>
      </c>
      <c r="V18" s="154">
        <f>+'NTP or Sold'!AB179+'NTP or Sold'!AB195/2</f>
        <v>18.814490700000004</v>
      </c>
      <c r="W18" s="186">
        <f>+'NTP or Sold'!AB180+'NTP or Sold'!AB196/2</f>
        <v>15.745985200000002</v>
      </c>
      <c r="X18" s="17" t="s">
        <v>169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179</v>
      </c>
      <c r="D19" s="7">
        <v>2</v>
      </c>
      <c r="E19" s="8" t="s">
        <v>4</v>
      </c>
      <c r="F19" s="7" t="s">
        <v>92</v>
      </c>
      <c r="G19" s="8"/>
      <c r="H19" s="7" t="s">
        <v>22</v>
      </c>
      <c r="I19" s="8">
        <v>500</v>
      </c>
      <c r="J19" s="13">
        <v>10456</v>
      </c>
      <c r="K19" s="8" t="s">
        <v>33</v>
      </c>
      <c r="L19" s="9">
        <v>37165</v>
      </c>
      <c r="M19" s="8" t="s">
        <v>6</v>
      </c>
      <c r="N19" s="15">
        <v>36739</v>
      </c>
      <c r="O19" s="8" t="s">
        <v>54</v>
      </c>
      <c r="P19" s="8" t="s">
        <v>45</v>
      </c>
      <c r="Q19" s="8" t="s">
        <v>20</v>
      </c>
      <c r="R19" s="7" t="s">
        <v>168</v>
      </c>
      <c r="S19" s="7"/>
      <c r="T19" s="7" t="s">
        <v>150</v>
      </c>
      <c r="U19" s="154">
        <f>+'NTP or Sold'!C187+'NTP or Sold'!C195/2</f>
        <v>45.676500000000004</v>
      </c>
      <c r="V19" s="154">
        <f>+'NTP or Sold'!AB187+'NTP or Sold'!AB195/2</f>
        <v>17.977424940000002</v>
      </c>
      <c r="W19" s="186">
        <f>+'NTP or Sold'!AB188+'NTP or Sold'!AB196/2</f>
        <v>15.745985200000002</v>
      </c>
      <c r="X19" s="17" t="s">
        <v>169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179</v>
      </c>
      <c r="D20" s="7">
        <v>2</v>
      </c>
      <c r="E20" s="8" t="s">
        <v>4</v>
      </c>
      <c r="F20" s="7" t="s">
        <v>92</v>
      </c>
      <c r="G20" s="8"/>
      <c r="H20" s="7" t="s">
        <v>22</v>
      </c>
      <c r="I20" s="8">
        <v>500</v>
      </c>
      <c r="J20" s="13">
        <v>10456</v>
      </c>
      <c r="K20" s="8" t="s">
        <v>33</v>
      </c>
      <c r="L20" s="9">
        <v>37073</v>
      </c>
      <c r="M20" s="8" t="s">
        <v>6</v>
      </c>
      <c r="N20" s="15">
        <v>36739</v>
      </c>
      <c r="O20" s="8" t="s">
        <v>54</v>
      </c>
      <c r="P20" s="8" t="s">
        <v>45</v>
      </c>
      <c r="Q20" s="8" t="s">
        <v>20</v>
      </c>
      <c r="R20" s="7" t="s">
        <v>168</v>
      </c>
      <c r="S20" s="7"/>
      <c r="T20" s="7" t="s">
        <v>151</v>
      </c>
      <c r="U20" s="154">
        <f>+'NTP or Sold'!C203+'NTP or Sold'!C219/2</f>
        <v>45.426500000000004</v>
      </c>
      <c r="V20" s="154">
        <f>+'NTP or Sold'!AB203+'NTP or Sold'!AB219/2</f>
        <v>19.588827215999999</v>
      </c>
      <c r="W20" s="186">
        <f>+'NTP or Sold'!AB204+'NTP or Sold'!AB220/2</f>
        <v>14.905072000000002</v>
      </c>
      <c r="X20" s="34" t="s">
        <v>170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179</v>
      </c>
      <c r="D21" s="7">
        <v>2</v>
      </c>
      <c r="E21" s="8" t="s">
        <v>4</v>
      </c>
      <c r="F21" s="7" t="s">
        <v>92</v>
      </c>
      <c r="G21" s="8"/>
      <c r="H21" s="7" t="s">
        <v>22</v>
      </c>
      <c r="I21" s="8">
        <v>500</v>
      </c>
      <c r="J21" s="13">
        <v>10456</v>
      </c>
      <c r="K21" s="8" t="s">
        <v>33</v>
      </c>
      <c r="L21" s="9">
        <v>37104</v>
      </c>
      <c r="M21" s="8" t="s">
        <v>6</v>
      </c>
      <c r="N21" s="15">
        <v>36739</v>
      </c>
      <c r="O21" s="8" t="s">
        <v>54</v>
      </c>
      <c r="P21" s="8" t="s">
        <v>45</v>
      </c>
      <c r="Q21" s="8" t="s">
        <v>20</v>
      </c>
      <c r="R21" s="7" t="s">
        <v>168</v>
      </c>
      <c r="S21" s="7"/>
      <c r="T21" s="7" t="s">
        <v>151</v>
      </c>
      <c r="U21" s="154">
        <f>+'NTP or Sold'!C211+'NTP or Sold'!C219/2</f>
        <v>45.426500000000004</v>
      </c>
      <c r="V21" s="154">
        <f>+'NTP or Sold'!AB211+'NTP or Sold'!AB219/2</f>
        <v>18.896272416000002</v>
      </c>
      <c r="W21" s="186">
        <f>+'NTP or Sold'!AB212+'NTP or Sold'!AB220/2</f>
        <v>14.905072000000002</v>
      </c>
      <c r="X21" s="34" t="s">
        <v>170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Turbine'!A32</f>
        <v>27</v>
      </c>
      <c r="C22" s="7" t="s">
        <v>11</v>
      </c>
      <c r="D22" s="7">
        <v>2</v>
      </c>
      <c r="E22" s="8" t="s">
        <v>4</v>
      </c>
      <c r="F22" s="7" t="s">
        <v>40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33</v>
      </c>
      <c r="L22" s="9">
        <v>36831</v>
      </c>
      <c r="M22" s="8" t="s">
        <v>6</v>
      </c>
      <c r="N22" s="8" t="s">
        <v>133</v>
      </c>
      <c r="O22" s="8" t="s">
        <v>54</v>
      </c>
      <c r="P22" s="8" t="s">
        <v>45</v>
      </c>
      <c r="Q22" s="8" t="s">
        <v>7</v>
      </c>
      <c r="R22" s="7"/>
      <c r="S22" s="7"/>
      <c r="T22" s="7" t="s">
        <v>43</v>
      </c>
      <c r="U22" s="154">
        <f>+'NTP or Sold'!C227</f>
        <v>14.2</v>
      </c>
      <c r="V22" s="154">
        <f>+'NTP or Sold'!AD227</f>
        <v>5.6774304761904757</v>
      </c>
      <c r="W22" s="186">
        <f>+'NTP or Sold'!AD228</f>
        <v>2.3114444444444446</v>
      </c>
      <c r="X22" s="7" t="s">
        <v>173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28</v>
      </c>
      <c r="C23" s="7" t="s">
        <v>11</v>
      </c>
      <c r="D23" s="7">
        <v>2</v>
      </c>
      <c r="E23" s="8" t="s">
        <v>4</v>
      </c>
      <c r="F23" s="7" t="s">
        <v>40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33</v>
      </c>
      <c r="L23" s="9">
        <v>36831</v>
      </c>
      <c r="M23" s="8" t="s">
        <v>6</v>
      </c>
      <c r="N23" s="8" t="s">
        <v>133</v>
      </c>
      <c r="O23" s="8" t="s">
        <v>54</v>
      </c>
      <c r="P23" s="8" t="s">
        <v>45</v>
      </c>
      <c r="Q23" s="8" t="s">
        <v>7</v>
      </c>
      <c r="R23" s="7"/>
      <c r="S23" s="7"/>
      <c r="T23" s="7" t="s">
        <v>43</v>
      </c>
      <c r="U23" s="154">
        <f>+'NTP or Sold'!C235</f>
        <v>14.2</v>
      </c>
      <c r="V23" s="154">
        <f>+'NTP or Sold'!AD235</f>
        <v>5.6774304761904757</v>
      </c>
      <c r="W23" s="186">
        <f>+'NTP or Sold'!AD236</f>
        <v>2.3114444444444446</v>
      </c>
      <c r="X23" s="7" t="s">
        <v>186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1+'Detail by Turbine'!A9</f>
        <v>4</v>
      </c>
      <c r="C24" s="226" t="s">
        <v>9</v>
      </c>
      <c r="D24" s="226">
        <v>1</v>
      </c>
      <c r="E24" s="227" t="s">
        <v>4</v>
      </c>
      <c r="F24" s="226" t="s">
        <v>89</v>
      </c>
      <c r="G24" s="227"/>
      <c r="H24" s="226" t="s">
        <v>10</v>
      </c>
      <c r="I24" s="227">
        <v>171</v>
      </c>
      <c r="J24" s="228">
        <v>10456</v>
      </c>
      <c r="K24" s="227" t="s">
        <v>33</v>
      </c>
      <c r="L24" s="229">
        <v>36800</v>
      </c>
      <c r="M24" s="227" t="s">
        <v>61</v>
      </c>
      <c r="N24" s="235">
        <v>36801</v>
      </c>
      <c r="O24" s="227" t="s">
        <v>54</v>
      </c>
      <c r="P24" s="227" t="s">
        <v>67</v>
      </c>
      <c r="Q24" s="227" t="s">
        <v>7</v>
      </c>
      <c r="R24" s="226" t="s">
        <v>35</v>
      </c>
      <c r="S24" s="226" t="s">
        <v>172</v>
      </c>
      <c r="T24" s="226" t="s">
        <v>104</v>
      </c>
      <c r="U24" s="230">
        <f>+'NTP or Sold'!C123</f>
        <v>31.246613</v>
      </c>
      <c r="V24" s="230">
        <f>+'NTP or Sold'!AD123</f>
        <v>31.246613</v>
      </c>
      <c r="W24" s="231">
        <f>+'NTP or Sold'!AD124</f>
        <v>31.246613</v>
      </c>
      <c r="X24" s="7" t="s">
        <v>188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1+'Detail by Turbine'!A9</f>
        <v>4</v>
      </c>
      <c r="C25" s="7" t="s">
        <v>9</v>
      </c>
      <c r="D25" s="7">
        <v>1</v>
      </c>
      <c r="E25" s="8" t="s">
        <v>4</v>
      </c>
      <c r="F25" s="7" t="s">
        <v>40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33</v>
      </c>
      <c r="L25" s="9">
        <v>36770</v>
      </c>
      <c r="M25" s="8" t="s">
        <v>6</v>
      </c>
      <c r="N25" s="8" t="s">
        <v>192</v>
      </c>
      <c r="O25" s="8" t="s">
        <v>54</v>
      </c>
      <c r="P25" s="8" t="s">
        <v>66</v>
      </c>
      <c r="Q25" s="8" t="s">
        <v>7</v>
      </c>
      <c r="R25" s="7" t="s">
        <v>34</v>
      </c>
      <c r="S25" s="7" t="s">
        <v>171</v>
      </c>
      <c r="T25" s="7" t="s">
        <v>147</v>
      </c>
      <c r="U25" s="242">
        <f>+'NTP or Sold'!C243</f>
        <v>14.5</v>
      </c>
      <c r="V25" s="242">
        <f>+'NTP or Sold'!AD243</f>
        <v>5.7973761904761902</v>
      </c>
      <c r="W25" s="241">
        <f>+'NTP or Sold'!AD244</f>
        <v>2.3602777777777781</v>
      </c>
      <c r="X25" s="7" t="s">
        <v>189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40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33</v>
      </c>
      <c r="L26" s="9">
        <v>36770</v>
      </c>
      <c r="M26" s="8" t="s">
        <v>6</v>
      </c>
      <c r="N26" s="8" t="s">
        <v>192</v>
      </c>
      <c r="O26" s="8" t="s">
        <v>54</v>
      </c>
      <c r="P26" s="8" t="s">
        <v>66</v>
      </c>
      <c r="Q26" s="8" t="s">
        <v>7</v>
      </c>
      <c r="R26" s="7" t="s">
        <v>34</v>
      </c>
      <c r="S26" s="7" t="s">
        <v>171</v>
      </c>
      <c r="T26" s="7" t="s">
        <v>147</v>
      </c>
      <c r="U26" s="154">
        <f>+'NTP or Sold'!C251</f>
        <v>14.5</v>
      </c>
      <c r="V26" s="154">
        <f>+'NTP or Sold'!AD251</f>
        <v>5.7973761904761902</v>
      </c>
      <c r="W26" s="186">
        <f>+'NTP or Sold'!AD252</f>
        <v>2.3602777777777781</v>
      </c>
      <c r="X26" s="7" t="s">
        <v>189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40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33</v>
      </c>
      <c r="L27" s="9">
        <v>36800</v>
      </c>
      <c r="M27" s="8" t="s">
        <v>6</v>
      </c>
      <c r="N27" s="8" t="s">
        <v>192</v>
      </c>
      <c r="O27" s="8" t="s">
        <v>54</v>
      </c>
      <c r="P27" s="8" t="s">
        <v>66</v>
      </c>
      <c r="Q27" s="8" t="s">
        <v>7</v>
      </c>
      <c r="R27" s="7" t="s">
        <v>34</v>
      </c>
      <c r="S27" s="7" t="s">
        <v>171</v>
      </c>
      <c r="T27" s="7" t="s">
        <v>147</v>
      </c>
      <c r="U27" s="154">
        <f>+'NTP or Sold'!C259</f>
        <v>14.5</v>
      </c>
      <c r="V27" s="154">
        <f>+'NTP or Sold'!AD259</f>
        <v>5.7973761904761902</v>
      </c>
      <c r="W27" s="186">
        <f>+'NTP or Sold'!AD260</f>
        <v>2.3602777777777781</v>
      </c>
      <c r="X27" s="7" t="s">
        <v>189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40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33</v>
      </c>
      <c r="L28" s="9">
        <v>36831</v>
      </c>
      <c r="M28" s="8" t="s">
        <v>6</v>
      </c>
      <c r="N28" s="8" t="s">
        <v>192</v>
      </c>
      <c r="O28" s="8" t="s">
        <v>54</v>
      </c>
      <c r="P28" s="8" t="s">
        <v>66</v>
      </c>
      <c r="Q28" s="8" t="s">
        <v>7</v>
      </c>
      <c r="R28" s="7" t="s">
        <v>34</v>
      </c>
      <c r="S28" s="7" t="s">
        <v>171</v>
      </c>
      <c r="T28" s="7" t="s">
        <v>147</v>
      </c>
      <c r="U28" s="154">
        <f>+'NTP or Sold'!C267</f>
        <v>14.5</v>
      </c>
      <c r="V28" s="154">
        <f>+'NTP or Sold'!AD267</f>
        <v>5.7973761904761902</v>
      </c>
      <c r="W28" s="186">
        <f>+'NTP or Sold'!AD268</f>
        <v>2.3602777777777781</v>
      </c>
      <c r="X28" s="7" t="s">
        <v>189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40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33</v>
      </c>
      <c r="L29" s="9">
        <v>36678</v>
      </c>
      <c r="M29" s="8" t="s">
        <v>6</v>
      </c>
      <c r="N29" s="8" t="s">
        <v>192</v>
      </c>
      <c r="O29" s="8" t="s">
        <v>54</v>
      </c>
      <c r="P29" s="8" t="s">
        <v>66</v>
      </c>
      <c r="Q29" s="8" t="s">
        <v>7</v>
      </c>
      <c r="R29" s="7" t="s">
        <v>34</v>
      </c>
      <c r="S29" s="7" t="s">
        <v>171</v>
      </c>
      <c r="T29" s="7" t="s">
        <v>147</v>
      </c>
      <c r="U29" s="154">
        <f>+'NTP or Sold'!C275</f>
        <v>14.8</v>
      </c>
      <c r="V29" s="154">
        <f>+'NTP or Sold'!AD275</f>
        <v>5.9173219047619048</v>
      </c>
      <c r="W29" s="186">
        <f>+'NTP or Sold'!AD276</f>
        <v>2.4091111111111116</v>
      </c>
      <c r="X29" s="7" t="s">
        <v>189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40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33</v>
      </c>
      <c r="L30" s="9">
        <v>36678</v>
      </c>
      <c r="M30" s="8" t="s">
        <v>6</v>
      </c>
      <c r="N30" s="8" t="s">
        <v>192</v>
      </c>
      <c r="O30" s="8" t="s">
        <v>54</v>
      </c>
      <c r="P30" s="8" t="s">
        <v>66</v>
      </c>
      <c r="Q30" s="8" t="s">
        <v>7</v>
      </c>
      <c r="R30" s="7" t="s">
        <v>34</v>
      </c>
      <c r="S30" s="7" t="s">
        <v>171</v>
      </c>
      <c r="T30" s="7" t="s">
        <v>147</v>
      </c>
      <c r="U30" s="154">
        <f>+'NTP or Sold'!C283</f>
        <v>14.8</v>
      </c>
      <c r="V30" s="154">
        <f>+'NTP or Sold'!AD283</f>
        <v>5.9173219047619048</v>
      </c>
      <c r="W30" s="186">
        <f>+'NTP or Sold'!AD284</f>
        <v>2.4091111111111116</v>
      </c>
      <c r="X30" s="7" t="s">
        <v>189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1+'Detail by Turbine'!A14</f>
        <v>9</v>
      </c>
      <c r="B31" s="7" t="s">
        <v>60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33</v>
      </c>
      <c r="K31" s="9"/>
      <c r="L31" s="8"/>
      <c r="M31" s="8" t="s">
        <v>68</v>
      </c>
      <c r="N31" s="8" t="s">
        <v>54</v>
      </c>
      <c r="O31" s="8" t="s">
        <v>45</v>
      </c>
      <c r="P31" s="8" t="s">
        <v>7</v>
      </c>
      <c r="Q31" s="7"/>
      <c r="R31" s="7"/>
      <c r="S31" s="7" t="s">
        <v>103</v>
      </c>
      <c r="T31" s="154">
        <f>+'NTP or Sold'!C291</f>
        <v>0</v>
      </c>
      <c r="U31" s="154">
        <f>+'NTP or Sold'!AD291</f>
        <v>0</v>
      </c>
      <c r="V31" s="186">
        <f>+'NTP or Sold'!AD291</f>
        <v>0</v>
      </c>
      <c r="W31" s="7" t="s">
        <v>191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+'Detail by Turbine'!A9+1</f>
        <v>4</v>
      </c>
      <c r="B32" s="7" t="s">
        <v>9</v>
      </c>
      <c r="C32" s="7">
        <v>1</v>
      </c>
      <c r="D32" s="8" t="s">
        <v>4</v>
      </c>
      <c r="E32" s="7" t="s">
        <v>40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33</v>
      </c>
      <c r="K32" s="9">
        <v>36697</v>
      </c>
      <c r="L32" s="8" t="s">
        <v>6</v>
      </c>
      <c r="M32" s="15">
        <v>36879</v>
      </c>
      <c r="N32" s="8" t="s">
        <v>54</v>
      </c>
      <c r="O32" s="8" t="s">
        <v>45</v>
      </c>
      <c r="P32" s="8" t="s">
        <v>12</v>
      </c>
      <c r="Q32" s="7" t="s">
        <v>48</v>
      </c>
      <c r="R32" s="7" t="s">
        <v>167</v>
      </c>
      <c r="S32" s="7" t="s">
        <v>183</v>
      </c>
      <c r="T32" s="154">
        <f>+'NTP or Sold'!C299</f>
        <v>14.2</v>
      </c>
      <c r="U32" s="154">
        <f>+'NTP or Sold'!AF299</f>
        <v>7.0979038095238085</v>
      </c>
      <c r="V32" s="241">
        <f>+'NTP or Sold'!AF300</f>
        <v>2.7690000000000001</v>
      </c>
      <c r="W32" s="7" t="s">
        <v>187</v>
      </c>
      <c r="X32" s="7" t="s">
        <v>194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40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33</v>
      </c>
      <c r="K33" s="9">
        <v>36708</v>
      </c>
      <c r="L33" s="8" t="s">
        <v>6</v>
      </c>
      <c r="M33" s="15">
        <v>36879</v>
      </c>
      <c r="N33" s="8" t="s">
        <v>54</v>
      </c>
      <c r="O33" s="8" t="s">
        <v>45</v>
      </c>
      <c r="P33" s="8" t="s">
        <v>12</v>
      </c>
      <c r="Q33" s="7" t="s">
        <v>48</v>
      </c>
      <c r="R33" s="7" t="s">
        <v>167</v>
      </c>
      <c r="S33" s="7" t="s">
        <v>183</v>
      </c>
      <c r="T33" s="154">
        <f>+'NTP or Sold'!C307</f>
        <v>14.2</v>
      </c>
      <c r="U33" s="154">
        <f>+'NTP or Sold'!AF307</f>
        <v>7.0979038095238085</v>
      </c>
      <c r="V33" s="241">
        <f>+'NTP or Sold'!AF308</f>
        <v>2.7690000000000001</v>
      </c>
      <c r="W33" s="7" t="s">
        <v>187</v>
      </c>
      <c r="X33" s="7" t="s">
        <v>194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40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33</v>
      </c>
      <c r="K34" s="9">
        <v>36739</v>
      </c>
      <c r="L34" s="8" t="s">
        <v>6</v>
      </c>
      <c r="M34" s="15">
        <v>36879</v>
      </c>
      <c r="N34" s="8" t="s">
        <v>54</v>
      </c>
      <c r="O34" s="8" t="s">
        <v>45</v>
      </c>
      <c r="P34" s="8" t="s">
        <v>12</v>
      </c>
      <c r="Q34" s="7" t="s">
        <v>48</v>
      </c>
      <c r="R34" s="7" t="s">
        <v>167</v>
      </c>
      <c r="S34" s="7" t="s">
        <v>183</v>
      </c>
      <c r="T34" s="154">
        <f>+'NTP or Sold'!C315</f>
        <v>14.2</v>
      </c>
      <c r="U34" s="154">
        <f>+'NTP or Sold'!AF315</f>
        <v>7.0979038095238085</v>
      </c>
      <c r="V34" s="241">
        <f>+'NTP or Sold'!AF316</f>
        <v>2.7690000000000001</v>
      </c>
      <c r="W34" s="7" t="s">
        <v>187</v>
      </c>
      <c r="X34" s="7" t="s">
        <v>194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40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33</v>
      </c>
      <c r="K35" s="9">
        <v>36708</v>
      </c>
      <c r="L35" s="8" t="s">
        <v>6</v>
      </c>
      <c r="M35" s="15">
        <v>36879</v>
      </c>
      <c r="N35" s="8" t="s">
        <v>54</v>
      </c>
      <c r="O35" s="8" t="s">
        <v>45</v>
      </c>
      <c r="P35" s="8" t="s">
        <v>12</v>
      </c>
      <c r="Q35" s="7" t="s">
        <v>48</v>
      </c>
      <c r="R35" s="7" t="s">
        <v>167</v>
      </c>
      <c r="S35" s="7" t="s">
        <v>183</v>
      </c>
      <c r="T35" s="154">
        <f>+'NTP or Sold'!C323</f>
        <v>14.2</v>
      </c>
      <c r="U35" s="154">
        <f>+'NTP or Sold'!AF323</f>
        <v>7.0979038095238085</v>
      </c>
      <c r="V35" s="241">
        <f>+'NTP or Sold'!AF324</f>
        <v>2.7690000000000001</v>
      </c>
      <c r="W35" s="7" t="s">
        <v>187</v>
      </c>
      <c r="X35" s="7" t="s">
        <v>194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40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33</v>
      </c>
      <c r="K36" s="9">
        <v>36708</v>
      </c>
      <c r="L36" s="8" t="s">
        <v>6</v>
      </c>
      <c r="M36" s="15">
        <v>36879</v>
      </c>
      <c r="N36" s="8" t="s">
        <v>54</v>
      </c>
      <c r="O36" s="8" t="s">
        <v>45</v>
      </c>
      <c r="P36" s="8" t="s">
        <v>12</v>
      </c>
      <c r="Q36" s="7" t="s">
        <v>48</v>
      </c>
      <c r="R36" s="7" t="s">
        <v>167</v>
      </c>
      <c r="S36" s="7" t="s">
        <v>183</v>
      </c>
      <c r="T36" s="154">
        <f>+'NTP or Sold'!C331</f>
        <v>14.2</v>
      </c>
      <c r="U36" s="154">
        <f>+'NTP or Sold'!AF331</f>
        <v>7.0979038095238085</v>
      </c>
      <c r="V36" s="241">
        <f>+'NTP or Sold'!AF332</f>
        <v>2.7690000000000001</v>
      </c>
      <c r="W36" s="7" t="s">
        <v>187</v>
      </c>
      <c r="X36" s="7" t="s">
        <v>194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40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33</v>
      </c>
      <c r="K37" s="9">
        <v>36708</v>
      </c>
      <c r="L37" s="8" t="s">
        <v>6</v>
      </c>
      <c r="M37" s="15">
        <v>36879</v>
      </c>
      <c r="N37" s="8" t="s">
        <v>54</v>
      </c>
      <c r="O37" s="8" t="s">
        <v>45</v>
      </c>
      <c r="P37" s="8" t="s">
        <v>12</v>
      </c>
      <c r="Q37" s="7" t="s">
        <v>48</v>
      </c>
      <c r="R37" s="7" t="s">
        <v>167</v>
      </c>
      <c r="S37" s="7" t="s">
        <v>183</v>
      </c>
      <c r="T37" s="154">
        <f>+'NTP or Sold'!C339</f>
        <v>14.2</v>
      </c>
      <c r="U37" s="154">
        <f>+'NTP or Sold'!AF339</f>
        <v>7.0979038095238085</v>
      </c>
      <c r="V37" s="241">
        <f>+'NTP or Sold'!AF340</f>
        <v>2.7690000000000001</v>
      </c>
      <c r="W37" s="7" t="s">
        <v>187</v>
      </c>
      <c r="X37" s="7" t="s">
        <v>194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40</v>
      </c>
      <c r="F38" s="8" t="s">
        <v>83</v>
      </c>
      <c r="G38" s="7" t="s">
        <v>5</v>
      </c>
      <c r="H38" s="8">
        <v>44</v>
      </c>
      <c r="I38" s="13">
        <v>9030</v>
      </c>
      <c r="J38" s="8" t="s">
        <v>33</v>
      </c>
      <c r="K38" s="9">
        <v>36526</v>
      </c>
      <c r="L38" s="8" t="s">
        <v>6</v>
      </c>
      <c r="M38" s="15">
        <v>36879</v>
      </c>
      <c r="N38" s="8" t="s">
        <v>54</v>
      </c>
      <c r="O38" s="8" t="s">
        <v>45</v>
      </c>
      <c r="P38" s="8" t="s">
        <v>12</v>
      </c>
      <c r="Q38" s="7" t="s">
        <v>48</v>
      </c>
      <c r="R38" s="7" t="s">
        <v>167</v>
      </c>
      <c r="S38" s="7" t="s">
        <v>183</v>
      </c>
      <c r="T38" s="154">
        <f>+'NTP or Sold'!C347</f>
        <v>14.2</v>
      </c>
      <c r="U38" s="154">
        <f>+'NTP or Sold'!AF347</f>
        <v>7.0979038095238085</v>
      </c>
      <c r="V38" s="241">
        <f>+'NTP or Sold'!AF348</f>
        <v>2.7690000000000001</v>
      </c>
      <c r="W38" s="7" t="s">
        <v>187</v>
      </c>
      <c r="X38" s="7" t="s">
        <v>194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40</v>
      </c>
      <c r="F39" s="8" t="s">
        <v>83</v>
      </c>
      <c r="G39" s="7" t="s">
        <v>5</v>
      </c>
      <c r="H39" s="8">
        <v>44</v>
      </c>
      <c r="I39" s="13">
        <v>9030</v>
      </c>
      <c r="J39" s="8" t="s">
        <v>33</v>
      </c>
      <c r="K39" s="9">
        <v>36526</v>
      </c>
      <c r="L39" s="8" t="s">
        <v>6</v>
      </c>
      <c r="M39" s="15">
        <v>36879</v>
      </c>
      <c r="N39" s="8" t="s">
        <v>54</v>
      </c>
      <c r="O39" s="8" t="s">
        <v>45</v>
      </c>
      <c r="P39" s="8" t="s">
        <v>12</v>
      </c>
      <c r="Q39" s="7" t="s">
        <v>48</v>
      </c>
      <c r="R39" s="7" t="s">
        <v>167</v>
      </c>
      <c r="S39" s="7" t="s">
        <v>183</v>
      </c>
      <c r="T39" s="154">
        <f>+'NTP or Sold'!C355</f>
        <v>14.2</v>
      </c>
      <c r="U39" s="154">
        <f>+'NTP or Sold'!AF355</f>
        <v>7.0979038095238085</v>
      </c>
      <c r="V39" s="241">
        <f>+'NTP or Sold'!AF356</f>
        <v>2.7690000000000001</v>
      </c>
      <c r="W39" s="7" t="s">
        <v>187</v>
      </c>
      <c r="X39" s="7" t="s">
        <v>194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52" spans="2:102" s="78" customFormat="1" ht="13.8" thickBot="1" x14ac:dyDescent="0.3">
      <c r="B52" s="88"/>
      <c r="C52" s="87"/>
      <c r="D52" s="79">
        <v>36069</v>
      </c>
      <c r="E52" s="79">
        <f t="shared" ref="E52:BB52" si="1">+D52+31</f>
        <v>36100</v>
      </c>
      <c r="F52" s="79">
        <f t="shared" si="1"/>
        <v>36131</v>
      </c>
      <c r="G52" s="79">
        <f t="shared" si="1"/>
        <v>36162</v>
      </c>
      <c r="H52" s="79">
        <f t="shared" si="1"/>
        <v>36193</v>
      </c>
      <c r="I52" s="79">
        <f t="shared" si="1"/>
        <v>36224</v>
      </c>
      <c r="J52" s="79">
        <f t="shared" si="1"/>
        <v>36255</v>
      </c>
      <c r="K52" s="79">
        <f t="shared" si="1"/>
        <v>36286</v>
      </c>
      <c r="L52" s="79">
        <f t="shared" si="1"/>
        <v>36317</v>
      </c>
      <c r="M52" s="79">
        <f t="shared" si="1"/>
        <v>36348</v>
      </c>
      <c r="N52" s="79">
        <f t="shared" si="1"/>
        <v>36379</v>
      </c>
      <c r="O52" s="79">
        <f t="shared" si="1"/>
        <v>36410</v>
      </c>
      <c r="P52" s="79">
        <f t="shared" si="1"/>
        <v>36441</v>
      </c>
      <c r="Q52" s="79">
        <f t="shared" si="1"/>
        <v>36472</v>
      </c>
      <c r="R52" s="79">
        <f t="shared" si="1"/>
        <v>36503</v>
      </c>
      <c r="S52" s="79">
        <f t="shared" si="1"/>
        <v>36534</v>
      </c>
      <c r="T52" s="79">
        <f t="shared" si="1"/>
        <v>36565</v>
      </c>
      <c r="U52" s="79">
        <f t="shared" si="1"/>
        <v>36596</v>
      </c>
      <c r="V52" s="79">
        <f t="shared" si="1"/>
        <v>36627</v>
      </c>
      <c r="W52" s="79">
        <f t="shared" si="1"/>
        <v>36658</v>
      </c>
      <c r="X52" s="79">
        <f t="shared" si="1"/>
        <v>36689</v>
      </c>
      <c r="Y52" s="79">
        <f t="shared" si="1"/>
        <v>36720</v>
      </c>
      <c r="Z52" s="81">
        <f t="shared" si="1"/>
        <v>36751</v>
      </c>
      <c r="AA52" s="79">
        <f t="shared" si="1"/>
        <v>36782</v>
      </c>
      <c r="AB52" s="79">
        <f t="shared" si="1"/>
        <v>36813</v>
      </c>
      <c r="AC52" s="79">
        <f t="shared" si="1"/>
        <v>36844</v>
      </c>
      <c r="AD52" s="79">
        <f t="shared" si="1"/>
        <v>36875</v>
      </c>
      <c r="AE52" s="79">
        <f t="shared" si="1"/>
        <v>36906</v>
      </c>
      <c r="AF52" s="79">
        <f t="shared" si="1"/>
        <v>36937</v>
      </c>
      <c r="AG52" s="79">
        <f t="shared" si="1"/>
        <v>36968</v>
      </c>
      <c r="AH52" s="79">
        <f t="shared" si="1"/>
        <v>36999</v>
      </c>
      <c r="AI52" s="79">
        <f t="shared" si="1"/>
        <v>37030</v>
      </c>
      <c r="AJ52" s="79">
        <f t="shared" si="1"/>
        <v>37061</v>
      </c>
      <c r="AK52" s="79">
        <f t="shared" si="1"/>
        <v>37092</v>
      </c>
      <c r="AL52" s="79">
        <f t="shared" si="1"/>
        <v>37123</v>
      </c>
      <c r="AM52" s="79">
        <f t="shared" si="1"/>
        <v>37154</v>
      </c>
      <c r="AN52" s="79">
        <f t="shared" si="1"/>
        <v>37185</v>
      </c>
      <c r="AO52" s="79">
        <f t="shared" si="1"/>
        <v>37216</v>
      </c>
      <c r="AP52" s="79">
        <f t="shared" si="1"/>
        <v>37247</v>
      </c>
      <c r="AQ52" s="79">
        <f t="shared" si="1"/>
        <v>37278</v>
      </c>
      <c r="AR52" s="79">
        <f t="shared" si="1"/>
        <v>37309</v>
      </c>
      <c r="AS52" s="79">
        <f t="shared" si="1"/>
        <v>37340</v>
      </c>
      <c r="AT52" s="79">
        <f t="shared" si="1"/>
        <v>37371</v>
      </c>
      <c r="AU52" s="79">
        <f t="shared" si="1"/>
        <v>37402</v>
      </c>
      <c r="AV52" s="79">
        <f t="shared" si="1"/>
        <v>37433</v>
      </c>
      <c r="AW52" s="79">
        <f t="shared" si="1"/>
        <v>37464</v>
      </c>
      <c r="AX52" s="79">
        <f t="shared" si="1"/>
        <v>37495</v>
      </c>
      <c r="AY52" s="79">
        <f t="shared" si="1"/>
        <v>37526</v>
      </c>
      <c r="AZ52" s="79">
        <f t="shared" si="1"/>
        <v>37557</v>
      </c>
      <c r="BA52" s="79">
        <f t="shared" si="1"/>
        <v>37588</v>
      </c>
      <c r="BB52" s="79">
        <f t="shared" si="1"/>
        <v>37619</v>
      </c>
      <c r="BC52" s="133" t="s">
        <v>125</v>
      </c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</row>
    <row r="53" spans="2:102" s="194" customFormat="1" ht="15" customHeight="1" thickTop="1" x14ac:dyDescent="0.25">
      <c r="B53" s="199" t="str">
        <f>+'NTP or Sold'!H4</f>
        <v>7FA - now simple cycle</v>
      </c>
      <c r="C53" s="265" t="str">
        <f>+'NTP or Sold'!T4</f>
        <v>East Coast Power - Linden 6 (ECP)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82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193"/>
    </row>
    <row r="54" spans="2:102" s="198" customFormat="1" x14ac:dyDescent="0.25">
      <c r="B54" s="195" t="s">
        <v>114</v>
      </c>
      <c r="C54" s="269"/>
      <c r="D54" s="196">
        <v>0</v>
      </c>
      <c r="E54" s="196">
        <v>0</v>
      </c>
      <c r="F54" s="196">
        <v>0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0</v>
      </c>
      <c r="M54" s="196">
        <v>0</v>
      </c>
      <c r="N54" s="196">
        <v>0</v>
      </c>
      <c r="O54" s="196">
        <v>0</v>
      </c>
      <c r="P54" s="196">
        <v>0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</v>
      </c>
      <c r="W54" s="196">
        <v>0</v>
      </c>
      <c r="X54" s="196">
        <v>0</v>
      </c>
      <c r="Y54" s="196">
        <v>0</v>
      </c>
      <c r="Z54" s="83">
        <v>0</v>
      </c>
      <c r="AA54" s="196">
        <v>0</v>
      </c>
      <c r="AB54" s="196">
        <v>0</v>
      </c>
      <c r="AC54" s="196">
        <v>0.05</v>
      </c>
      <c r="AD54" s="196">
        <v>0.05</v>
      </c>
      <c r="AE54" s="196">
        <v>0.01</v>
      </c>
      <c r="AF54" s="196">
        <v>0.01</v>
      </c>
      <c r="AG54" s="196">
        <v>0.01</v>
      </c>
      <c r="AH54" s="196">
        <v>0.01</v>
      </c>
      <c r="AI54" s="196">
        <v>0.01</v>
      </c>
      <c r="AJ54" s="196">
        <v>0.01</v>
      </c>
      <c r="AK54" s="196">
        <v>0.04</v>
      </c>
      <c r="AL54" s="196">
        <v>0.05</v>
      </c>
      <c r="AM54" s="196">
        <v>0.05</v>
      </c>
      <c r="AN54" s="196">
        <v>0.05</v>
      </c>
      <c r="AO54" s="196">
        <v>0.05</v>
      </c>
      <c r="AP54" s="196">
        <v>0.05</v>
      </c>
      <c r="AQ54" s="196">
        <v>0.05</v>
      </c>
      <c r="AR54" s="196">
        <v>0.05</v>
      </c>
      <c r="AS54" s="196">
        <v>0.05</v>
      </c>
      <c r="AT54" s="196">
        <v>0.05</v>
      </c>
      <c r="AU54" s="196">
        <v>0.05</v>
      </c>
      <c r="AV54" s="196">
        <v>0.1</v>
      </c>
      <c r="AW54" s="196">
        <v>0.15</v>
      </c>
      <c r="AX54" s="196">
        <v>0.05</v>
      </c>
      <c r="AY54" s="196">
        <v>0</v>
      </c>
      <c r="AZ54" s="196">
        <v>0</v>
      </c>
      <c r="BA54" s="197">
        <v>0</v>
      </c>
      <c r="BB54" s="195">
        <v>0</v>
      </c>
      <c r="BC54" s="198">
        <f>SUM(N54:BB54)</f>
        <v>1.0000000000000002</v>
      </c>
    </row>
    <row r="55" spans="2:102" s="198" customFormat="1" x14ac:dyDescent="0.25">
      <c r="B55" s="195" t="s">
        <v>115</v>
      </c>
      <c r="C55" s="269"/>
      <c r="D55" s="196">
        <f>+D54</f>
        <v>0</v>
      </c>
      <c r="E55" s="196">
        <f t="shared" ref="E55:AJ55" si="2">+D55+E54</f>
        <v>0</v>
      </c>
      <c r="F55" s="196">
        <f t="shared" si="2"/>
        <v>0</v>
      </c>
      <c r="G55" s="196">
        <f t="shared" si="2"/>
        <v>0</v>
      </c>
      <c r="H55" s="196">
        <f t="shared" si="2"/>
        <v>0</v>
      </c>
      <c r="I55" s="196">
        <f t="shared" si="2"/>
        <v>0</v>
      </c>
      <c r="J55" s="196">
        <f t="shared" si="2"/>
        <v>0</v>
      </c>
      <c r="K55" s="196">
        <f t="shared" si="2"/>
        <v>0</v>
      </c>
      <c r="L55" s="196">
        <f t="shared" si="2"/>
        <v>0</v>
      </c>
      <c r="M55" s="196">
        <f t="shared" si="2"/>
        <v>0</v>
      </c>
      <c r="N55" s="196">
        <f t="shared" si="2"/>
        <v>0</v>
      </c>
      <c r="O55" s="196">
        <f t="shared" si="2"/>
        <v>0</v>
      </c>
      <c r="P55" s="196">
        <f t="shared" si="2"/>
        <v>0</v>
      </c>
      <c r="Q55" s="196">
        <f t="shared" si="2"/>
        <v>0</v>
      </c>
      <c r="R55" s="196">
        <f t="shared" si="2"/>
        <v>0</v>
      </c>
      <c r="S55" s="196">
        <f t="shared" si="2"/>
        <v>0</v>
      </c>
      <c r="T55" s="196">
        <f t="shared" si="2"/>
        <v>0</v>
      </c>
      <c r="U55" s="196">
        <f t="shared" si="2"/>
        <v>0</v>
      </c>
      <c r="V55" s="196">
        <f t="shared" si="2"/>
        <v>0</v>
      </c>
      <c r="W55" s="196">
        <f t="shared" si="2"/>
        <v>0</v>
      </c>
      <c r="X55" s="196">
        <f t="shared" si="2"/>
        <v>0</v>
      </c>
      <c r="Y55" s="196">
        <f t="shared" si="2"/>
        <v>0</v>
      </c>
      <c r="Z55" s="83">
        <f t="shared" si="2"/>
        <v>0</v>
      </c>
      <c r="AA55" s="196">
        <f t="shared" si="2"/>
        <v>0</v>
      </c>
      <c r="AB55" s="196">
        <f t="shared" si="2"/>
        <v>0</v>
      </c>
      <c r="AC55" s="196">
        <f t="shared" si="2"/>
        <v>0.05</v>
      </c>
      <c r="AD55" s="196">
        <f t="shared" si="2"/>
        <v>0.1</v>
      </c>
      <c r="AE55" s="196">
        <f t="shared" si="2"/>
        <v>0.11</v>
      </c>
      <c r="AF55" s="196">
        <f t="shared" si="2"/>
        <v>0.12</v>
      </c>
      <c r="AG55" s="196">
        <f t="shared" si="2"/>
        <v>0.13</v>
      </c>
      <c r="AH55" s="196">
        <f t="shared" si="2"/>
        <v>0.14000000000000001</v>
      </c>
      <c r="AI55" s="196">
        <f t="shared" si="2"/>
        <v>0.15000000000000002</v>
      </c>
      <c r="AJ55" s="196">
        <f t="shared" si="2"/>
        <v>0.16000000000000003</v>
      </c>
      <c r="AK55" s="196">
        <f t="shared" ref="AK55:BB55" si="3">+AJ55+AK54</f>
        <v>0.20000000000000004</v>
      </c>
      <c r="AL55" s="196">
        <f t="shared" si="3"/>
        <v>0.25000000000000006</v>
      </c>
      <c r="AM55" s="196">
        <f t="shared" si="3"/>
        <v>0.30000000000000004</v>
      </c>
      <c r="AN55" s="196">
        <f t="shared" si="3"/>
        <v>0.35000000000000003</v>
      </c>
      <c r="AO55" s="196">
        <f t="shared" si="3"/>
        <v>0.4</v>
      </c>
      <c r="AP55" s="196">
        <f t="shared" si="3"/>
        <v>0.45</v>
      </c>
      <c r="AQ55" s="196">
        <f t="shared" si="3"/>
        <v>0.5</v>
      </c>
      <c r="AR55" s="196">
        <f t="shared" si="3"/>
        <v>0.55000000000000004</v>
      </c>
      <c r="AS55" s="196">
        <f t="shared" si="3"/>
        <v>0.60000000000000009</v>
      </c>
      <c r="AT55" s="196">
        <f t="shared" si="3"/>
        <v>0.65000000000000013</v>
      </c>
      <c r="AU55" s="196">
        <f t="shared" si="3"/>
        <v>0.70000000000000018</v>
      </c>
      <c r="AV55" s="196">
        <f t="shared" si="3"/>
        <v>0.80000000000000016</v>
      </c>
      <c r="AW55" s="196">
        <f t="shared" si="3"/>
        <v>0.95000000000000018</v>
      </c>
      <c r="AX55" s="196">
        <f t="shared" si="3"/>
        <v>1.0000000000000002</v>
      </c>
      <c r="AY55" s="196">
        <f t="shared" si="3"/>
        <v>1.0000000000000002</v>
      </c>
      <c r="AZ55" s="196">
        <f t="shared" si="3"/>
        <v>1.0000000000000002</v>
      </c>
      <c r="BA55" s="197">
        <f t="shared" si="3"/>
        <v>1.0000000000000002</v>
      </c>
      <c r="BB55" s="195">
        <f t="shared" si="3"/>
        <v>1.0000000000000002</v>
      </c>
    </row>
    <row r="56" spans="2:102" s="198" customFormat="1" x14ac:dyDescent="0.25">
      <c r="B56" s="195" t="s">
        <v>116</v>
      </c>
      <c r="C56" s="269"/>
      <c r="D56" s="196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6">
        <v>0</v>
      </c>
      <c r="L56" s="196">
        <v>0</v>
      </c>
      <c r="M56" s="196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f t="shared" ref="R56:BB56" si="4">R57-Q57</f>
        <v>0.05</v>
      </c>
      <c r="S56" s="196">
        <f t="shared" si="4"/>
        <v>0</v>
      </c>
      <c r="T56" s="196">
        <f t="shared" si="4"/>
        <v>0</v>
      </c>
      <c r="U56" s="196">
        <f t="shared" si="4"/>
        <v>0</v>
      </c>
      <c r="V56" s="196">
        <f t="shared" si="4"/>
        <v>0</v>
      </c>
      <c r="W56" s="196">
        <f t="shared" si="4"/>
        <v>0</v>
      </c>
      <c r="X56" s="196">
        <f t="shared" si="4"/>
        <v>0</v>
      </c>
      <c r="Y56" s="196">
        <f t="shared" si="4"/>
        <v>0</v>
      </c>
      <c r="Z56" s="83">
        <f t="shared" si="4"/>
        <v>0</v>
      </c>
      <c r="AA56" s="196">
        <f t="shared" si="4"/>
        <v>0</v>
      </c>
      <c r="AB56" s="196">
        <f t="shared" si="4"/>
        <v>0</v>
      </c>
      <c r="AC56" s="196">
        <f t="shared" si="4"/>
        <v>0</v>
      </c>
      <c r="AD56" s="196">
        <f t="shared" si="4"/>
        <v>0.05</v>
      </c>
      <c r="AE56" s="196">
        <f t="shared" si="4"/>
        <v>9.999999999999995E-3</v>
      </c>
      <c r="AF56" s="196">
        <f t="shared" si="4"/>
        <v>9.999999999999995E-3</v>
      </c>
      <c r="AG56" s="196">
        <f t="shared" si="4"/>
        <v>1.0000000000000009E-2</v>
      </c>
      <c r="AH56" s="196">
        <f t="shared" si="4"/>
        <v>1.0000000000000009E-2</v>
      </c>
      <c r="AI56" s="196">
        <f t="shared" si="4"/>
        <v>9.9999999999999811E-3</v>
      </c>
      <c r="AJ56" s="196">
        <f t="shared" si="4"/>
        <v>1.0000000000000009E-2</v>
      </c>
      <c r="AK56" s="196">
        <f t="shared" si="4"/>
        <v>1.8999999999999989E-2</v>
      </c>
      <c r="AL56" s="196">
        <f t="shared" si="4"/>
        <v>2.8999999999999998E-2</v>
      </c>
      <c r="AM56" s="196">
        <f t="shared" si="4"/>
        <v>3.4000000000000002E-2</v>
      </c>
      <c r="AN56" s="196">
        <f t="shared" si="4"/>
        <v>6.0999999999999999E-2</v>
      </c>
      <c r="AO56" s="196">
        <f t="shared" si="4"/>
        <v>6.2E-2</v>
      </c>
      <c r="AP56" s="196">
        <f t="shared" si="4"/>
        <v>4.7999999999999987E-2</v>
      </c>
      <c r="AQ56" s="196">
        <f t="shared" si="4"/>
        <v>6.0999999999999999E-2</v>
      </c>
      <c r="AR56" s="196">
        <f t="shared" si="4"/>
        <v>5.7000000000000051E-2</v>
      </c>
      <c r="AS56" s="196">
        <f t="shared" si="4"/>
        <v>2.5000000000000022E-2</v>
      </c>
      <c r="AT56" s="196">
        <f t="shared" si="4"/>
        <v>2.8999999999999915E-2</v>
      </c>
      <c r="AU56" s="196">
        <f t="shared" si="4"/>
        <v>3.9000000000000035E-2</v>
      </c>
      <c r="AV56" s="196">
        <f t="shared" si="4"/>
        <v>2.0000000000000018E-2</v>
      </c>
      <c r="AW56" s="196">
        <f t="shared" si="4"/>
        <v>2.4000000000000021E-2</v>
      </c>
      <c r="AX56" s="196">
        <f t="shared" si="4"/>
        <v>0.33199999999999996</v>
      </c>
      <c r="AY56" s="196">
        <f t="shared" si="4"/>
        <v>0</v>
      </c>
      <c r="AZ56" s="196">
        <f t="shared" si="4"/>
        <v>0</v>
      </c>
      <c r="BA56" s="197">
        <f t="shared" si="4"/>
        <v>0</v>
      </c>
      <c r="BB56" s="195">
        <f t="shared" si="4"/>
        <v>0</v>
      </c>
      <c r="BC56" s="198">
        <f>SUM(N56:BB56)</f>
        <v>1</v>
      </c>
    </row>
    <row r="57" spans="2:102" s="198" customFormat="1" x14ac:dyDescent="0.25">
      <c r="B57" s="195" t="s">
        <v>117</v>
      </c>
      <c r="C57" s="269"/>
      <c r="D57" s="196">
        <f>+D56</f>
        <v>0</v>
      </c>
      <c r="E57" s="196">
        <f t="shared" ref="E57:Q57" si="5">+D57+E56</f>
        <v>0</v>
      </c>
      <c r="F57" s="196">
        <f t="shared" si="5"/>
        <v>0</v>
      </c>
      <c r="G57" s="196">
        <f t="shared" si="5"/>
        <v>0</v>
      </c>
      <c r="H57" s="196">
        <f t="shared" si="5"/>
        <v>0</v>
      </c>
      <c r="I57" s="196">
        <f t="shared" si="5"/>
        <v>0</v>
      </c>
      <c r="J57" s="196">
        <f t="shared" si="5"/>
        <v>0</v>
      </c>
      <c r="K57" s="196">
        <f t="shared" si="5"/>
        <v>0</v>
      </c>
      <c r="L57" s="196">
        <f t="shared" si="5"/>
        <v>0</v>
      </c>
      <c r="M57" s="196">
        <f t="shared" si="5"/>
        <v>0</v>
      </c>
      <c r="N57" s="196">
        <f t="shared" si="5"/>
        <v>0</v>
      </c>
      <c r="O57" s="196">
        <f t="shared" si="5"/>
        <v>0</v>
      </c>
      <c r="P57" s="196">
        <f t="shared" si="5"/>
        <v>0</v>
      </c>
      <c r="Q57" s="196">
        <f t="shared" si="5"/>
        <v>0</v>
      </c>
      <c r="R57" s="196">
        <v>0.05</v>
      </c>
      <c r="S57" s="196">
        <v>0.05</v>
      </c>
      <c r="T57" s="196">
        <v>0.05</v>
      </c>
      <c r="U57" s="196">
        <v>0.05</v>
      </c>
      <c r="V57" s="196">
        <v>0.05</v>
      </c>
      <c r="W57" s="196">
        <v>0.05</v>
      </c>
      <c r="X57" s="196">
        <v>0.05</v>
      </c>
      <c r="Y57" s="196">
        <v>0.05</v>
      </c>
      <c r="Z57" s="83">
        <v>0.05</v>
      </c>
      <c r="AA57" s="196">
        <v>0.05</v>
      </c>
      <c r="AB57" s="196">
        <v>0.05</v>
      </c>
      <c r="AC57" s="196">
        <v>0.05</v>
      </c>
      <c r="AD57" s="196">
        <v>0.1</v>
      </c>
      <c r="AE57" s="196">
        <v>0.11</v>
      </c>
      <c r="AF57" s="196">
        <v>0.12</v>
      </c>
      <c r="AG57" s="196">
        <v>0.13</v>
      </c>
      <c r="AH57" s="196">
        <v>0.14000000000000001</v>
      </c>
      <c r="AI57" s="196">
        <v>0.15</v>
      </c>
      <c r="AJ57" s="196">
        <v>0.16</v>
      </c>
      <c r="AK57" s="196">
        <v>0.17899999999999999</v>
      </c>
      <c r="AL57" s="196">
        <v>0.20799999999999999</v>
      </c>
      <c r="AM57" s="196">
        <v>0.24199999999999999</v>
      </c>
      <c r="AN57" s="196">
        <v>0.30299999999999999</v>
      </c>
      <c r="AO57" s="196">
        <v>0.36499999999999999</v>
      </c>
      <c r="AP57" s="196">
        <v>0.41299999999999998</v>
      </c>
      <c r="AQ57" s="196">
        <v>0.47399999999999998</v>
      </c>
      <c r="AR57" s="196">
        <v>0.53100000000000003</v>
      </c>
      <c r="AS57" s="196">
        <v>0.55600000000000005</v>
      </c>
      <c r="AT57" s="196">
        <v>0.58499999999999996</v>
      </c>
      <c r="AU57" s="196">
        <v>0.624</v>
      </c>
      <c r="AV57" s="196">
        <v>0.64400000000000002</v>
      </c>
      <c r="AW57" s="196">
        <v>0.66800000000000004</v>
      </c>
      <c r="AX57" s="196">
        <v>1</v>
      </c>
      <c r="AY57" s="196">
        <v>1</v>
      </c>
      <c r="AZ57" s="196">
        <v>1</v>
      </c>
      <c r="BA57" s="197">
        <v>1</v>
      </c>
      <c r="BB57" s="195">
        <v>1</v>
      </c>
    </row>
    <row r="58" spans="2:102" s="213" customFormat="1" x14ac:dyDescent="0.25">
      <c r="B58" s="210"/>
      <c r="C58" s="269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84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2"/>
      <c r="BB58" s="210"/>
    </row>
    <row r="59" spans="2:102" s="199" customFormat="1" x14ac:dyDescent="0.25">
      <c r="B59" s="199" t="s">
        <v>118</v>
      </c>
      <c r="C59" s="200">
        <v>35</v>
      </c>
      <c r="D59" s="201">
        <f t="shared" ref="D59:AI59" si="6">+D55*$C59</f>
        <v>0</v>
      </c>
      <c r="E59" s="201">
        <f t="shared" si="6"/>
        <v>0</v>
      </c>
      <c r="F59" s="201">
        <f t="shared" si="6"/>
        <v>0</v>
      </c>
      <c r="G59" s="201">
        <f t="shared" si="6"/>
        <v>0</v>
      </c>
      <c r="H59" s="201">
        <f t="shared" si="6"/>
        <v>0</v>
      </c>
      <c r="I59" s="201">
        <f t="shared" si="6"/>
        <v>0</v>
      </c>
      <c r="J59" s="201">
        <f t="shared" si="6"/>
        <v>0</v>
      </c>
      <c r="K59" s="201">
        <f t="shared" si="6"/>
        <v>0</v>
      </c>
      <c r="L59" s="201">
        <f t="shared" si="6"/>
        <v>0</v>
      </c>
      <c r="M59" s="201">
        <f t="shared" si="6"/>
        <v>0</v>
      </c>
      <c r="N59" s="201">
        <f t="shared" si="6"/>
        <v>0</v>
      </c>
      <c r="O59" s="201">
        <f t="shared" si="6"/>
        <v>0</v>
      </c>
      <c r="P59" s="201">
        <f t="shared" si="6"/>
        <v>0</v>
      </c>
      <c r="Q59" s="201">
        <f t="shared" si="6"/>
        <v>0</v>
      </c>
      <c r="R59" s="201">
        <f t="shared" si="6"/>
        <v>0</v>
      </c>
      <c r="S59" s="201">
        <f t="shared" si="6"/>
        <v>0</v>
      </c>
      <c r="T59" s="201">
        <f t="shared" si="6"/>
        <v>0</v>
      </c>
      <c r="U59" s="201">
        <f t="shared" si="6"/>
        <v>0</v>
      </c>
      <c r="V59" s="201">
        <f t="shared" si="6"/>
        <v>0</v>
      </c>
      <c r="W59" s="201">
        <f t="shared" si="6"/>
        <v>0</v>
      </c>
      <c r="X59" s="201">
        <f t="shared" si="6"/>
        <v>0</v>
      </c>
      <c r="Y59" s="201">
        <f t="shared" si="6"/>
        <v>0</v>
      </c>
      <c r="Z59" s="91">
        <f t="shared" si="6"/>
        <v>0</v>
      </c>
      <c r="AA59" s="201">
        <f t="shared" si="6"/>
        <v>0</v>
      </c>
      <c r="AB59" s="201">
        <f t="shared" si="6"/>
        <v>0</v>
      </c>
      <c r="AC59" s="201">
        <f t="shared" si="6"/>
        <v>1.75</v>
      </c>
      <c r="AD59" s="201">
        <f t="shared" si="6"/>
        <v>3.5</v>
      </c>
      <c r="AE59" s="201">
        <f t="shared" si="6"/>
        <v>3.85</v>
      </c>
      <c r="AF59" s="201">
        <f t="shared" si="6"/>
        <v>4.2</v>
      </c>
      <c r="AG59" s="201">
        <f t="shared" si="6"/>
        <v>4.55</v>
      </c>
      <c r="AH59" s="201">
        <f t="shared" si="6"/>
        <v>4.9000000000000004</v>
      </c>
      <c r="AI59" s="201">
        <f t="shared" si="6"/>
        <v>5.2500000000000009</v>
      </c>
      <c r="AJ59" s="201">
        <f t="shared" ref="AJ59:BB59" si="7">+AJ55*$C59</f>
        <v>5.6000000000000014</v>
      </c>
      <c r="AK59" s="201">
        <f t="shared" si="7"/>
        <v>7.0000000000000018</v>
      </c>
      <c r="AL59" s="201">
        <f t="shared" si="7"/>
        <v>8.7500000000000018</v>
      </c>
      <c r="AM59" s="201">
        <f t="shared" si="7"/>
        <v>10.500000000000002</v>
      </c>
      <c r="AN59" s="201">
        <f t="shared" si="7"/>
        <v>12.250000000000002</v>
      </c>
      <c r="AO59" s="201">
        <f t="shared" si="7"/>
        <v>14</v>
      </c>
      <c r="AP59" s="201">
        <f t="shared" si="7"/>
        <v>15.75</v>
      </c>
      <c r="AQ59" s="201">
        <f t="shared" si="7"/>
        <v>17.5</v>
      </c>
      <c r="AR59" s="201">
        <f t="shared" si="7"/>
        <v>19.25</v>
      </c>
      <c r="AS59" s="201">
        <f t="shared" si="7"/>
        <v>21.000000000000004</v>
      </c>
      <c r="AT59" s="201">
        <f t="shared" si="7"/>
        <v>22.750000000000004</v>
      </c>
      <c r="AU59" s="201">
        <f t="shared" si="7"/>
        <v>24.500000000000007</v>
      </c>
      <c r="AV59" s="201">
        <f t="shared" si="7"/>
        <v>28.000000000000007</v>
      </c>
      <c r="AW59" s="201">
        <f t="shared" si="7"/>
        <v>33.250000000000007</v>
      </c>
      <c r="AX59" s="201">
        <f t="shared" si="7"/>
        <v>35.000000000000007</v>
      </c>
      <c r="AY59" s="201">
        <f t="shared" si="7"/>
        <v>35.000000000000007</v>
      </c>
      <c r="AZ59" s="201">
        <f t="shared" si="7"/>
        <v>35.000000000000007</v>
      </c>
      <c r="BA59" s="202">
        <f t="shared" si="7"/>
        <v>35.000000000000007</v>
      </c>
      <c r="BB59" s="203">
        <f t="shared" si="7"/>
        <v>35.000000000000007</v>
      </c>
      <c r="BC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3"/>
      <c r="CE59" s="203"/>
      <c r="CF59" s="203"/>
      <c r="CG59" s="203"/>
      <c r="CH59" s="203"/>
      <c r="CI59" s="203"/>
      <c r="CJ59" s="203"/>
      <c r="CK59" s="203"/>
    </row>
    <row r="60" spans="2:102" s="204" customFormat="1" ht="13.8" thickBot="1" x14ac:dyDescent="0.3">
      <c r="B60" s="204" t="s">
        <v>119</v>
      </c>
      <c r="C60" s="205" t="str">
        <f>+'NTP or Sold'!C4</f>
        <v>NTP</v>
      </c>
      <c r="D60" s="206">
        <f t="shared" ref="D60:AI60" si="8">+D57*$C59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  <c r="K60" s="206">
        <f t="shared" si="8"/>
        <v>0</v>
      </c>
      <c r="L60" s="206">
        <f t="shared" si="8"/>
        <v>0</v>
      </c>
      <c r="M60" s="206">
        <f t="shared" si="8"/>
        <v>0</v>
      </c>
      <c r="N60" s="206">
        <f t="shared" si="8"/>
        <v>0</v>
      </c>
      <c r="O60" s="206">
        <f t="shared" si="8"/>
        <v>0</v>
      </c>
      <c r="P60" s="206">
        <f t="shared" si="8"/>
        <v>0</v>
      </c>
      <c r="Q60" s="206">
        <f t="shared" si="8"/>
        <v>0</v>
      </c>
      <c r="R60" s="206">
        <f t="shared" si="8"/>
        <v>1.75</v>
      </c>
      <c r="S60" s="206">
        <f t="shared" si="8"/>
        <v>1.75</v>
      </c>
      <c r="T60" s="206">
        <f t="shared" si="8"/>
        <v>1.75</v>
      </c>
      <c r="U60" s="206">
        <f t="shared" si="8"/>
        <v>1.75</v>
      </c>
      <c r="V60" s="206">
        <f t="shared" si="8"/>
        <v>1.75</v>
      </c>
      <c r="W60" s="206">
        <f t="shared" si="8"/>
        <v>1.75</v>
      </c>
      <c r="X60" s="206">
        <f t="shared" si="8"/>
        <v>1.75</v>
      </c>
      <c r="Y60" s="206">
        <f t="shared" si="8"/>
        <v>1.75</v>
      </c>
      <c r="Z60" s="137">
        <f t="shared" si="8"/>
        <v>1.75</v>
      </c>
      <c r="AA60" s="206">
        <f t="shared" si="8"/>
        <v>1.75</v>
      </c>
      <c r="AB60" s="206">
        <f t="shared" si="8"/>
        <v>1.75</v>
      </c>
      <c r="AC60" s="206">
        <f t="shared" si="8"/>
        <v>1.75</v>
      </c>
      <c r="AD60" s="206">
        <f t="shared" si="8"/>
        <v>3.5</v>
      </c>
      <c r="AE60" s="206">
        <f t="shared" si="8"/>
        <v>3.85</v>
      </c>
      <c r="AF60" s="206">
        <f t="shared" si="8"/>
        <v>4.2</v>
      </c>
      <c r="AG60" s="206">
        <f t="shared" si="8"/>
        <v>4.55</v>
      </c>
      <c r="AH60" s="206">
        <f t="shared" si="8"/>
        <v>4.9000000000000004</v>
      </c>
      <c r="AI60" s="206">
        <f t="shared" si="8"/>
        <v>5.25</v>
      </c>
      <c r="AJ60" s="206">
        <f t="shared" ref="AJ60:BB60" si="9">+AJ57*$C59</f>
        <v>5.6000000000000005</v>
      </c>
      <c r="AK60" s="206">
        <f t="shared" si="9"/>
        <v>6.2649999999999997</v>
      </c>
      <c r="AL60" s="206">
        <f t="shared" si="9"/>
        <v>7.2799999999999994</v>
      </c>
      <c r="AM60" s="206">
        <f t="shared" si="9"/>
        <v>8.4699999999999989</v>
      </c>
      <c r="AN60" s="206">
        <f t="shared" si="9"/>
        <v>10.605</v>
      </c>
      <c r="AO60" s="206">
        <f t="shared" si="9"/>
        <v>12.775</v>
      </c>
      <c r="AP60" s="206">
        <f t="shared" si="9"/>
        <v>14.455</v>
      </c>
      <c r="AQ60" s="206">
        <f t="shared" si="9"/>
        <v>16.59</v>
      </c>
      <c r="AR60" s="206">
        <f t="shared" si="9"/>
        <v>18.585000000000001</v>
      </c>
      <c r="AS60" s="206">
        <f t="shared" si="9"/>
        <v>19.46</v>
      </c>
      <c r="AT60" s="206">
        <f t="shared" si="9"/>
        <v>20.474999999999998</v>
      </c>
      <c r="AU60" s="206">
        <f t="shared" si="9"/>
        <v>21.84</v>
      </c>
      <c r="AV60" s="206">
        <f t="shared" si="9"/>
        <v>22.54</v>
      </c>
      <c r="AW60" s="206">
        <f t="shared" si="9"/>
        <v>23.380000000000003</v>
      </c>
      <c r="AX60" s="206">
        <f t="shared" si="9"/>
        <v>35</v>
      </c>
      <c r="AY60" s="206">
        <f t="shared" si="9"/>
        <v>35</v>
      </c>
      <c r="AZ60" s="206">
        <f t="shared" si="9"/>
        <v>35</v>
      </c>
      <c r="BA60" s="207">
        <f t="shared" si="9"/>
        <v>35</v>
      </c>
      <c r="BB60" s="208">
        <f t="shared" si="9"/>
        <v>35</v>
      </c>
      <c r="BC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</row>
    <row r="61" spans="2:102" s="194" customFormat="1" ht="15" customHeight="1" thickTop="1" x14ac:dyDescent="0.25">
      <c r="B61" s="191" t="str">
        <f>+'NTP or Sold'!H5</f>
        <v>LM6000</v>
      </c>
      <c r="C61" s="265" t="str">
        <f>+'NTP or Sold'!T5</f>
        <v>Sandhill Power / Austin (ENA)</v>
      </c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85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3"/>
    </row>
    <row r="62" spans="2:102" s="198" customFormat="1" x14ac:dyDescent="0.25">
      <c r="B62" s="195" t="s">
        <v>114</v>
      </c>
      <c r="C62" s="266"/>
      <c r="D62" s="196">
        <v>0</v>
      </c>
      <c r="E62" s="196">
        <v>0</v>
      </c>
      <c r="F62" s="196">
        <v>0</v>
      </c>
      <c r="G62" s="196">
        <v>0</v>
      </c>
      <c r="H62" s="196">
        <v>0</v>
      </c>
      <c r="I62" s="196">
        <v>0</v>
      </c>
      <c r="J62" s="196">
        <v>0</v>
      </c>
      <c r="K62" s="196">
        <v>0</v>
      </c>
      <c r="L62" s="196">
        <v>0</v>
      </c>
      <c r="M62" s="196">
        <v>0</v>
      </c>
      <c r="N62" s="196">
        <f>16.7/336</f>
        <v>4.9702380952380949E-2</v>
      </c>
      <c r="O62" s="196">
        <v>0</v>
      </c>
      <c r="P62" s="196">
        <v>0</v>
      </c>
      <c r="Q62" s="196">
        <v>0</v>
      </c>
      <c r="R62" s="196">
        <v>0</v>
      </c>
      <c r="S62" s="196">
        <v>0</v>
      </c>
      <c r="T62" s="196">
        <v>0</v>
      </c>
      <c r="U62" s="196">
        <v>0</v>
      </c>
      <c r="V62" s="196">
        <v>0</v>
      </c>
      <c r="W62" s="196">
        <v>0</v>
      </c>
      <c r="X62" s="196">
        <f t="shared" ref="X62:AO62" si="10">+(0.95-0.0497)/18</f>
        <v>5.0016666666666668E-2</v>
      </c>
      <c r="Y62" s="196">
        <f t="shared" si="10"/>
        <v>5.0016666666666668E-2</v>
      </c>
      <c r="Z62" s="83">
        <f t="shared" si="10"/>
        <v>5.0016666666666668E-2</v>
      </c>
      <c r="AA62" s="196">
        <f t="shared" si="10"/>
        <v>5.0016666666666668E-2</v>
      </c>
      <c r="AB62" s="196">
        <f t="shared" si="10"/>
        <v>5.0016666666666668E-2</v>
      </c>
      <c r="AC62" s="196">
        <f t="shared" si="10"/>
        <v>5.0016666666666668E-2</v>
      </c>
      <c r="AD62" s="196">
        <f t="shared" si="10"/>
        <v>5.0016666666666668E-2</v>
      </c>
      <c r="AE62" s="196">
        <f t="shared" si="10"/>
        <v>5.0016666666666668E-2</v>
      </c>
      <c r="AF62" s="196">
        <f t="shared" si="10"/>
        <v>5.0016666666666668E-2</v>
      </c>
      <c r="AG62" s="196">
        <f t="shared" si="10"/>
        <v>5.0016666666666668E-2</v>
      </c>
      <c r="AH62" s="196">
        <f t="shared" si="10"/>
        <v>5.0016666666666668E-2</v>
      </c>
      <c r="AI62" s="196">
        <f t="shared" si="10"/>
        <v>5.0016666666666668E-2</v>
      </c>
      <c r="AJ62" s="196">
        <f t="shared" si="10"/>
        <v>5.0016666666666668E-2</v>
      </c>
      <c r="AK62" s="196">
        <f t="shared" si="10"/>
        <v>5.0016666666666668E-2</v>
      </c>
      <c r="AL62" s="196">
        <f t="shared" si="10"/>
        <v>5.0016666666666668E-2</v>
      </c>
      <c r="AM62" s="196">
        <f t="shared" si="10"/>
        <v>5.0016666666666668E-2</v>
      </c>
      <c r="AN62" s="196">
        <f t="shared" si="10"/>
        <v>5.0016666666666668E-2</v>
      </c>
      <c r="AO62" s="196">
        <f t="shared" si="10"/>
        <v>5.0016666666666668E-2</v>
      </c>
      <c r="AP62" s="196">
        <v>0</v>
      </c>
      <c r="AQ62" s="196">
        <v>0</v>
      </c>
      <c r="AR62" s="196">
        <v>0</v>
      </c>
      <c r="AS62" s="196">
        <v>0</v>
      </c>
      <c r="AT62" s="196">
        <v>0.05</v>
      </c>
      <c r="AU62" s="196">
        <v>0</v>
      </c>
      <c r="AV62" s="196">
        <v>0</v>
      </c>
      <c r="AW62" s="196">
        <v>0</v>
      </c>
      <c r="AX62" s="196">
        <v>0</v>
      </c>
      <c r="AY62" s="196">
        <v>0</v>
      </c>
      <c r="AZ62" s="196">
        <v>0</v>
      </c>
      <c r="BA62" s="197">
        <v>0</v>
      </c>
      <c r="BB62" s="195">
        <v>0</v>
      </c>
      <c r="BC62" s="198">
        <f>SUM(N62:BB62)</f>
        <v>1.0000023809523813</v>
      </c>
    </row>
    <row r="63" spans="2:102" s="198" customFormat="1" x14ac:dyDescent="0.25">
      <c r="B63" s="195" t="s">
        <v>115</v>
      </c>
      <c r="C63" s="266"/>
      <c r="D63" s="196">
        <f>+D62</f>
        <v>0</v>
      </c>
      <c r="E63" s="196">
        <f t="shared" ref="E63:AJ63" si="11">+D63+E62</f>
        <v>0</v>
      </c>
      <c r="F63" s="196">
        <f t="shared" si="11"/>
        <v>0</v>
      </c>
      <c r="G63" s="196">
        <f t="shared" si="11"/>
        <v>0</v>
      </c>
      <c r="H63" s="196">
        <f t="shared" si="11"/>
        <v>0</v>
      </c>
      <c r="I63" s="196">
        <f t="shared" si="11"/>
        <v>0</v>
      </c>
      <c r="J63" s="196">
        <f t="shared" si="11"/>
        <v>0</v>
      </c>
      <c r="K63" s="196">
        <f t="shared" si="11"/>
        <v>0</v>
      </c>
      <c r="L63" s="196">
        <f t="shared" si="11"/>
        <v>0</v>
      </c>
      <c r="M63" s="196">
        <f t="shared" si="11"/>
        <v>0</v>
      </c>
      <c r="N63" s="196">
        <f t="shared" si="11"/>
        <v>4.9702380952380949E-2</v>
      </c>
      <c r="O63" s="196">
        <f t="shared" si="11"/>
        <v>4.9702380952380949E-2</v>
      </c>
      <c r="P63" s="196">
        <f t="shared" si="11"/>
        <v>4.9702380952380949E-2</v>
      </c>
      <c r="Q63" s="196">
        <f t="shared" si="11"/>
        <v>4.9702380952380949E-2</v>
      </c>
      <c r="R63" s="196">
        <f t="shared" si="11"/>
        <v>4.9702380952380949E-2</v>
      </c>
      <c r="S63" s="196">
        <f t="shared" si="11"/>
        <v>4.9702380952380949E-2</v>
      </c>
      <c r="T63" s="196">
        <f t="shared" si="11"/>
        <v>4.9702380952380949E-2</v>
      </c>
      <c r="U63" s="196">
        <f t="shared" si="11"/>
        <v>4.9702380952380949E-2</v>
      </c>
      <c r="V63" s="196">
        <f t="shared" si="11"/>
        <v>4.9702380952380949E-2</v>
      </c>
      <c r="W63" s="196">
        <f t="shared" si="11"/>
        <v>4.9702380952380949E-2</v>
      </c>
      <c r="X63" s="196">
        <f t="shared" si="11"/>
        <v>9.9719047619047624E-2</v>
      </c>
      <c r="Y63" s="196">
        <f t="shared" si="11"/>
        <v>0.14973571428571431</v>
      </c>
      <c r="Z63" s="83">
        <f t="shared" si="11"/>
        <v>0.19975238095238096</v>
      </c>
      <c r="AA63" s="196">
        <f t="shared" si="11"/>
        <v>0.24976904761904761</v>
      </c>
      <c r="AB63" s="196">
        <f t="shared" si="11"/>
        <v>0.29978571428571427</v>
      </c>
      <c r="AC63" s="196">
        <f t="shared" si="11"/>
        <v>0.34980238095238092</v>
      </c>
      <c r="AD63" s="196">
        <f t="shared" si="11"/>
        <v>0.39981904761904757</v>
      </c>
      <c r="AE63" s="196">
        <f t="shared" si="11"/>
        <v>0.44983571428571423</v>
      </c>
      <c r="AF63" s="196">
        <f t="shared" si="11"/>
        <v>0.49985238095238088</v>
      </c>
      <c r="AG63" s="196">
        <f t="shared" si="11"/>
        <v>0.54986904761904754</v>
      </c>
      <c r="AH63" s="196">
        <f t="shared" si="11"/>
        <v>0.59988571428571424</v>
      </c>
      <c r="AI63" s="196">
        <f t="shared" si="11"/>
        <v>0.64990238095238095</v>
      </c>
      <c r="AJ63" s="196">
        <f t="shared" si="11"/>
        <v>0.69991904761904766</v>
      </c>
      <c r="AK63" s="196">
        <f t="shared" ref="AK63:BB63" si="12">+AJ63+AK62</f>
        <v>0.74993571428571437</v>
      </c>
      <c r="AL63" s="196">
        <f t="shared" si="12"/>
        <v>0.79995238095238108</v>
      </c>
      <c r="AM63" s="196">
        <f t="shared" si="12"/>
        <v>0.84996904761904779</v>
      </c>
      <c r="AN63" s="196">
        <f t="shared" si="12"/>
        <v>0.8999857142857145</v>
      </c>
      <c r="AO63" s="196">
        <f t="shared" si="12"/>
        <v>0.95000238095238121</v>
      </c>
      <c r="AP63" s="196">
        <f t="shared" si="12"/>
        <v>0.95000238095238121</v>
      </c>
      <c r="AQ63" s="196">
        <f t="shared" si="12"/>
        <v>0.95000238095238121</v>
      </c>
      <c r="AR63" s="196">
        <f t="shared" si="12"/>
        <v>0.95000238095238121</v>
      </c>
      <c r="AS63" s="196">
        <f t="shared" si="12"/>
        <v>0.95000238095238121</v>
      </c>
      <c r="AT63" s="196">
        <f t="shared" si="12"/>
        <v>1.0000023809523813</v>
      </c>
      <c r="AU63" s="196">
        <f t="shared" si="12"/>
        <v>1.0000023809523813</v>
      </c>
      <c r="AV63" s="196">
        <f t="shared" si="12"/>
        <v>1.0000023809523813</v>
      </c>
      <c r="AW63" s="196">
        <f t="shared" si="12"/>
        <v>1.0000023809523813</v>
      </c>
      <c r="AX63" s="196">
        <f t="shared" si="12"/>
        <v>1.0000023809523813</v>
      </c>
      <c r="AY63" s="196">
        <f t="shared" si="12"/>
        <v>1.0000023809523813</v>
      </c>
      <c r="AZ63" s="196">
        <f t="shared" si="12"/>
        <v>1.0000023809523813</v>
      </c>
      <c r="BA63" s="197">
        <f t="shared" si="12"/>
        <v>1.0000023809523813</v>
      </c>
      <c r="BB63" s="195">
        <f t="shared" si="12"/>
        <v>1.0000023809523813</v>
      </c>
    </row>
    <row r="64" spans="2:102" s="198" customFormat="1" x14ac:dyDescent="0.25">
      <c r="B64" s="195" t="s">
        <v>116</v>
      </c>
      <c r="C64" s="266"/>
      <c r="D64" s="196">
        <v>0</v>
      </c>
      <c r="E64" s="196">
        <v>0</v>
      </c>
      <c r="F64" s="196">
        <v>0</v>
      </c>
      <c r="G64" s="196">
        <v>0</v>
      </c>
      <c r="H64" s="196">
        <v>0</v>
      </c>
      <c r="I64" s="196">
        <v>0</v>
      </c>
      <c r="J64" s="196">
        <v>0</v>
      </c>
      <c r="K64" s="196">
        <v>0</v>
      </c>
      <c r="L64" s="196">
        <v>0</v>
      </c>
      <c r="M64" s="196">
        <v>0</v>
      </c>
      <c r="N64" s="196">
        <v>0.05</v>
      </c>
      <c r="O64" s="196">
        <v>0</v>
      </c>
      <c r="P64" s="196">
        <v>0</v>
      </c>
      <c r="Q64" s="196">
        <v>0</v>
      </c>
      <c r="R64" s="196">
        <v>0</v>
      </c>
      <c r="S64" s="196">
        <v>0</v>
      </c>
      <c r="T64" s="196">
        <v>0</v>
      </c>
      <c r="U64" s="196">
        <v>0</v>
      </c>
      <c r="V64" s="196">
        <v>0</v>
      </c>
      <c r="W64" s="196">
        <v>0</v>
      </c>
      <c r="X64" s="196">
        <f t="shared" ref="X64:AO64" si="13">+(0.34-0.05)/18</f>
        <v>1.6111111111111114E-2</v>
      </c>
      <c r="Y64" s="196">
        <f t="shared" si="13"/>
        <v>1.6111111111111114E-2</v>
      </c>
      <c r="Z64" s="83">
        <f t="shared" si="13"/>
        <v>1.6111111111111114E-2</v>
      </c>
      <c r="AA64" s="196">
        <f t="shared" si="13"/>
        <v>1.6111111111111114E-2</v>
      </c>
      <c r="AB64" s="196">
        <f t="shared" si="13"/>
        <v>1.6111111111111114E-2</v>
      </c>
      <c r="AC64" s="196">
        <f t="shared" si="13"/>
        <v>1.6111111111111114E-2</v>
      </c>
      <c r="AD64" s="196">
        <f t="shared" si="13"/>
        <v>1.6111111111111114E-2</v>
      </c>
      <c r="AE64" s="196">
        <f t="shared" si="13"/>
        <v>1.6111111111111114E-2</v>
      </c>
      <c r="AF64" s="196">
        <f t="shared" si="13"/>
        <v>1.6111111111111114E-2</v>
      </c>
      <c r="AG64" s="196">
        <f t="shared" si="13"/>
        <v>1.6111111111111114E-2</v>
      </c>
      <c r="AH64" s="196">
        <f t="shared" si="13"/>
        <v>1.6111111111111114E-2</v>
      </c>
      <c r="AI64" s="196">
        <f t="shared" si="13"/>
        <v>1.6111111111111114E-2</v>
      </c>
      <c r="AJ64" s="196">
        <f t="shared" si="13"/>
        <v>1.6111111111111114E-2</v>
      </c>
      <c r="AK64" s="196">
        <f t="shared" si="13"/>
        <v>1.6111111111111114E-2</v>
      </c>
      <c r="AL64" s="196">
        <f t="shared" si="13"/>
        <v>1.6111111111111114E-2</v>
      </c>
      <c r="AM64" s="196">
        <f t="shared" si="13"/>
        <v>1.6111111111111114E-2</v>
      </c>
      <c r="AN64" s="196">
        <f t="shared" si="13"/>
        <v>1.6111111111111114E-2</v>
      </c>
      <c r="AO64" s="196">
        <f t="shared" si="13"/>
        <v>1.6111111111111114E-2</v>
      </c>
      <c r="AP64" s="196">
        <v>0.66</v>
      </c>
      <c r="AQ64" s="196">
        <v>0</v>
      </c>
      <c r="AR64" s="196">
        <v>0</v>
      </c>
      <c r="AS64" s="196">
        <v>0</v>
      </c>
      <c r="AT64" s="196">
        <v>0</v>
      </c>
      <c r="AU64" s="196">
        <v>0</v>
      </c>
      <c r="AV64" s="196">
        <v>0</v>
      </c>
      <c r="AW64" s="196">
        <v>0</v>
      </c>
      <c r="AX64" s="196">
        <v>0</v>
      </c>
      <c r="AY64" s="196">
        <v>0</v>
      </c>
      <c r="AZ64" s="196">
        <v>0</v>
      </c>
      <c r="BA64" s="197">
        <v>0</v>
      </c>
      <c r="BB64" s="195">
        <v>0</v>
      </c>
      <c r="BC64" s="198">
        <f>SUM(N64:BB64)</f>
        <v>1</v>
      </c>
    </row>
    <row r="65" spans="2:89" s="198" customFormat="1" x14ac:dyDescent="0.25">
      <c r="B65" s="195" t="s">
        <v>117</v>
      </c>
      <c r="C65" s="266"/>
      <c r="D65" s="196">
        <f>+D64</f>
        <v>0</v>
      </c>
      <c r="E65" s="196">
        <f t="shared" ref="E65:AJ65" si="14">+D65+E64</f>
        <v>0</v>
      </c>
      <c r="F65" s="196">
        <f t="shared" si="14"/>
        <v>0</v>
      </c>
      <c r="G65" s="196">
        <f t="shared" si="14"/>
        <v>0</v>
      </c>
      <c r="H65" s="196">
        <f t="shared" si="14"/>
        <v>0</v>
      </c>
      <c r="I65" s="196">
        <f t="shared" si="14"/>
        <v>0</v>
      </c>
      <c r="J65" s="196">
        <f t="shared" si="14"/>
        <v>0</v>
      </c>
      <c r="K65" s="196">
        <f t="shared" si="14"/>
        <v>0</v>
      </c>
      <c r="L65" s="196">
        <f t="shared" si="14"/>
        <v>0</v>
      </c>
      <c r="M65" s="196">
        <f t="shared" si="14"/>
        <v>0</v>
      </c>
      <c r="N65" s="196">
        <f t="shared" si="14"/>
        <v>0.05</v>
      </c>
      <c r="O65" s="196">
        <f t="shared" si="14"/>
        <v>0.05</v>
      </c>
      <c r="P65" s="196">
        <f t="shared" si="14"/>
        <v>0.05</v>
      </c>
      <c r="Q65" s="196">
        <f t="shared" si="14"/>
        <v>0.05</v>
      </c>
      <c r="R65" s="196">
        <f t="shared" si="14"/>
        <v>0.05</v>
      </c>
      <c r="S65" s="196">
        <f t="shared" si="14"/>
        <v>0.05</v>
      </c>
      <c r="T65" s="196">
        <f t="shared" si="14"/>
        <v>0.05</v>
      </c>
      <c r="U65" s="196">
        <f t="shared" si="14"/>
        <v>0.05</v>
      </c>
      <c r="V65" s="196">
        <f t="shared" si="14"/>
        <v>0.05</v>
      </c>
      <c r="W65" s="196">
        <f t="shared" si="14"/>
        <v>0.05</v>
      </c>
      <c r="X65" s="196">
        <f t="shared" si="14"/>
        <v>6.611111111111112E-2</v>
      </c>
      <c r="Y65" s="196">
        <f t="shared" si="14"/>
        <v>8.2222222222222238E-2</v>
      </c>
      <c r="Z65" s="83">
        <f t="shared" si="14"/>
        <v>9.8333333333333356E-2</v>
      </c>
      <c r="AA65" s="196">
        <f t="shared" si="14"/>
        <v>0.11444444444444447</v>
      </c>
      <c r="AB65" s="196">
        <f t="shared" si="14"/>
        <v>0.13055555555555559</v>
      </c>
      <c r="AC65" s="196">
        <f t="shared" si="14"/>
        <v>0.1466666666666667</v>
      </c>
      <c r="AD65" s="196">
        <f t="shared" si="14"/>
        <v>0.1627777777777778</v>
      </c>
      <c r="AE65" s="196">
        <f t="shared" si="14"/>
        <v>0.1788888888888889</v>
      </c>
      <c r="AF65" s="196">
        <f t="shared" si="14"/>
        <v>0.19500000000000001</v>
      </c>
      <c r="AG65" s="196">
        <f t="shared" si="14"/>
        <v>0.21111111111111111</v>
      </c>
      <c r="AH65" s="196">
        <f t="shared" si="14"/>
        <v>0.22722222222222221</v>
      </c>
      <c r="AI65" s="196">
        <f t="shared" si="14"/>
        <v>0.24333333333333332</v>
      </c>
      <c r="AJ65" s="196">
        <f t="shared" si="14"/>
        <v>0.25944444444444442</v>
      </c>
      <c r="AK65" s="196">
        <f t="shared" ref="AK65:BB65" si="15">+AJ65+AK64</f>
        <v>0.27555555555555555</v>
      </c>
      <c r="AL65" s="196">
        <f t="shared" si="15"/>
        <v>0.29166666666666669</v>
      </c>
      <c r="AM65" s="196">
        <f t="shared" si="15"/>
        <v>0.30777777777777782</v>
      </c>
      <c r="AN65" s="196">
        <f t="shared" si="15"/>
        <v>0.32388888888888895</v>
      </c>
      <c r="AO65" s="196">
        <f t="shared" si="15"/>
        <v>0.34000000000000008</v>
      </c>
      <c r="AP65" s="196">
        <f t="shared" si="15"/>
        <v>1</v>
      </c>
      <c r="AQ65" s="196">
        <f t="shared" si="15"/>
        <v>1</v>
      </c>
      <c r="AR65" s="196">
        <f t="shared" si="15"/>
        <v>1</v>
      </c>
      <c r="AS65" s="196">
        <f t="shared" si="15"/>
        <v>1</v>
      </c>
      <c r="AT65" s="196">
        <f t="shared" si="15"/>
        <v>1</v>
      </c>
      <c r="AU65" s="196">
        <f t="shared" si="15"/>
        <v>1</v>
      </c>
      <c r="AV65" s="196">
        <f t="shared" si="15"/>
        <v>1</v>
      </c>
      <c r="AW65" s="196">
        <f t="shared" si="15"/>
        <v>1</v>
      </c>
      <c r="AX65" s="196">
        <f t="shared" si="15"/>
        <v>1</v>
      </c>
      <c r="AY65" s="196">
        <f t="shared" si="15"/>
        <v>1</v>
      </c>
      <c r="AZ65" s="196">
        <f t="shared" si="15"/>
        <v>1</v>
      </c>
      <c r="BA65" s="197">
        <f t="shared" si="15"/>
        <v>1</v>
      </c>
      <c r="BB65" s="195">
        <f t="shared" si="15"/>
        <v>1</v>
      </c>
    </row>
    <row r="66" spans="2:89" s="213" customFormat="1" x14ac:dyDescent="0.25">
      <c r="B66" s="210"/>
      <c r="C66" s="266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84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2"/>
      <c r="BB66" s="210"/>
    </row>
    <row r="67" spans="2:89" s="199" customFormat="1" x14ac:dyDescent="0.25">
      <c r="B67" s="199" t="s">
        <v>118</v>
      </c>
      <c r="C67" s="200">
        <v>14</v>
      </c>
      <c r="D67" s="201">
        <f t="shared" ref="D67:AI67" si="16">+D63*$C67</f>
        <v>0</v>
      </c>
      <c r="E67" s="201">
        <f t="shared" si="16"/>
        <v>0</v>
      </c>
      <c r="F67" s="201">
        <f t="shared" si="16"/>
        <v>0</v>
      </c>
      <c r="G67" s="201">
        <f t="shared" si="16"/>
        <v>0</v>
      </c>
      <c r="H67" s="201">
        <f t="shared" si="16"/>
        <v>0</v>
      </c>
      <c r="I67" s="201">
        <f t="shared" si="16"/>
        <v>0</v>
      </c>
      <c r="J67" s="201">
        <f t="shared" si="16"/>
        <v>0</v>
      </c>
      <c r="K67" s="201">
        <f t="shared" si="16"/>
        <v>0</v>
      </c>
      <c r="L67" s="201">
        <f t="shared" si="16"/>
        <v>0</v>
      </c>
      <c r="M67" s="201">
        <f t="shared" si="16"/>
        <v>0</v>
      </c>
      <c r="N67" s="201">
        <f t="shared" si="16"/>
        <v>0.6958333333333333</v>
      </c>
      <c r="O67" s="201">
        <f t="shared" si="16"/>
        <v>0.6958333333333333</v>
      </c>
      <c r="P67" s="201">
        <f t="shared" si="16"/>
        <v>0.6958333333333333</v>
      </c>
      <c r="Q67" s="201">
        <f t="shared" si="16"/>
        <v>0.6958333333333333</v>
      </c>
      <c r="R67" s="201">
        <f t="shared" si="16"/>
        <v>0.6958333333333333</v>
      </c>
      <c r="S67" s="201">
        <f t="shared" si="16"/>
        <v>0.6958333333333333</v>
      </c>
      <c r="T67" s="201">
        <f t="shared" si="16"/>
        <v>0.6958333333333333</v>
      </c>
      <c r="U67" s="201">
        <f t="shared" si="16"/>
        <v>0.6958333333333333</v>
      </c>
      <c r="V67" s="201">
        <f t="shared" si="16"/>
        <v>0.6958333333333333</v>
      </c>
      <c r="W67" s="201">
        <f t="shared" si="16"/>
        <v>0.6958333333333333</v>
      </c>
      <c r="X67" s="201">
        <f t="shared" si="16"/>
        <v>1.3960666666666668</v>
      </c>
      <c r="Y67" s="201">
        <f t="shared" si="16"/>
        <v>2.0963000000000003</v>
      </c>
      <c r="Z67" s="91">
        <f t="shared" si="16"/>
        <v>2.7965333333333335</v>
      </c>
      <c r="AA67" s="201">
        <f t="shared" si="16"/>
        <v>3.4967666666666668</v>
      </c>
      <c r="AB67" s="201">
        <f t="shared" si="16"/>
        <v>4.1970000000000001</v>
      </c>
      <c r="AC67" s="201">
        <f t="shared" si="16"/>
        <v>4.8972333333333324</v>
      </c>
      <c r="AD67" s="201">
        <f t="shared" si="16"/>
        <v>5.5974666666666657</v>
      </c>
      <c r="AE67" s="201">
        <f t="shared" si="16"/>
        <v>6.297699999999999</v>
      </c>
      <c r="AF67" s="201">
        <f t="shared" si="16"/>
        <v>6.9979333333333322</v>
      </c>
      <c r="AG67" s="201">
        <f t="shared" si="16"/>
        <v>7.6981666666666655</v>
      </c>
      <c r="AH67" s="201">
        <f t="shared" si="16"/>
        <v>8.3983999999999988</v>
      </c>
      <c r="AI67" s="201">
        <f t="shared" si="16"/>
        <v>9.0986333333333338</v>
      </c>
      <c r="AJ67" s="201">
        <f t="shared" ref="AJ67:BB67" si="17">+AJ63*$C67</f>
        <v>9.7988666666666671</v>
      </c>
      <c r="AK67" s="201">
        <f t="shared" si="17"/>
        <v>10.499100000000002</v>
      </c>
      <c r="AL67" s="201">
        <f t="shared" si="17"/>
        <v>11.199333333333335</v>
      </c>
      <c r="AM67" s="201">
        <f t="shared" si="17"/>
        <v>11.899566666666669</v>
      </c>
      <c r="AN67" s="201">
        <f t="shared" si="17"/>
        <v>12.599800000000004</v>
      </c>
      <c r="AO67" s="201">
        <f t="shared" si="17"/>
        <v>13.300033333333337</v>
      </c>
      <c r="AP67" s="201">
        <f t="shared" si="17"/>
        <v>13.300033333333337</v>
      </c>
      <c r="AQ67" s="201">
        <f t="shared" si="17"/>
        <v>13.300033333333337</v>
      </c>
      <c r="AR67" s="201">
        <f t="shared" si="17"/>
        <v>13.300033333333337</v>
      </c>
      <c r="AS67" s="201">
        <f t="shared" si="17"/>
        <v>13.300033333333337</v>
      </c>
      <c r="AT67" s="201">
        <f t="shared" si="17"/>
        <v>14.000033333333338</v>
      </c>
      <c r="AU67" s="201">
        <f t="shared" si="17"/>
        <v>14.000033333333338</v>
      </c>
      <c r="AV67" s="201">
        <f t="shared" si="17"/>
        <v>14.000033333333338</v>
      </c>
      <c r="AW67" s="201">
        <f t="shared" si="17"/>
        <v>14.000033333333338</v>
      </c>
      <c r="AX67" s="201">
        <f t="shared" si="17"/>
        <v>14.000033333333338</v>
      </c>
      <c r="AY67" s="201">
        <f t="shared" si="17"/>
        <v>14.000033333333338</v>
      </c>
      <c r="AZ67" s="201">
        <f t="shared" si="17"/>
        <v>14.000033333333338</v>
      </c>
      <c r="BA67" s="202">
        <f t="shared" si="17"/>
        <v>14.000033333333338</v>
      </c>
      <c r="BB67" s="203">
        <f t="shared" si="17"/>
        <v>14.000033333333338</v>
      </c>
      <c r="BC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3"/>
      <c r="CE67" s="203"/>
      <c r="CF67" s="203"/>
      <c r="CG67" s="203"/>
      <c r="CH67" s="203"/>
      <c r="CI67" s="203"/>
      <c r="CJ67" s="203"/>
      <c r="CK67" s="203"/>
    </row>
    <row r="68" spans="2:89" s="204" customFormat="1" ht="13.8" thickBot="1" x14ac:dyDescent="0.3">
      <c r="B68" s="204" t="s">
        <v>119</v>
      </c>
      <c r="C68" s="205" t="str">
        <f>+'NTP or Sold'!C5</f>
        <v>NTP</v>
      </c>
      <c r="D68" s="206">
        <f t="shared" ref="D68:AI68" si="18">+D65*$C67</f>
        <v>0</v>
      </c>
      <c r="E68" s="206">
        <f t="shared" si="18"/>
        <v>0</v>
      </c>
      <c r="F68" s="206">
        <f t="shared" si="18"/>
        <v>0</v>
      </c>
      <c r="G68" s="206">
        <f t="shared" si="18"/>
        <v>0</v>
      </c>
      <c r="H68" s="206">
        <f t="shared" si="18"/>
        <v>0</v>
      </c>
      <c r="I68" s="206">
        <f t="shared" si="18"/>
        <v>0</v>
      </c>
      <c r="J68" s="206">
        <f t="shared" si="18"/>
        <v>0</v>
      </c>
      <c r="K68" s="206">
        <f t="shared" si="18"/>
        <v>0</v>
      </c>
      <c r="L68" s="206">
        <f t="shared" si="18"/>
        <v>0</v>
      </c>
      <c r="M68" s="206">
        <f t="shared" si="18"/>
        <v>0</v>
      </c>
      <c r="N68" s="206">
        <f t="shared" si="18"/>
        <v>0.70000000000000007</v>
      </c>
      <c r="O68" s="206">
        <f t="shared" si="18"/>
        <v>0.70000000000000007</v>
      </c>
      <c r="P68" s="206">
        <f t="shared" si="18"/>
        <v>0.70000000000000007</v>
      </c>
      <c r="Q68" s="206">
        <f t="shared" si="18"/>
        <v>0.70000000000000007</v>
      </c>
      <c r="R68" s="206">
        <f t="shared" si="18"/>
        <v>0.70000000000000007</v>
      </c>
      <c r="S68" s="206">
        <f t="shared" si="18"/>
        <v>0.70000000000000007</v>
      </c>
      <c r="T68" s="206">
        <f t="shared" si="18"/>
        <v>0.70000000000000007</v>
      </c>
      <c r="U68" s="206">
        <f t="shared" si="18"/>
        <v>0.70000000000000007</v>
      </c>
      <c r="V68" s="206">
        <f t="shared" si="18"/>
        <v>0.70000000000000007</v>
      </c>
      <c r="W68" s="206">
        <f t="shared" si="18"/>
        <v>0.70000000000000007</v>
      </c>
      <c r="X68" s="206">
        <f t="shared" si="18"/>
        <v>0.92555555555555569</v>
      </c>
      <c r="Y68" s="206">
        <f t="shared" si="18"/>
        <v>1.1511111111111114</v>
      </c>
      <c r="Z68" s="137">
        <f t="shared" si="18"/>
        <v>1.3766666666666669</v>
      </c>
      <c r="AA68" s="206">
        <f t="shared" si="18"/>
        <v>1.6022222222222227</v>
      </c>
      <c r="AB68" s="206">
        <f t="shared" si="18"/>
        <v>1.8277777777777784</v>
      </c>
      <c r="AC68" s="206">
        <f t="shared" si="18"/>
        <v>2.0533333333333337</v>
      </c>
      <c r="AD68" s="206">
        <f t="shared" si="18"/>
        <v>2.278888888888889</v>
      </c>
      <c r="AE68" s="206">
        <f t="shared" si="18"/>
        <v>2.5044444444444447</v>
      </c>
      <c r="AF68" s="206">
        <f t="shared" si="18"/>
        <v>2.73</v>
      </c>
      <c r="AG68" s="206">
        <f t="shared" si="18"/>
        <v>2.9555555555555557</v>
      </c>
      <c r="AH68" s="206">
        <f t="shared" si="18"/>
        <v>3.181111111111111</v>
      </c>
      <c r="AI68" s="206">
        <f t="shared" si="18"/>
        <v>3.4066666666666663</v>
      </c>
      <c r="AJ68" s="206">
        <f t="shared" ref="AJ68:BB68" si="19">+AJ65*$C67</f>
        <v>3.632222222222222</v>
      </c>
      <c r="AK68" s="206">
        <f t="shared" si="19"/>
        <v>3.8577777777777778</v>
      </c>
      <c r="AL68" s="206">
        <f t="shared" si="19"/>
        <v>4.0833333333333339</v>
      </c>
      <c r="AM68" s="206">
        <f t="shared" si="19"/>
        <v>4.3088888888888892</v>
      </c>
      <c r="AN68" s="206">
        <f t="shared" si="19"/>
        <v>4.5344444444444454</v>
      </c>
      <c r="AO68" s="206">
        <f t="shared" si="19"/>
        <v>4.7600000000000016</v>
      </c>
      <c r="AP68" s="206">
        <f t="shared" si="19"/>
        <v>14</v>
      </c>
      <c r="AQ68" s="206">
        <f t="shared" si="19"/>
        <v>14</v>
      </c>
      <c r="AR68" s="206">
        <f t="shared" si="19"/>
        <v>14</v>
      </c>
      <c r="AS68" s="206">
        <f t="shared" si="19"/>
        <v>14</v>
      </c>
      <c r="AT68" s="206">
        <f t="shared" si="19"/>
        <v>14</v>
      </c>
      <c r="AU68" s="206">
        <f t="shared" si="19"/>
        <v>14</v>
      </c>
      <c r="AV68" s="206">
        <f t="shared" si="19"/>
        <v>14</v>
      </c>
      <c r="AW68" s="206">
        <f t="shared" si="19"/>
        <v>14</v>
      </c>
      <c r="AX68" s="206">
        <f t="shared" si="19"/>
        <v>14</v>
      </c>
      <c r="AY68" s="206">
        <f t="shared" si="19"/>
        <v>14</v>
      </c>
      <c r="AZ68" s="206">
        <f t="shared" si="19"/>
        <v>14</v>
      </c>
      <c r="BA68" s="207">
        <f t="shared" si="19"/>
        <v>14</v>
      </c>
      <c r="BB68" s="208">
        <f t="shared" si="19"/>
        <v>14</v>
      </c>
      <c r="BC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</row>
    <row r="69" spans="2:89" s="194" customFormat="1" ht="15" customHeight="1" thickTop="1" x14ac:dyDescent="0.25">
      <c r="B69" s="191" t="str">
        <f>+'NTP or Sold'!H6</f>
        <v>LM6000</v>
      </c>
      <c r="C69" s="265" t="str">
        <f>+'NTP or Sold'!T6</f>
        <v>Sandhill Power / Austin (ENA)</v>
      </c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85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3"/>
    </row>
    <row r="70" spans="2:89" s="198" customFormat="1" x14ac:dyDescent="0.25">
      <c r="B70" s="195" t="s">
        <v>114</v>
      </c>
      <c r="C70" s="266"/>
      <c r="D70" s="196">
        <v>0</v>
      </c>
      <c r="E70" s="196">
        <v>0</v>
      </c>
      <c r="F70" s="196">
        <v>0</v>
      </c>
      <c r="G70" s="196">
        <v>0</v>
      </c>
      <c r="H70" s="196">
        <v>0</v>
      </c>
      <c r="I70" s="196">
        <v>0</v>
      </c>
      <c r="J70" s="196">
        <v>0</v>
      </c>
      <c r="K70" s="196">
        <v>0</v>
      </c>
      <c r="L70" s="196">
        <v>0</v>
      </c>
      <c r="M70" s="196">
        <v>0</v>
      </c>
      <c r="N70" s="196">
        <f>16.7/336</f>
        <v>4.9702380952380949E-2</v>
      </c>
      <c r="O70" s="196">
        <v>0</v>
      </c>
      <c r="P70" s="196">
        <v>0</v>
      </c>
      <c r="Q70" s="196">
        <v>0</v>
      </c>
      <c r="R70" s="196">
        <v>0</v>
      </c>
      <c r="S70" s="196">
        <v>0</v>
      </c>
      <c r="T70" s="196">
        <v>0</v>
      </c>
      <c r="U70" s="196">
        <v>0</v>
      </c>
      <c r="V70" s="196">
        <v>0</v>
      </c>
      <c r="W70" s="196">
        <v>0</v>
      </c>
      <c r="X70" s="196">
        <f t="shared" ref="X70:AO70" si="20">+(0.95-0.0497)/18</f>
        <v>5.0016666666666668E-2</v>
      </c>
      <c r="Y70" s="196">
        <f t="shared" si="20"/>
        <v>5.0016666666666668E-2</v>
      </c>
      <c r="Z70" s="83">
        <f t="shared" si="20"/>
        <v>5.0016666666666668E-2</v>
      </c>
      <c r="AA70" s="196">
        <f t="shared" si="20"/>
        <v>5.0016666666666668E-2</v>
      </c>
      <c r="AB70" s="196">
        <f t="shared" si="20"/>
        <v>5.0016666666666668E-2</v>
      </c>
      <c r="AC70" s="196">
        <f t="shared" si="20"/>
        <v>5.0016666666666668E-2</v>
      </c>
      <c r="AD70" s="196">
        <f t="shared" si="20"/>
        <v>5.0016666666666668E-2</v>
      </c>
      <c r="AE70" s="196">
        <f t="shared" si="20"/>
        <v>5.0016666666666668E-2</v>
      </c>
      <c r="AF70" s="196">
        <f t="shared" si="20"/>
        <v>5.0016666666666668E-2</v>
      </c>
      <c r="AG70" s="196">
        <f t="shared" si="20"/>
        <v>5.0016666666666668E-2</v>
      </c>
      <c r="AH70" s="196">
        <f t="shared" si="20"/>
        <v>5.0016666666666668E-2</v>
      </c>
      <c r="AI70" s="196">
        <f t="shared" si="20"/>
        <v>5.0016666666666668E-2</v>
      </c>
      <c r="AJ70" s="196">
        <f t="shared" si="20"/>
        <v>5.0016666666666668E-2</v>
      </c>
      <c r="AK70" s="196">
        <f t="shared" si="20"/>
        <v>5.0016666666666668E-2</v>
      </c>
      <c r="AL70" s="196">
        <f t="shared" si="20"/>
        <v>5.0016666666666668E-2</v>
      </c>
      <c r="AM70" s="196">
        <f t="shared" si="20"/>
        <v>5.0016666666666668E-2</v>
      </c>
      <c r="AN70" s="196">
        <f t="shared" si="20"/>
        <v>5.0016666666666668E-2</v>
      </c>
      <c r="AO70" s="196">
        <f t="shared" si="20"/>
        <v>5.0016666666666668E-2</v>
      </c>
      <c r="AP70" s="196">
        <v>0</v>
      </c>
      <c r="AQ70" s="196">
        <v>0</v>
      </c>
      <c r="AR70" s="196">
        <v>0</v>
      </c>
      <c r="AS70" s="196">
        <v>0</v>
      </c>
      <c r="AT70" s="196">
        <v>0.05</v>
      </c>
      <c r="AU70" s="196">
        <v>0</v>
      </c>
      <c r="AV70" s="196">
        <v>0</v>
      </c>
      <c r="AW70" s="196">
        <v>0</v>
      </c>
      <c r="AX70" s="196">
        <v>0</v>
      </c>
      <c r="AY70" s="196">
        <v>0</v>
      </c>
      <c r="AZ70" s="196">
        <v>0</v>
      </c>
      <c r="BA70" s="197">
        <v>0</v>
      </c>
      <c r="BB70" s="195">
        <v>0</v>
      </c>
      <c r="BC70" s="198">
        <f>SUM(N70:BB70)</f>
        <v>1.0000023809523813</v>
      </c>
    </row>
    <row r="71" spans="2:89" s="198" customFormat="1" x14ac:dyDescent="0.25">
      <c r="B71" s="195" t="s">
        <v>115</v>
      </c>
      <c r="C71" s="266"/>
      <c r="D71" s="196">
        <f>+D70</f>
        <v>0</v>
      </c>
      <c r="E71" s="196">
        <f t="shared" ref="E71:AJ71" si="21">+D71+E70</f>
        <v>0</v>
      </c>
      <c r="F71" s="196">
        <f t="shared" si="21"/>
        <v>0</v>
      </c>
      <c r="G71" s="196">
        <f t="shared" si="21"/>
        <v>0</v>
      </c>
      <c r="H71" s="196">
        <f t="shared" si="21"/>
        <v>0</v>
      </c>
      <c r="I71" s="196">
        <f t="shared" si="21"/>
        <v>0</v>
      </c>
      <c r="J71" s="196">
        <f t="shared" si="21"/>
        <v>0</v>
      </c>
      <c r="K71" s="196">
        <f t="shared" si="21"/>
        <v>0</v>
      </c>
      <c r="L71" s="196">
        <f t="shared" si="21"/>
        <v>0</v>
      </c>
      <c r="M71" s="196">
        <f t="shared" si="21"/>
        <v>0</v>
      </c>
      <c r="N71" s="196">
        <f t="shared" si="21"/>
        <v>4.9702380952380949E-2</v>
      </c>
      <c r="O71" s="196">
        <f t="shared" si="21"/>
        <v>4.9702380952380949E-2</v>
      </c>
      <c r="P71" s="196">
        <f t="shared" si="21"/>
        <v>4.9702380952380949E-2</v>
      </c>
      <c r="Q71" s="196">
        <f t="shared" si="21"/>
        <v>4.9702380952380949E-2</v>
      </c>
      <c r="R71" s="196">
        <f t="shared" si="21"/>
        <v>4.9702380952380949E-2</v>
      </c>
      <c r="S71" s="196">
        <f t="shared" si="21"/>
        <v>4.9702380952380949E-2</v>
      </c>
      <c r="T71" s="196">
        <f t="shared" si="21"/>
        <v>4.9702380952380949E-2</v>
      </c>
      <c r="U71" s="196">
        <f t="shared" si="21"/>
        <v>4.9702380952380949E-2</v>
      </c>
      <c r="V71" s="196">
        <f t="shared" si="21"/>
        <v>4.9702380952380949E-2</v>
      </c>
      <c r="W71" s="196">
        <f t="shared" si="21"/>
        <v>4.9702380952380949E-2</v>
      </c>
      <c r="X71" s="196">
        <f t="shared" si="21"/>
        <v>9.9719047619047624E-2</v>
      </c>
      <c r="Y71" s="196">
        <f t="shared" si="21"/>
        <v>0.14973571428571431</v>
      </c>
      <c r="Z71" s="83">
        <f t="shared" si="21"/>
        <v>0.19975238095238096</v>
      </c>
      <c r="AA71" s="196">
        <f t="shared" si="21"/>
        <v>0.24976904761904761</v>
      </c>
      <c r="AB71" s="196">
        <f t="shared" si="21"/>
        <v>0.29978571428571427</v>
      </c>
      <c r="AC71" s="196">
        <f t="shared" si="21"/>
        <v>0.34980238095238092</v>
      </c>
      <c r="AD71" s="196">
        <f t="shared" si="21"/>
        <v>0.39981904761904757</v>
      </c>
      <c r="AE71" s="196">
        <f t="shared" si="21"/>
        <v>0.44983571428571423</v>
      </c>
      <c r="AF71" s="196">
        <f t="shared" si="21"/>
        <v>0.49985238095238088</v>
      </c>
      <c r="AG71" s="196">
        <f t="shared" si="21"/>
        <v>0.54986904761904754</v>
      </c>
      <c r="AH71" s="196">
        <f t="shared" si="21"/>
        <v>0.59988571428571424</v>
      </c>
      <c r="AI71" s="196">
        <f t="shared" si="21"/>
        <v>0.64990238095238095</v>
      </c>
      <c r="AJ71" s="196">
        <f t="shared" si="21"/>
        <v>0.69991904761904766</v>
      </c>
      <c r="AK71" s="196">
        <f t="shared" ref="AK71:BB71" si="22">+AJ71+AK70</f>
        <v>0.74993571428571437</v>
      </c>
      <c r="AL71" s="196">
        <f t="shared" si="22"/>
        <v>0.79995238095238108</v>
      </c>
      <c r="AM71" s="196">
        <f t="shared" si="22"/>
        <v>0.84996904761904779</v>
      </c>
      <c r="AN71" s="196">
        <f t="shared" si="22"/>
        <v>0.8999857142857145</v>
      </c>
      <c r="AO71" s="196">
        <f t="shared" si="22"/>
        <v>0.95000238095238121</v>
      </c>
      <c r="AP71" s="196">
        <f t="shared" si="22"/>
        <v>0.95000238095238121</v>
      </c>
      <c r="AQ71" s="196">
        <f t="shared" si="22"/>
        <v>0.95000238095238121</v>
      </c>
      <c r="AR71" s="196">
        <f t="shared" si="22"/>
        <v>0.95000238095238121</v>
      </c>
      <c r="AS71" s="196">
        <f t="shared" si="22"/>
        <v>0.95000238095238121</v>
      </c>
      <c r="AT71" s="196">
        <f t="shared" si="22"/>
        <v>1.0000023809523813</v>
      </c>
      <c r="AU71" s="196">
        <f t="shared" si="22"/>
        <v>1.0000023809523813</v>
      </c>
      <c r="AV71" s="196">
        <f t="shared" si="22"/>
        <v>1.0000023809523813</v>
      </c>
      <c r="AW71" s="196">
        <f t="shared" si="22"/>
        <v>1.0000023809523813</v>
      </c>
      <c r="AX71" s="196">
        <f t="shared" si="22"/>
        <v>1.0000023809523813</v>
      </c>
      <c r="AY71" s="196">
        <f t="shared" si="22"/>
        <v>1.0000023809523813</v>
      </c>
      <c r="AZ71" s="196">
        <f t="shared" si="22"/>
        <v>1.0000023809523813</v>
      </c>
      <c r="BA71" s="197">
        <f t="shared" si="22"/>
        <v>1.0000023809523813</v>
      </c>
      <c r="BB71" s="195">
        <f t="shared" si="22"/>
        <v>1.0000023809523813</v>
      </c>
    </row>
    <row r="72" spans="2:89" s="198" customFormat="1" x14ac:dyDescent="0.25">
      <c r="B72" s="195" t="s">
        <v>116</v>
      </c>
      <c r="C72" s="266"/>
      <c r="D72" s="196">
        <v>0</v>
      </c>
      <c r="E72" s="196">
        <v>0</v>
      </c>
      <c r="F72" s="196">
        <v>0</v>
      </c>
      <c r="G72" s="196">
        <v>0</v>
      </c>
      <c r="H72" s="196">
        <v>0</v>
      </c>
      <c r="I72" s="196">
        <v>0</v>
      </c>
      <c r="J72" s="196">
        <v>0</v>
      </c>
      <c r="K72" s="196">
        <v>0</v>
      </c>
      <c r="L72" s="196">
        <v>0</v>
      </c>
      <c r="M72" s="196">
        <v>0</v>
      </c>
      <c r="N72" s="196">
        <v>0.05</v>
      </c>
      <c r="O72" s="196">
        <v>0</v>
      </c>
      <c r="P72" s="196">
        <v>0</v>
      </c>
      <c r="Q72" s="196">
        <v>0</v>
      </c>
      <c r="R72" s="196">
        <v>0</v>
      </c>
      <c r="S72" s="196">
        <v>0</v>
      </c>
      <c r="T72" s="196">
        <v>0</v>
      </c>
      <c r="U72" s="196">
        <v>0</v>
      </c>
      <c r="V72" s="196">
        <v>0</v>
      </c>
      <c r="W72" s="196">
        <v>0</v>
      </c>
      <c r="X72" s="196">
        <f t="shared" ref="X72:AO72" si="23">+(0.34-0.05)/18</f>
        <v>1.6111111111111114E-2</v>
      </c>
      <c r="Y72" s="196">
        <f t="shared" si="23"/>
        <v>1.6111111111111114E-2</v>
      </c>
      <c r="Z72" s="83">
        <f t="shared" si="23"/>
        <v>1.6111111111111114E-2</v>
      </c>
      <c r="AA72" s="196">
        <f t="shared" si="23"/>
        <v>1.6111111111111114E-2</v>
      </c>
      <c r="AB72" s="196">
        <f t="shared" si="23"/>
        <v>1.6111111111111114E-2</v>
      </c>
      <c r="AC72" s="196">
        <f t="shared" si="23"/>
        <v>1.6111111111111114E-2</v>
      </c>
      <c r="AD72" s="196">
        <f t="shared" si="23"/>
        <v>1.6111111111111114E-2</v>
      </c>
      <c r="AE72" s="196">
        <f t="shared" si="23"/>
        <v>1.6111111111111114E-2</v>
      </c>
      <c r="AF72" s="196">
        <f t="shared" si="23"/>
        <v>1.6111111111111114E-2</v>
      </c>
      <c r="AG72" s="196">
        <f t="shared" si="23"/>
        <v>1.6111111111111114E-2</v>
      </c>
      <c r="AH72" s="196">
        <f t="shared" si="23"/>
        <v>1.6111111111111114E-2</v>
      </c>
      <c r="AI72" s="196">
        <f t="shared" si="23"/>
        <v>1.6111111111111114E-2</v>
      </c>
      <c r="AJ72" s="196">
        <f t="shared" si="23"/>
        <v>1.6111111111111114E-2</v>
      </c>
      <c r="AK72" s="196">
        <f t="shared" si="23"/>
        <v>1.6111111111111114E-2</v>
      </c>
      <c r="AL72" s="196">
        <f t="shared" si="23"/>
        <v>1.6111111111111114E-2</v>
      </c>
      <c r="AM72" s="196">
        <f t="shared" si="23"/>
        <v>1.6111111111111114E-2</v>
      </c>
      <c r="AN72" s="196">
        <f t="shared" si="23"/>
        <v>1.6111111111111114E-2</v>
      </c>
      <c r="AO72" s="196">
        <f t="shared" si="23"/>
        <v>1.6111111111111114E-2</v>
      </c>
      <c r="AP72" s="196">
        <v>0.66</v>
      </c>
      <c r="AQ72" s="196">
        <v>0</v>
      </c>
      <c r="AR72" s="196">
        <v>0</v>
      </c>
      <c r="AS72" s="196">
        <v>0</v>
      </c>
      <c r="AT72" s="196">
        <v>0</v>
      </c>
      <c r="AU72" s="196">
        <v>0</v>
      </c>
      <c r="AV72" s="196">
        <v>0</v>
      </c>
      <c r="AW72" s="196">
        <v>0</v>
      </c>
      <c r="AX72" s="196">
        <v>0</v>
      </c>
      <c r="AY72" s="196">
        <v>0</v>
      </c>
      <c r="AZ72" s="196">
        <v>0</v>
      </c>
      <c r="BA72" s="197">
        <v>0</v>
      </c>
      <c r="BB72" s="195">
        <v>0</v>
      </c>
      <c r="BC72" s="198">
        <f>SUM(N72:BB72)</f>
        <v>1</v>
      </c>
    </row>
    <row r="73" spans="2:89" s="198" customFormat="1" x14ac:dyDescent="0.25">
      <c r="B73" s="195" t="s">
        <v>117</v>
      </c>
      <c r="C73" s="266"/>
      <c r="D73" s="196">
        <f>+D72</f>
        <v>0</v>
      </c>
      <c r="E73" s="196">
        <f t="shared" ref="E73:AJ73" si="24">+D73+E72</f>
        <v>0</v>
      </c>
      <c r="F73" s="196">
        <f t="shared" si="24"/>
        <v>0</v>
      </c>
      <c r="G73" s="196">
        <f t="shared" si="24"/>
        <v>0</v>
      </c>
      <c r="H73" s="196">
        <f t="shared" si="24"/>
        <v>0</v>
      </c>
      <c r="I73" s="196">
        <f t="shared" si="24"/>
        <v>0</v>
      </c>
      <c r="J73" s="196">
        <f t="shared" si="24"/>
        <v>0</v>
      </c>
      <c r="K73" s="196">
        <f t="shared" si="24"/>
        <v>0</v>
      </c>
      <c r="L73" s="196">
        <f t="shared" si="24"/>
        <v>0</v>
      </c>
      <c r="M73" s="196">
        <f t="shared" si="24"/>
        <v>0</v>
      </c>
      <c r="N73" s="196">
        <f t="shared" si="24"/>
        <v>0.05</v>
      </c>
      <c r="O73" s="196">
        <f t="shared" si="24"/>
        <v>0.05</v>
      </c>
      <c r="P73" s="196">
        <f t="shared" si="24"/>
        <v>0.05</v>
      </c>
      <c r="Q73" s="196">
        <f t="shared" si="24"/>
        <v>0.05</v>
      </c>
      <c r="R73" s="196">
        <f t="shared" si="24"/>
        <v>0.05</v>
      </c>
      <c r="S73" s="196">
        <f t="shared" si="24"/>
        <v>0.05</v>
      </c>
      <c r="T73" s="196">
        <f t="shared" si="24"/>
        <v>0.05</v>
      </c>
      <c r="U73" s="196">
        <f t="shared" si="24"/>
        <v>0.05</v>
      </c>
      <c r="V73" s="196">
        <f t="shared" si="24"/>
        <v>0.05</v>
      </c>
      <c r="W73" s="196">
        <f t="shared" si="24"/>
        <v>0.05</v>
      </c>
      <c r="X73" s="196">
        <f t="shared" si="24"/>
        <v>6.611111111111112E-2</v>
      </c>
      <c r="Y73" s="196">
        <f t="shared" si="24"/>
        <v>8.2222222222222238E-2</v>
      </c>
      <c r="Z73" s="83">
        <f t="shared" si="24"/>
        <v>9.8333333333333356E-2</v>
      </c>
      <c r="AA73" s="196">
        <f t="shared" si="24"/>
        <v>0.11444444444444447</v>
      </c>
      <c r="AB73" s="196">
        <f t="shared" si="24"/>
        <v>0.13055555555555559</v>
      </c>
      <c r="AC73" s="196">
        <f t="shared" si="24"/>
        <v>0.1466666666666667</v>
      </c>
      <c r="AD73" s="196">
        <f t="shared" si="24"/>
        <v>0.1627777777777778</v>
      </c>
      <c r="AE73" s="196">
        <f t="shared" si="24"/>
        <v>0.1788888888888889</v>
      </c>
      <c r="AF73" s="196">
        <f t="shared" si="24"/>
        <v>0.19500000000000001</v>
      </c>
      <c r="AG73" s="196">
        <f t="shared" si="24"/>
        <v>0.21111111111111111</v>
      </c>
      <c r="AH73" s="196">
        <f t="shared" si="24"/>
        <v>0.22722222222222221</v>
      </c>
      <c r="AI73" s="196">
        <f t="shared" si="24"/>
        <v>0.24333333333333332</v>
      </c>
      <c r="AJ73" s="196">
        <f t="shared" si="24"/>
        <v>0.25944444444444442</v>
      </c>
      <c r="AK73" s="196">
        <f t="shared" ref="AK73:BB73" si="25">+AJ73+AK72</f>
        <v>0.27555555555555555</v>
      </c>
      <c r="AL73" s="196">
        <f t="shared" si="25"/>
        <v>0.29166666666666669</v>
      </c>
      <c r="AM73" s="196">
        <f t="shared" si="25"/>
        <v>0.30777777777777782</v>
      </c>
      <c r="AN73" s="196">
        <f t="shared" si="25"/>
        <v>0.32388888888888895</v>
      </c>
      <c r="AO73" s="196">
        <f t="shared" si="25"/>
        <v>0.34000000000000008</v>
      </c>
      <c r="AP73" s="196">
        <f t="shared" si="25"/>
        <v>1</v>
      </c>
      <c r="AQ73" s="196">
        <f t="shared" si="25"/>
        <v>1</v>
      </c>
      <c r="AR73" s="196">
        <f t="shared" si="25"/>
        <v>1</v>
      </c>
      <c r="AS73" s="196">
        <f t="shared" si="25"/>
        <v>1</v>
      </c>
      <c r="AT73" s="196">
        <f t="shared" si="25"/>
        <v>1</v>
      </c>
      <c r="AU73" s="196">
        <f t="shared" si="25"/>
        <v>1</v>
      </c>
      <c r="AV73" s="196">
        <f t="shared" si="25"/>
        <v>1</v>
      </c>
      <c r="AW73" s="196">
        <f t="shared" si="25"/>
        <v>1</v>
      </c>
      <c r="AX73" s="196">
        <f t="shared" si="25"/>
        <v>1</v>
      </c>
      <c r="AY73" s="196">
        <f t="shared" si="25"/>
        <v>1</v>
      </c>
      <c r="AZ73" s="196">
        <f t="shared" si="25"/>
        <v>1</v>
      </c>
      <c r="BA73" s="197">
        <f t="shared" si="25"/>
        <v>1</v>
      </c>
      <c r="BB73" s="195">
        <f t="shared" si="25"/>
        <v>1</v>
      </c>
    </row>
    <row r="74" spans="2:89" s="213" customFormat="1" x14ac:dyDescent="0.25">
      <c r="B74" s="210"/>
      <c r="C74" s="266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84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2"/>
      <c r="BB74" s="210"/>
    </row>
    <row r="75" spans="2:89" s="199" customFormat="1" x14ac:dyDescent="0.25">
      <c r="B75" s="199" t="s">
        <v>118</v>
      </c>
      <c r="C75" s="200">
        <v>14</v>
      </c>
      <c r="D75" s="201">
        <f t="shared" ref="D75:AI75" si="26">+D71*$C75</f>
        <v>0</v>
      </c>
      <c r="E75" s="201">
        <f t="shared" si="26"/>
        <v>0</v>
      </c>
      <c r="F75" s="201">
        <f t="shared" si="26"/>
        <v>0</v>
      </c>
      <c r="G75" s="201">
        <f t="shared" si="26"/>
        <v>0</v>
      </c>
      <c r="H75" s="201">
        <f t="shared" si="26"/>
        <v>0</v>
      </c>
      <c r="I75" s="201">
        <f t="shared" si="26"/>
        <v>0</v>
      </c>
      <c r="J75" s="201">
        <f t="shared" si="26"/>
        <v>0</v>
      </c>
      <c r="K75" s="201">
        <f t="shared" si="26"/>
        <v>0</v>
      </c>
      <c r="L75" s="201">
        <f t="shared" si="26"/>
        <v>0</v>
      </c>
      <c r="M75" s="201">
        <f t="shared" si="26"/>
        <v>0</v>
      </c>
      <c r="N75" s="201">
        <f t="shared" si="26"/>
        <v>0.6958333333333333</v>
      </c>
      <c r="O75" s="201">
        <f t="shared" si="26"/>
        <v>0.6958333333333333</v>
      </c>
      <c r="P75" s="201">
        <f t="shared" si="26"/>
        <v>0.6958333333333333</v>
      </c>
      <c r="Q75" s="201">
        <f t="shared" si="26"/>
        <v>0.6958333333333333</v>
      </c>
      <c r="R75" s="201">
        <f t="shared" si="26"/>
        <v>0.6958333333333333</v>
      </c>
      <c r="S75" s="201">
        <f t="shared" si="26"/>
        <v>0.6958333333333333</v>
      </c>
      <c r="T75" s="201">
        <f t="shared" si="26"/>
        <v>0.6958333333333333</v>
      </c>
      <c r="U75" s="201">
        <f t="shared" si="26"/>
        <v>0.6958333333333333</v>
      </c>
      <c r="V75" s="201">
        <f t="shared" si="26"/>
        <v>0.6958333333333333</v>
      </c>
      <c r="W75" s="201">
        <f t="shared" si="26"/>
        <v>0.6958333333333333</v>
      </c>
      <c r="X75" s="201">
        <f t="shared" si="26"/>
        <v>1.3960666666666668</v>
      </c>
      <c r="Y75" s="201">
        <f t="shared" si="26"/>
        <v>2.0963000000000003</v>
      </c>
      <c r="Z75" s="91">
        <f t="shared" si="26"/>
        <v>2.7965333333333335</v>
      </c>
      <c r="AA75" s="201">
        <f t="shared" si="26"/>
        <v>3.4967666666666668</v>
      </c>
      <c r="AB75" s="201">
        <f t="shared" si="26"/>
        <v>4.1970000000000001</v>
      </c>
      <c r="AC75" s="201">
        <f t="shared" si="26"/>
        <v>4.8972333333333324</v>
      </c>
      <c r="AD75" s="201">
        <f t="shared" si="26"/>
        <v>5.5974666666666657</v>
      </c>
      <c r="AE75" s="201">
        <f t="shared" si="26"/>
        <v>6.297699999999999</v>
      </c>
      <c r="AF75" s="201">
        <f t="shared" si="26"/>
        <v>6.9979333333333322</v>
      </c>
      <c r="AG75" s="201">
        <f t="shared" si="26"/>
        <v>7.6981666666666655</v>
      </c>
      <c r="AH75" s="201">
        <f t="shared" si="26"/>
        <v>8.3983999999999988</v>
      </c>
      <c r="AI75" s="201">
        <f t="shared" si="26"/>
        <v>9.0986333333333338</v>
      </c>
      <c r="AJ75" s="201">
        <f t="shared" ref="AJ75:BB75" si="27">+AJ71*$C75</f>
        <v>9.7988666666666671</v>
      </c>
      <c r="AK75" s="201">
        <f t="shared" si="27"/>
        <v>10.499100000000002</v>
      </c>
      <c r="AL75" s="201">
        <f t="shared" si="27"/>
        <v>11.199333333333335</v>
      </c>
      <c r="AM75" s="201">
        <f t="shared" si="27"/>
        <v>11.899566666666669</v>
      </c>
      <c r="AN75" s="201">
        <f t="shared" si="27"/>
        <v>12.599800000000004</v>
      </c>
      <c r="AO75" s="201">
        <f t="shared" si="27"/>
        <v>13.300033333333337</v>
      </c>
      <c r="AP75" s="201">
        <f t="shared" si="27"/>
        <v>13.300033333333337</v>
      </c>
      <c r="AQ75" s="201">
        <f t="shared" si="27"/>
        <v>13.300033333333337</v>
      </c>
      <c r="AR75" s="201">
        <f t="shared" si="27"/>
        <v>13.300033333333337</v>
      </c>
      <c r="AS75" s="201">
        <f t="shared" si="27"/>
        <v>13.300033333333337</v>
      </c>
      <c r="AT75" s="201">
        <f t="shared" si="27"/>
        <v>14.000033333333338</v>
      </c>
      <c r="AU75" s="201">
        <f t="shared" si="27"/>
        <v>14.000033333333338</v>
      </c>
      <c r="AV75" s="201">
        <f t="shared" si="27"/>
        <v>14.000033333333338</v>
      </c>
      <c r="AW75" s="201">
        <f t="shared" si="27"/>
        <v>14.000033333333338</v>
      </c>
      <c r="AX75" s="201">
        <f t="shared" si="27"/>
        <v>14.000033333333338</v>
      </c>
      <c r="AY75" s="201">
        <f t="shared" si="27"/>
        <v>14.000033333333338</v>
      </c>
      <c r="AZ75" s="201">
        <f t="shared" si="27"/>
        <v>14.000033333333338</v>
      </c>
      <c r="BA75" s="202">
        <f t="shared" si="27"/>
        <v>14.000033333333338</v>
      </c>
      <c r="BB75" s="203">
        <f t="shared" si="27"/>
        <v>14.000033333333338</v>
      </c>
      <c r="BC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03"/>
      <c r="CH75" s="203"/>
      <c r="CI75" s="203"/>
      <c r="CJ75" s="203"/>
      <c r="CK75" s="203"/>
    </row>
    <row r="76" spans="2:89" s="204" customFormat="1" ht="13.8" thickBot="1" x14ac:dyDescent="0.3">
      <c r="B76" s="204" t="s">
        <v>119</v>
      </c>
      <c r="C76" s="205" t="str">
        <f>+'NTP or Sold'!C6</f>
        <v>NTP</v>
      </c>
      <c r="D76" s="206">
        <f t="shared" ref="D76:AI76" si="28">+D73*$C75</f>
        <v>0</v>
      </c>
      <c r="E76" s="206">
        <f t="shared" si="28"/>
        <v>0</v>
      </c>
      <c r="F76" s="206">
        <f t="shared" si="28"/>
        <v>0</v>
      </c>
      <c r="G76" s="206">
        <f t="shared" si="28"/>
        <v>0</v>
      </c>
      <c r="H76" s="206">
        <f t="shared" si="28"/>
        <v>0</v>
      </c>
      <c r="I76" s="206">
        <f t="shared" si="28"/>
        <v>0</v>
      </c>
      <c r="J76" s="206">
        <f t="shared" si="28"/>
        <v>0</v>
      </c>
      <c r="K76" s="206">
        <f t="shared" si="28"/>
        <v>0</v>
      </c>
      <c r="L76" s="206">
        <f t="shared" si="28"/>
        <v>0</v>
      </c>
      <c r="M76" s="206">
        <f t="shared" si="28"/>
        <v>0</v>
      </c>
      <c r="N76" s="206">
        <f t="shared" si="28"/>
        <v>0.70000000000000007</v>
      </c>
      <c r="O76" s="206">
        <f t="shared" si="28"/>
        <v>0.70000000000000007</v>
      </c>
      <c r="P76" s="206">
        <f t="shared" si="28"/>
        <v>0.70000000000000007</v>
      </c>
      <c r="Q76" s="206">
        <f t="shared" si="28"/>
        <v>0.70000000000000007</v>
      </c>
      <c r="R76" s="206">
        <f t="shared" si="28"/>
        <v>0.70000000000000007</v>
      </c>
      <c r="S76" s="206">
        <f t="shared" si="28"/>
        <v>0.70000000000000007</v>
      </c>
      <c r="T76" s="206">
        <f t="shared" si="28"/>
        <v>0.70000000000000007</v>
      </c>
      <c r="U76" s="206">
        <f t="shared" si="28"/>
        <v>0.70000000000000007</v>
      </c>
      <c r="V76" s="206">
        <f t="shared" si="28"/>
        <v>0.70000000000000007</v>
      </c>
      <c r="W76" s="206">
        <f t="shared" si="28"/>
        <v>0.70000000000000007</v>
      </c>
      <c r="X76" s="206">
        <f t="shared" si="28"/>
        <v>0.92555555555555569</v>
      </c>
      <c r="Y76" s="206">
        <f t="shared" si="28"/>
        <v>1.1511111111111114</v>
      </c>
      <c r="Z76" s="137">
        <f t="shared" si="28"/>
        <v>1.3766666666666669</v>
      </c>
      <c r="AA76" s="206">
        <f t="shared" si="28"/>
        <v>1.6022222222222227</v>
      </c>
      <c r="AB76" s="206">
        <f t="shared" si="28"/>
        <v>1.8277777777777784</v>
      </c>
      <c r="AC76" s="206">
        <f t="shared" si="28"/>
        <v>2.0533333333333337</v>
      </c>
      <c r="AD76" s="206">
        <f t="shared" si="28"/>
        <v>2.278888888888889</v>
      </c>
      <c r="AE76" s="206">
        <f t="shared" si="28"/>
        <v>2.5044444444444447</v>
      </c>
      <c r="AF76" s="206">
        <f t="shared" si="28"/>
        <v>2.73</v>
      </c>
      <c r="AG76" s="206">
        <f t="shared" si="28"/>
        <v>2.9555555555555557</v>
      </c>
      <c r="AH76" s="206">
        <f t="shared" si="28"/>
        <v>3.181111111111111</v>
      </c>
      <c r="AI76" s="206">
        <f t="shared" si="28"/>
        <v>3.4066666666666663</v>
      </c>
      <c r="AJ76" s="206">
        <f t="shared" ref="AJ76:BB76" si="29">+AJ73*$C75</f>
        <v>3.632222222222222</v>
      </c>
      <c r="AK76" s="206">
        <f t="shared" si="29"/>
        <v>3.8577777777777778</v>
      </c>
      <c r="AL76" s="206">
        <f t="shared" si="29"/>
        <v>4.0833333333333339</v>
      </c>
      <c r="AM76" s="206">
        <f t="shared" si="29"/>
        <v>4.3088888888888892</v>
      </c>
      <c r="AN76" s="206">
        <f t="shared" si="29"/>
        <v>4.5344444444444454</v>
      </c>
      <c r="AO76" s="206">
        <f t="shared" si="29"/>
        <v>4.7600000000000016</v>
      </c>
      <c r="AP76" s="206">
        <f t="shared" si="29"/>
        <v>14</v>
      </c>
      <c r="AQ76" s="206">
        <f t="shared" si="29"/>
        <v>14</v>
      </c>
      <c r="AR76" s="206">
        <f t="shared" si="29"/>
        <v>14</v>
      </c>
      <c r="AS76" s="206">
        <f t="shared" si="29"/>
        <v>14</v>
      </c>
      <c r="AT76" s="206">
        <f t="shared" si="29"/>
        <v>14</v>
      </c>
      <c r="AU76" s="206">
        <f t="shared" si="29"/>
        <v>14</v>
      </c>
      <c r="AV76" s="206">
        <f t="shared" si="29"/>
        <v>14</v>
      </c>
      <c r="AW76" s="206">
        <f t="shared" si="29"/>
        <v>14</v>
      </c>
      <c r="AX76" s="206">
        <f t="shared" si="29"/>
        <v>14</v>
      </c>
      <c r="AY76" s="206">
        <f t="shared" si="29"/>
        <v>14</v>
      </c>
      <c r="AZ76" s="206">
        <f t="shared" si="29"/>
        <v>14</v>
      </c>
      <c r="BA76" s="207">
        <f t="shared" si="29"/>
        <v>14</v>
      </c>
      <c r="BB76" s="208">
        <f t="shared" si="29"/>
        <v>14</v>
      </c>
      <c r="BC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</row>
    <row r="77" spans="2:89" s="194" customFormat="1" ht="15" customHeight="1" thickTop="1" x14ac:dyDescent="0.25">
      <c r="B77" s="191" t="str">
        <f>+'NTP or Sold'!H7</f>
        <v>LM6000</v>
      </c>
      <c r="C77" s="265" t="str">
        <f>+'NTP or Sold'!T7</f>
        <v>Sandhill Power / Austin (ENA)</v>
      </c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85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3"/>
    </row>
    <row r="78" spans="2:89" s="198" customFormat="1" x14ac:dyDescent="0.25">
      <c r="B78" s="195" t="s">
        <v>114</v>
      </c>
      <c r="C78" s="266"/>
      <c r="D78" s="196">
        <v>0</v>
      </c>
      <c r="E78" s="196">
        <v>0</v>
      </c>
      <c r="F78" s="196">
        <v>0</v>
      </c>
      <c r="G78" s="196">
        <v>0</v>
      </c>
      <c r="H78" s="196">
        <v>0</v>
      </c>
      <c r="I78" s="196">
        <v>0</v>
      </c>
      <c r="J78" s="196">
        <v>0</v>
      </c>
      <c r="K78" s="196">
        <v>0</v>
      </c>
      <c r="L78" s="196">
        <v>0</v>
      </c>
      <c r="M78" s="196">
        <v>0</v>
      </c>
      <c r="N78" s="196">
        <f>16.7/336</f>
        <v>4.9702380952380949E-2</v>
      </c>
      <c r="O78" s="196">
        <v>0</v>
      </c>
      <c r="P78" s="196">
        <v>0</v>
      </c>
      <c r="Q78" s="196">
        <v>0</v>
      </c>
      <c r="R78" s="196">
        <v>0</v>
      </c>
      <c r="S78" s="196">
        <v>0</v>
      </c>
      <c r="T78" s="196">
        <v>0</v>
      </c>
      <c r="U78" s="196">
        <v>0</v>
      </c>
      <c r="V78" s="196">
        <v>0</v>
      </c>
      <c r="W78" s="196">
        <v>0</v>
      </c>
      <c r="X78" s="196">
        <f t="shared" ref="X78:AO78" si="30">+(0.95-0.0497)/18</f>
        <v>5.0016666666666668E-2</v>
      </c>
      <c r="Y78" s="196">
        <f t="shared" si="30"/>
        <v>5.0016666666666668E-2</v>
      </c>
      <c r="Z78" s="83">
        <f t="shared" si="30"/>
        <v>5.0016666666666668E-2</v>
      </c>
      <c r="AA78" s="196">
        <f t="shared" si="30"/>
        <v>5.0016666666666668E-2</v>
      </c>
      <c r="AB78" s="196">
        <f t="shared" si="30"/>
        <v>5.0016666666666668E-2</v>
      </c>
      <c r="AC78" s="196">
        <f t="shared" si="30"/>
        <v>5.0016666666666668E-2</v>
      </c>
      <c r="AD78" s="196">
        <f t="shared" si="30"/>
        <v>5.0016666666666668E-2</v>
      </c>
      <c r="AE78" s="196">
        <f t="shared" si="30"/>
        <v>5.0016666666666668E-2</v>
      </c>
      <c r="AF78" s="196">
        <f t="shared" si="30"/>
        <v>5.0016666666666668E-2</v>
      </c>
      <c r="AG78" s="196">
        <f t="shared" si="30"/>
        <v>5.0016666666666668E-2</v>
      </c>
      <c r="AH78" s="196">
        <f t="shared" si="30"/>
        <v>5.0016666666666668E-2</v>
      </c>
      <c r="AI78" s="196">
        <f t="shared" si="30"/>
        <v>5.0016666666666668E-2</v>
      </c>
      <c r="AJ78" s="196">
        <f t="shared" si="30"/>
        <v>5.0016666666666668E-2</v>
      </c>
      <c r="AK78" s="196">
        <f t="shared" si="30"/>
        <v>5.0016666666666668E-2</v>
      </c>
      <c r="AL78" s="196">
        <f t="shared" si="30"/>
        <v>5.0016666666666668E-2</v>
      </c>
      <c r="AM78" s="196">
        <f t="shared" si="30"/>
        <v>5.0016666666666668E-2</v>
      </c>
      <c r="AN78" s="196">
        <f t="shared" si="30"/>
        <v>5.0016666666666668E-2</v>
      </c>
      <c r="AO78" s="196">
        <f t="shared" si="30"/>
        <v>5.0016666666666668E-2</v>
      </c>
      <c r="AP78" s="196">
        <v>0</v>
      </c>
      <c r="AQ78" s="196">
        <v>0</v>
      </c>
      <c r="AR78" s="196">
        <v>0</v>
      </c>
      <c r="AS78" s="196">
        <v>0</v>
      </c>
      <c r="AT78" s="196">
        <v>0.05</v>
      </c>
      <c r="AU78" s="196">
        <v>0</v>
      </c>
      <c r="AV78" s="196">
        <v>0</v>
      </c>
      <c r="AW78" s="196">
        <v>0</v>
      </c>
      <c r="AX78" s="196">
        <v>0</v>
      </c>
      <c r="AY78" s="196">
        <v>0</v>
      </c>
      <c r="AZ78" s="196">
        <v>0</v>
      </c>
      <c r="BA78" s="197">
        <v>0</v>
      </c>
      <c r="BB78" s="195">
        <v>0</v>
      </c>
      <c r="BC78" s="198">
        <f>SUM(N78:BB78)</f>
        <v>1.0000023809523813</v>
      </c>
    </row>
    <row r="79" spans="2:89" s="198" customFormat="1" x14ac:dyDescent="0.25">
      <c r="B79" s="195" t="s">
        <v>115</v>
      </c>
      <c r="C79" s="266"/>
      <c r="D79" s="196">
        <f>+D78</f>
        <v>0</v>
      </c>
      <c r="E79" s="196">
        <f t="shared" ref="E79:AJ79" si="31">+D79+E78</f>
        <v>0</v>
      </c>
      <c r="F79" s="196">
        <f t="shared" si="31"/>
        <v>0</v>
      </c>
      <c r="G79" s="196">
        <f t="shared" si="31"/>
        <v>0</v>
      </c>
      <c r="H79" s="196">
        <f t="shared" si="31"/>
        <v>0</v>
      </c>
      <c r="I79" s="196">
        <f t="shared" si="31"/>
        <v>0</v>
      </c>
      <c r="J79" s="196">
        <f t="shared" si="31"/>
        <v>0</v>
      </c>
      <c r="K79" s="196">
        <f t="shared" si="31"/>
        <v>0</v>
      </c>
      <c r="L79" s="196">
        <f t="shared" si="31"/>
        <v>0</v>
      </c>
      <c r="M79" s="196">
        <f t="shared" si="31"/>
        <v>0</v>
      </c>
      <c r="N79" s="196">
        <f t="shared" si="31"/>
        <v>4.9702380952380949E-2</v>
      </c>
      <c r="O79" s="196">
        <f t="shared" si="31"/>
        <v>4.9702380952380949E-2</v>
      </c>
      <c r="P79" s="196">
        <f t="shared" si="31"/>
        <v>4.9702380952380949E-2</v>
      </c>
      <c r="Q79" s="196">
        <f t="shared" si="31"/>
        <v>4.9702380952380949E-2</v>
      </c>
      <c r="R79" s="196">
        <f t="shared" si="31"/>
        <v>4.9702380952380949E-2</v>
      </c>
      <c r="S79" s="196">
        <f t="shared" si="31"/>
        <v>4.9702380952380949E-2</v>
      </c>
      <c r="T79" s="196">
        <f t="shared" si="31"/>
        <v>4.9702380952380949E-2</v>
      </c>
      <c r="U79" s="196">
        <f t="shared" si="31"/>
        <v>4.9702380952380949E-2</v>
      </c>
      <c r="V79" s="196">
        <f t="shared" si="31"/>
        <v>4.9702380952380949E-2</v>
      </c>
      <c r="W79" s="196">
        <f t="shared" si="31"/>
        <v>4.9702380952380949E-2</v>
      </c>
      <c r="X79" s="196">
        <f t="shared" si="31"/>
        <v>9.9719047619047624E-2</v>
      </c>
      <c r="Y79" s="196">
        <f t="shared" si="31"/>
        <v>0.14973571428571431</v>
      </c>
      <c r="Z79" s="83">
        <f t="shared" si="31"/>
        <v>0.19975238095238096</v>
      </c>
      <c r="AA79" s="196">
        <f t="shared" si="31"/>
        <v>0.24976904761904761</v>
      </c>
      <c r="AB79" s="196">
        <f t="shared" si="31"/>
        <v>0.29978571428571427</v>
      </c>
      <c r="AC79" s="196">
        <f t="shared" si="31"/>
        <v>0.34980238095238092</v>
      </c>
      <c r="AD79" s="196">
        <f t="shared" si="31"/>
        <v>0.39981904761904757</v>
      </c>
      <c r="AE79" s="196">
        <f t="shared" si="31"/>
        <v>0.44983571428571423</v>
      </c>
      <c r="AF79" s="196">
        <f t="shared" si="31"/>
        <v>0.49985238095238088</v>
      </c>
      <c r="AG79" s="196">
        <f t="shared" si="31"/>
        <v>0.54986904761904754</v>
      </c>
      <c r="AH79" s="196">
        <f t="shared" si="31"/>
        <v>0.59988571428571424</v>
      </c>
      <c r="AI79" s="196">
        <f t="shared" si="31"/>
        <v>0.64990238095238095</v>
      </c>
      <c r="AJ79" s="196">
        <f t="shared" si="31"/>
        <v>0.69991904761904766</v>
      </c>
      <c r="AK79" s="196">
        <f t="shared" ref="AK79:BB79" si="32">+AJ79+AK78</f>
        <v>0.74993571428571437</v>
      </c>
      <c r="AL79" s="196">
        <f t="shared" si="32"/>
        <v>0.79995238095238108</v>
      </c>
      <c r="AM79" s="196">
        <f t="shared" si="32"/>
        <v>0.84996904761904779</v>
      </c>
      <c r="AN79" s="196">
        <f t="shared" si="32"/>
        <v>0.8999857142857145</v>
      </c>
      <c r="AO79" s="196">
        <f t="shared" si="32"/>
        <v>0.95000238095238121</v>
      </c>
      <c r="AP79" s="196">
        <f t="shared" si="32"/>
        <v>0.95000238095238121</v>
      </c>
      <c r="AQ79" s="196">
        <f t="shared" si="32"/>
        <v>0.95000238095238121</v>
      </c>
      <c r="AR79" s="196">
        <f t="shared" si="32"/>
        <v>0.95000238095238121</v>
      </c>
      <c r="AS79" s="196">
        <f t="shared" si="32"/>
        <v>0.95000238095238121</v>
      </c>
      <c r="AT79" s="196">
        <f t="shared" si="32"/>
        <v>1.0000023809523813</v>
      </c>
      <c r="AU79" s="196">
        <f t="shared" si="32"/>
        <v>1.0000023809523813</v>
      </c>
      <c r="AV79" s="196">
        <f t="shared" si="32"/>
        <v>1.0000023809523813</v>
      </c>
      <c r="AW79" s="196">
        <f t="shared" si="32"/>
        <v>1.0000023809523813</v>
      </c>
      <c r="AX79" s="196">
        <f t="shared" si="32"/>
        <v>1.0000023809523813</v>
      </c>
      <c r="AY79" s="196">
        <f t="shared" si="32"/>
        <v>1.0000023809523813</v>
      </c>
      <c r="AZ79" s="196">
        <f t="shared" si="32"/>
        <v>1.0000023809523813</v>
      </c>
      <c r="BA79" s="197">
        <f t="shared" si="32"/>
        <v>1.0000023809523813</v>
      </c>
      <c r="BB79" s="195">
        <f t="shared" si="32"/>
        <v>1.0000023809523813</v>
      </c>
    </row>
    <row r="80" spans="2:89" s="198" customFormat="1" x14ac:dyDescent="0.25">
      <c r="B80" s="195" t="s">
        <v>116</v>
      </c>
      <c r="C80" s="266"/>
      <c r="D80" s="196">
        <v>0</v>
      </c>
      <c r="E80" s="196">
        <v>0</v>
      </c>
      <c r="F80" s="196">
        <v>0</v>
      </c>
      <c r="G80" s="196">
        <v>0</v>
      </c>
      <c r="H80" s="196">
        <v>0</v>
      </c>
      <c r="I80" s="196">
        <v>0</v>
      </c>
      <c r="J80" s="196">
        <v>0</v>
      </c>
      <c r="K80" s="196">
        <v>0</v>
      </c>
      <c r="L80" s="196">
        <v>0</v>
      </c>
      <c r="M80" s="196">
        <v>0</v>
      </c>
      <c r="N80" s="196">
        <v>0.05</v>
      </c>
      <c r="O80" s="196">
        <v>0</v>
      </c>
      <c r="P80" s="196">
        <v>0</v>
      </c>
      <c r="Q80" s="196">
        <v>0</v>
      </c>
      <c r="R80" s="196">
        <v>0</v>
      </c>
      <c r="S80" s="196">
        <v>0</v>
      </c>
      <c r="T80" s="196">
        <v>0</v>
      </c>
      <c r="U80" s="196">
        <v>0</v>
      </c>
      <c r="V80" s="196">
        <v>0</v>
      </c>
      <c r="W80" s="196">
        <v>0</v>
      </c>
      <c r="X80" s="196">
        <f t="shared" ref="X80:AO80" si="33">+(0.34-0.05)/18</f>
        <v>1.6111111111111114E-2</v>
      </c>
      <c r="Y80" s="196">
        <f t="shared" si="33"/>
        <v>1.6111111111111114E-2</v>
      </c>
      <c r="Z80" s="83">
        <f t="shared" si="33"/>
        <v>1.6111111111111114E-2</v>
      </c>
      <c r="AA80" s="196">
        <f t="shared" si="33"/>
        <v>1.6111111111111114E-2</v>
      </c>
      <c r="AB80" s="196">
        <f t="shared" si="33"/>
        <v>1.6111111111111114E-2</v>
      </c>
      <c r="AC80" s="196">
        <f t="shared" si="33"/>
        <v>1.6111111111111114E-2</v>
      </c>
      <c r="AD80" s="196">
        <f t="shared" si="33"/>
        <v>1.6111111111111114E-2</v>
      </c>
      <c r="AE80" s="196">
        <f t="shared" si="33"/>
        <v>1.6111111111111114E-2</v>
      </c>
      <c r="AF80" s="196">
        <f t="shared" si="33"/>
        <v>1.6111111111111114E-2</v>
      </c>
      <c r="AG80" s="196">
        <f t="shared" si="33"/>
        <v>1.6111111111111114E-2</v>
      </c>
      <c r="AH80" s="196">
        <f t="shared" si="33"/>
        <v>1.6111111111111114E-2</v>
      </c>
      <c r="AI80" s="196">
        <f t="shared" si="33"/>
        <v>1.6111111111111114E-2</v>
      </c>
      <c r="AJ80" s="196">
        <f t="shared" si="33"/>
        <v>1.6111111111111114E-2</v>
      </c>
      <c r="AK80" s="196">
        <f t="shared" si="33"/>
        <v>1.6111111111111114E-2</v>
      </c>
      <c r="AL80" s="196">
        <f t="shared" si="33"/>
        <v>1.6111111111111114E-2</v>
      </c>
      <c r="AM80" s="196">
        <f t="shared" si="33"/>
        <v>1.6111111111111114E-2</v>
      </c>
      <c r="AN80" s="196">
        <f t="shared" si="33"/>
        <v>1.6111111111111114E-2</v>
      </c>
      <c r="AO80" s="196">
        <f t="shared" si="33"/>
        <v>1.6111111111111114E-2</v>
      </c>
      <c r="AP80" s="196">
        <v>0.66</v>
      </c>
      <c r="AQ80" s="196">
        <v>0</v>
      </c>
      <c r="AR80" s="196">
        <v>0</v>
      </c>
      <c r="AS80" s="196">
        <v>0</v>
      </c>
      <c r="AT80" s="196">
        <v>0</v>
      </c>
      <c r="AU80" s="196">
        <v>0</v>
      </c>
      <c r="AV80" s="196">
        <v>0</v>
      </c>
      <c r="AW80" s="196">
        <v>0</v>
      </c>
      <c r="AX80" s="196">
        <v>0</v>
      </c>
      <c r="AY80" s="196">
        <v>0</v>
      </c>
      <c r="AZ80" s="196">
        <v>0</v>
      </c>
      <c r="BA80" s="197">
        <v>0</v>
      </c>
      <c r="BB80" s="195">
        <v>0</v>
      </c>
      <c r="BC80" s="198">
        <f>SUM(N80:BB80)</f>
        <v>1</v>
      </c>
    </row>
    <row r="81" spans="2:89" s="198" customFormat="1" x14ac:dyDescent="0.25">
      <c r="B81" s="195" t="s">
        <v>117</v>
      </c>
      <c r="C81" s="266"/>
      <c r="D81" s="196">
        <f>+D80</f>
        <v>0</v>
      </c>
      <c r="E81" s="196">
        <f t="shared" ref="E81:AJ81" si="34">+D81+E80</f>
        <v>0</v>
      </c>
      <c r="F81" s="196">
        <f t="shared" si="34"/>
        <v>0</v>
      </c>
      <c r="G81" s="196">
        <f t="shared" si="34"/>
        <v>0</v>
      </c>
      <c r="H81" s="196">
        <f t="shared" si="34"/>
        <v>0</v>
      </c>
      <c r="I81" s="196">
        <f t="shared" si="34"/>
        <v>0</v>
      </c>
      <c r="J81" s="196">
        <f t="shared" si="34"/>
        <v>0</v>
      </c>
      <c r="K81" s="196">
        <f t="shared" si="34"/>
        <v>0</v>
      </c>
      <c r="L81" s="196">
        <f t="shared" si="34"/>
        <v>0</v>
      </c>
      <c r="M81" s="196">
        <f t="shared" si="34"/>
        <v>0</v>
      </c>
      <c r="N81" s="196">
        <f t="shared" si="34"/>
        <v>0.05</v>
      </c>
      <c r="O81" s="196">
        <f t="shared" si="34"/>
        <v>0.05</v>
      </c>
      <c r="P81" s="196">
        <f t="shared" si="34"/>
        <v>0.05</v>
      </c>
      <c r="Q81" s="196">
        <f t="shared" si="34"/>
        <v>0.05</v>
      </c>
      <c r="R81" s="196">
        <f t="shared" si="34"/>
        <v>0.05</v>
      </c>
      <c r="S81" s="196">
        <f t="shared" si="34"/>
        <v>0.05</v>
      </c>
      <c r="T81" s="196">
        <f t="shared" si="34"/>
        <v>0.05</v>
      </c>
      <c r="U81" s="196">
        <f t="shared" si="34"/>
        <v>0.05</v>
      </c>
      <c r="V81" s="196">
        <f t="shared" si="34"/>
        <v>0.05</v>
      </c>
      <c r="W81" s="196">
        <f t="shared" si="34"/>
        <v>0.05</v>
      </c>
      <c r="X81" s="196">
        <f t="shared" si="34"/>
        <v>6.611111111111112E-2</v>
      </c>
      <c r="Y81" s="196">
        <f t="shared" si="34"/>
        <v>8.2222222222222238E-2</v>
      </c>
      <c r="Z81" s="83">
        <f t="shared" si="34"/>
        <v>9.8333333333333356E-2</v>
      </c>
      <c r="AA81" s="196">
        <f t="shared" si="34"/>
        <v>0.11444444444444447</v>
      </c>
      <c r="AB81" s="196">
        <f t="shared" si="34"/>
        <v>0.13055555555555559</v>
      </c>
      <c r="AC81" s="196">
        <f t="shared" si="34"/>
        <v>0.1466666666666667</v>
      </c>
      <c r="AD81" s="196">
        <f t="shared" si="34"/>
        <v>0.1627777777777778</v>
      </c>
      <c r="AE81" s="196">
        <f t="shared" si="34"/>
        <v>0.1788888888888889</v>
      </c>
      <c r="AF81" s="196">
        <f t="shared" si="34"/>
        <v>0.19500000000000001</v>
      </c>
      <c r="AG81" s="196">
        <f t="shared" si="34"/>
        <v>0.21111111111111111</v>
      </c>
      <c r="AH81" s="196">
        <f t="shared" si="34"/>
        <v>0.22722222222222221</v>
      </c>
      <c r="AI81" s="196">
        <f t="shared" si="34"/>
        <v>0.24333333333333332</v>
      </c>
      <c r="AJ81" s="196">
        <f t="shared" si="34"/>
        <v>0.25944444444444442</v>
      </c>
      <c r="AK81" s="196">
        <f t="shared" ref="AK81:BB81" si="35">+AJ81+AK80</f>
        <v>0.27555555555555555</v>
      </c>
      <c r="AL81" s="196">
        <f t="shared" si="35"/>
        <v>0.29166666666666669</v>
      </c>
      <c r="AM81" s="196">
        <f t="shared" si="35"/>
        <v>0.30777777777777782</v>
      </c>
      <c r="AN81" s="196">
        <f t="shared" si="35"/>
        <v>0.32388888888888895</v>
      </c>
      <c r="AO81" s="196">
        <f t="shared" si="35"/>
        <v>0.34000000000000008</v>
      </c>
      <c r="AP81" s="196">
        <f t="shared" si="35"/>
        <v>1</v>
      </c>
      <c r="AQ81" s="196">
        <f t="shared" si="35"/>
        <v>1</v>
      </c>
      <c r="AR81" s="196">
        <f t="shared" si="35"/>
        <v>1</v>
      </c>
      <c r="AS81" s="196">
        <f t="shared" si="35"/>
        <v>1</v>
      </c>
      <c r="AT81" s="196">
        <f t="shared" si="35"/>
        <v>1</v>
      </c>
      <c r="AU81" s="196">
        <f t="shared" si="35"/>
        <v>1</v>
      </c>
      <c r="AV81" s="196">
        <f t="shared" si="35"/>
        <v>1</v>
      </c>
      <c r="AW81" s="196">
        <f t="shared" si="35"/>
        <v>1</v>
      </c>
      <c r="AX81" s="196">
        <f t="shared" si="35"/>
        <v>1</v>
      </c>
      <c r="AY81" s="196">
        <f t="shared" si="35"/>
        <v>1</v>
      </c>
      <c r="AZ81" s="196">
        <f t="shared" si="35"/>
        <v>1</v>
      </c>
      <c r="BA81" s="197">
        <f t="shared" si="35"/>
        <v>1</v>
      </c>
      <c r="BB81" s="195">
        <f t="shared" si="35"/>
        <v>1</v>
      </c>
    </row>
    <row r="82" spans="2:89" s="213" customFormat="1" x14ac:dyDescent="0.25">
      <c r="B82" s="210"/>
      <c r="C82" s="266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84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2"/>
      <c r="BB82" s="210"/>
    </row>
    <row r="83" spans="2:89" s="199" customFormat="1" x14ac:dyDescent="0.25">
      <c r="B83" s="199" t="s">
        <v>118</v>
      </c>
      <c r="C83" s="200">
        <v>14</v>
      </c>
      <c r="D83" s="201">
        <f t="shared" ref="D83:AI83" si="36">+D79*$C83</f>
        <v>0</v>
      </c>
      <c r="E83" s="201">
        <f t="shared" si="36"/>
        <v>0</v>
      </c>
      <c r="F83" s="201">
        <f t="shared" si="36"/>
        <v>0</v>
      </c>
      <c r="G83" s="201">
        <f t="shared" si="36"/>
        <v>0</v>
      </c>
      <c r="H83" s="201">
        <f t="shared" si="36"/>
        <v>0</v>
      </c>
      <c r="I83" s="201">
        <f t="shared" si="36"/>
        <v>0</v>
      </c>
      <c r="J83" s="201">
        <f t="shared" si="36"/>
        <v>0</v>
      </c>
      <c r="K83" s="201">
        <f t="shared" si="36"/>
        <v>0</v>
      </c>
      <c r="L83" s="201">
        <f t="shared" si="36"/>
        <v>0</v>
      </c>
      <c r="M83" s="201">
        <f t="shared" si="36"/>
        <v>0</v>
      </c>
      <c r="N83" s="201">
        <f t="shared" si="36"/>
        <v>0.6958333333333333</v>
      </c>
      <c r="O83" s="201">
        <f t="shared" si="36"/>
        <v>0.6958333333333333</v>
      </c>
      <c r="P83" s="201">
        <f t="shared" si="36"/>
        <v>0.6958333333333333</v>
      </c>
      <c r="Q83" s="201">
        <f t="shared" si="36"/>
        <v>0.6958333333333333</v>
      </c>
      <c r="R83" s="201">
        <f t="shared" si="36"/>
        <v>0.6958333333333333</v>
      </c>
      <c r="S83" s="201">
        <f t="shared" si="36"/>
        <v>0.6958333333333333</v>
      </c>
      <c r="T83" s="201">
        <f t="shared" si="36"/>
        <v>0.6958333333333333</v>
      </c>
      <c r="U83" s="201">
        <f t="shared" si="36"/>
        <v>0.6958333333333333</v>
      </c>
      <c r="V83" s="201">
        <f t="shared" si="36"/>
        <v>0.6958333333333333</v>
      </c>
      <c r="W83" s="201">
        <f t="shared" si="36"/>
        <v>0.6958333333333333</v>
      </c>
      <c r="X83" s="201">
        <f t="shared" si="36"/>
        <v>1.3960666666666668</v>
      </c>
      <c r="Y83" s="201">
        <f t="shared" si="36"/>
        <v>2.0963000000000003</v>
      </c>
      <c r="Z83" s="91">
        <f t="shared" si="36"/>
        <v>2.7965333333333335</v>
      </c>
      <c r="AA83" s="201">
        <f t="shared" si="36"/>
        <v>3.4967666666666668</v>
      </c>
      <c r="AB83" s="201">
        <f t="shared" si="36"/>
        <v>4.1970000000000001</v>
      </c>
      <c r="AC83" s="201">
        <f t="shared" si="36"/>
        <v>4.8972333333333324</v>
      </c>
      <c r="AD83" s="201">
        <f t="shared" si="36"/>
        <v>5.5974666666666657</v>
      </c>
      <c r="AE83" s="201">
        <f t="shared" si="36"/>
        <v>6.297699999999999</v>
      </c>
      <c r="AF83" s="201">
        <f t="shared" si="36"/>
        <v>6.9979333333333322</v>
      </c>
      <c r="AG83" s="201">
        <f t="shared" si="36"/>
        <v>7.6981666666666655</v>
      </c>
      <c r="AH83" s="201">
        <f t="shared" si="36"/>
        <v>8.3983999999999988</v>
      </c>
      <c r="AI83" s="201">
        <f t="shared" si="36"/>
        <v>9.0986333333333338</v>
      </c>
      <c r="AJ83" s="201">
        <f t="shared" ref="AJ83:BB83" si="37">+AJ79*$C83</f>
        <v>9.7988666666666671</v>
      </c>
      <c r="AK83" s="201">
        <f t="shared" si="37"/>
        <v>10.499100000000002</v>
      </c>
      <c r="AL83" s="201">
        <f t="shared" si="37"/>
        <v>11.199333333333335</v>
      </c>
      <c r="AM83" s="201">
        <f t="shared" si="37"/>
        <v>11.899566666666669</v>
      </c>
      <c r="AN83" s="201">
        <f t="shared" si="37"/>
        <v>12.599800000000004</v>
      </c>
      <c r="AO83" s="201">
        <f t="shared" si="37"/>
        <v>13.300033333333337</v>
      </c>
      <c r="AP83" s="201">
        <f t="shared" si="37"/>
        <v>13.300033333333337</v>
      </c>
      <c r="AQ83" s="201">
        <f t="shared" si="37"/>
        <v>13.300033333333337</v>
      </c>
      <c r="AR83" s="201">
        <f t="shared" si="37"/>
        <v>13.300033333333337</v>
      </c>
      <c r="AS83" s="201">
        <f t="shared" si="37"/>
        <v>13.300033333333337</v>
      </c>
      <c r="AT83" s="201">
        <f t="shared" si="37"/>
        <v>14.000033333333338</v>
      </c>
      <c r="AU83" s="201">
        <f t="shared" si="37"/>
        <v>14.000033333333338</v>
      </c>
      <c r="AV83" s="201">
        <f t="shared" si="37"/>
        <v>14.000033333333338</v>
      </c>
      <c r="AW83" s="201">
        <f t="shared" si="37"/>
        <v>14.000033333333338</v>
      </c>
      <c r="AX83" s="201">
        <f t="shared" si="37"/>
        <v>14.000033333333338</v>
      </c>
      <c r="AY83" s="201">
        <f t="shared" si="37"/>
        <v>14.000033333333338</v>
      </c>
      <c r="AZ83" s="201">
        <f t="shared" si="37"/>
        <v>14.000033333333338</v>
      </c>
      <c r="BA83" s="202">
        <f t="shared" si="37"/>
        <v>14.000033333333338</v>
      </c>
      <c r="BB83" s="203">
        <f t="shared" si="37"/>
        <v>14.000033333333338</v>
      </c>
      <c r="BC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</row>
    <row r="84" spans="2:89" s="204" customFormat="1" ht="13.8" thickBot="1" x14ac:dyDescent="0.3">
      <c r="B84" s="204" t="s">
        <v>119</v>
      </c>
      <c r="C84" s="205" t="str">
        <f>+'NTP or Sold'!C7</f>
        <v>NTP</v>
      </c>
      <c r="D84" s="206">
        <f t="shared" ref="D84:AI84" si="38">+D81*$C83</f>
        <v>0</v>
      </c>
      <c r="E84" s="206">
        <f t="shared" si="38"/>
        <v>0</v>
      </c>
      <c r="F84" s="206">
        <f t="shared" si="38"/>
        <v>0</v>
      </c>
      <c r="G84" s="206">
        <f t="shared" si="38"/>
        <v>0</v>
      </c>
      <c r="H84" s="206">
        <f t="shared" si="38"/>
        <v>0</v>
      </c>
      <c r="I84" s="206">
        <f t="shared" si="38"/>
        <v>0</v>
      </c>
      <c r="J84" s="206">
        <f t="shared" si="38"/>
        <v>0</v>
      </c>
      <c r="K84" s="206">
        <f t="shared" si="38"/>
        <v>0</v>
      </c>
      <c r="L84" s="206">
        <f t="shared" si="38"/>
        <v>0</v>
      </c>
      <c r="M84" s="206">
        <f t="shared" si="38"/>
        <v>0</v>
      </c>
      <c r="N84" s="206">
        <f t="shared" si="38"/>
        <v>0.70000000000000007</v>
      </c>
      <c r="O84" s="206">
        <f t="shared" si="38"/>
        <v>0.70000000000000007</v>
      </c>
      <c r="P84" s="206">
        <f t="shared" si="38"/>
        <v>0.70000000000000007</v>
      </c>
      <c r="Q84" s="206">
        <f t="shared" si="38"/>
        <v>0.70000000000000007</v>
      </c>
      <c r="R84" s="206">
        <f t="shared" si="38"/>
        <v>0.70000000000000007</v>
      </c>
      <c r="S84" s="206">
        <f t="shared" si="38"/>
        <v>0.70000000000000007</v>
      </c>
      <c r="T84" s="206">
        <f t="shared" si="38"/>
        <v>0.70000000000000007</v>
      </c>
      <c r="U84" s="206">
        <f t="shared" si="38"/>
        <v>0.70000000000000007</v>
      </c>
      <c r="V84" s="206">
        <f t="shared" si="38"/>
        <v>0.70000000000000007</v>
      </c>
      <c r="W84" s="206">
        <f t="shared" si="38"/>
        <v>0.70000000000000007</v>
      </c>
      <c r="X84" s="206">
        <f t="shared" si="38"/>
        <v>0.92555555555555569</v>
      </c>
      <c r="Y84" s="206">
        <f t="shared" si="38"/>
        <v>1.1511111111111114</v>
      </c>
      <c r="Z84" s="137">
        <f t="shared" si="38"/>
        <v>1.3766666666666669</v>
      </c>
      <c r="AA84" s="206">
        <f t="shared" si="38"/>
        <v>1.6022222222222227</v>
      </c>
      <c r="AB84" s="206">
        <f t="shared" si="38"/>
        <v>1.8277777777777784</v>
      </c>
      <c r="AC84" s="206">
        <f t="shared" si="38"/>
        <v>2.0533333333333337</v>
      </c>
      <c r="AD84" s="206">
        <f t="shared" si="38"/>
        <v>2.278888888888889</v>
      </c>
      <c r="AE84" s="206">
        <f t="shared" si="38"/>
        <v>2.5044444444444447</v>
      </c>
      <c r="AF84" s="206">
        <f t="shared" si="38"/>
        <v>2.73</v>
      </c>
      <c r="AG84" s="206">
        <f t="shared" si="38"/>
        <v>2.9555555555555557</v>
      </c>
      <c r="AH84" s="206">
        <f t="shared" si="38"/>
        <v>3.181111111111111</v>
      </c>
      <c r="AI84" s="206">
        <f t="shared" si="38"/>
        <v>3.4066666666666663</v>
      </c>
      <c r="AJ84" s="206">
        <f t="shared" ref="AJ84:BB84" si="39">+AJ81*$C83</f>
        <v>3.632222222222222</v>
      </c>
      <c r="AK84" s="206">
        <f t="shared" si="39"/>
        <v>3.8577777777777778</v>
      </c>
      <c r="AL84" s="206">
        <f t="shared" si="39"/>
        <v>4.0833333333333339</v>
      </c>
      <c r="AM84" s="206">
        <f t="shared" si="39"/>
        <v>4.3088888888888892</v>
      </c>
      <c r="AN84" s="206">
        <f t="shared" si="39"/>
        <v>4.5344444444444454</v>
      </c>
      <c r="AO84" s="206">
        <f t="shared" si="39"/>
        <v>4.7600000000000016</v>
      </c>
      <c r="AP84" s="206">
        <f t="shared" si="39"/>
        <v>14</v>
      </c>
      <c r="AQ84" s="206">
        <f t="shared" si="39"/>
        <v>14</v>
      </c>
      <c r="AR84" s="206">
        <f t="shared" si="39"/>
        <v>14</v>
      </c>
      <c r="AS84" s="206">
        <f t="shared" si="39"/>
        <v>14</v>
      </c>
      <c r="AT84" s="206">
        <f t="shared" si="39"/>
        <v>14</v>
      </c>
      <c r="AU84" s="206">
        <f t="shared" si="39"/>
        <v>14</v>
      </c>
      <c r="AV84" s="206">
        <f t="shared" si="39"/>
        <v>14</v>
      </c>
      <c r="AW84" s="206">
        <f t="shared" si="39"/>
        <v>14</v>
      </c>
      <c r="AX84" s="206">
        <f t="shared" si="39"/>
        <v>14</v>
      </c>
      <c r="AY84" s="206">
        <f t="shared" si="39"/>
        <v>14</v>
      </c>
      <c r="AZ84" s="206">
        <f t="shared" si="39"/>
        <v>14</v>
      </c>
      <c r="BA84" s="207">
        <f t="shared" si="39"/>
        <v>14</v>
      </c>
      <c r="BB84" s="208">
        <f t="shared" si="39"/>
        <v>14</v>
      </c>
      <c r="BC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</row>
    <row r="85" spans="2:89" s="194" customFormat="1" ht="15" customHeight="1" thickTop="1" x14ac:dyDescent="0.25">
      <c r="B85" s="191" t="str">
        <f>+'NTP or Sold'!H8</f>
        <v>LM6000</v>
      </c>
      <c r="C85" s="265" t="str">
        <f>+'NTP or Sold'!T8</f>
        <v>Sandhill Power / Austin (ENA)</v>
      </c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85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3"/>
    </row>
    <row r="86" spans="2:89" s="198" customFormat="1" x14ac:dyDescent="0.25">
      <c r="B86" s="195" t="s">
        <v>114</v>
      </c>
      <c r="C86" s="266"/>
      <c r="D86" s="196">
        <v>0</v>
      </c>
      <c r="E86" s="196">
        <v>0</v>
      </c>
      <c r="F86" s="196">
        <v>0</v>
      </c>
      <c r="G86" s="196">
        <v>0</v>
      </c>
      <c r="H86" s="196">
        <v>0</v>
      </c>
      <c r="I86" s="196">
        <v>0</v>
      </c>
      <c r="J86" s="196">
        <v>0</v>
      </c>
      <c r="K86" s="196">
        <v>0</v>
      </c>
      <c r="L86" s="196">
        <v>0</v>
      </c>
      <c r="M86" s="196">
        <v>0</v>
      </c>
      <c r="N86" s="196">
        <f>16.7/336</f>
        <v>4.9702380952380949E-2</v>
      </c>
      <c r="O86" s="196">
        <v>0</v>
      </c>
      <c r="P86" s="196">
        <v>0</v>
      </c>
      <c r="Q86" s="196">
        <v>0</v>
      </c>
      <c r="R86" s="196">
        <v>0</v>
      </c>
      <c r="S86" s="196">
        <v>0</v>
      </c>
      <c r="T86" s="196">
        <v>0</v>
      </c>
      <c r="U86" s="196">
        <v>0</v>
      </c>
      <c r="V86" s="196">
        <v>0</v>
      </c>
      <c r="W86" s="196">
        <v>0</v>
      </c>
      <c r="X86" s="196">
        <f t="shared" ref="X86:AO86" si="40">+(0.95-0.0497)/18</f>
        <v>5.0016666666666668E-2</v>
      </c>
      <c r="Y86" s="196">
        <f t="shared" si="40"/>
        <v>5.0016666666666668E-2</v>
      </c>
      <c r="Z86" s="83">
        <f t="shared" si="40"/>
        <v>5.0016666666666668E-2</v>
      </c>
      <c r="AA86" s="196">
        <f t="shared" si="40"/>
        <v>5.0016666666666668E-2</v>
      </c>
      <c r="AB86" s="196">
        <f t="shared" si="40"/>
        <v>5.0016666666666668E-2</v>
      </c>
      <c r="AC86" s="196">
        <f t="shared" si="40"/>
        <v>5.0016666666666668E-2</v>
      </c>
      <c r="AD86" s="196">
        <f t="shared" si="40"/>
        <v>5.0016666666666668E-2</v>
      </c>
      <c r="AE86" s="196">
        <f t="shared" si="40"/>
        <v>5.0016666666666668E-2</v>
      </c>
      <c r="AF86" s="196">
        <f t="shared" si="40"/>
        <v>5.0016666666666668E-2</v>
      </c>
      <c r="AG86" s="196">
        <f t="shared" si="40"/>
        <v>5.0016666666666668E-2</v>
      </c>
      <c r="AH86" s="196">
        <f t="shared" si="40"/>
        <v>5.0016666666666668E-2</v>
      </c>
      <c r="AI86" s="196">
        <f t="shared" si="40"/>
        <v>5.0016666666666668E-2</v>
      </c>
      <c r="AJ86" s="196">
        <f t="shared" si="40"/>
        <v>5.0016666666666668E-2</v>
      </c>
      <c r="AK86" s="196">
        <f t="shared" si="40"/>
        <v>5.0016666666666668E-2</v>
      </c>
      <c r="AL86" s="196">
        <f t="shared" si="40"/>
        <v>5.0016666666666668E-2</v>
      </c>
      <c r="AM86" s="196">
        <f t="shared" si="40"/>
        <v>5.0016666666666668E-2</v>
      </c>
      <c r="AN86" s="196">
        <f t="shared" si="40"/>
        <v>5.0016666666666668E-2</v>
      </c>
      <c r="AO86" s="196">
        <f t="shared" si="40"/>
        <v>5.0016666666666668E-2</v>
      </c>
      <c r="AP86" s="196">
        <v>0</v>
      </c>
      <c r="AQ86" s="196">
        <v>0</v>
      </c>
      <c r="AR86" s="196">
        <v>0</v>
      </c>
      <c r="AS86" s="196">
        <v>0</v>
      </c>
      <c r="AT86" s="196">
        <v>0.05</v>
      </c>
      <c r="AU86" s="196">
        <v>0</v>
      </c>
      <c r="AV86" s="196">
        <v>0</v>
      </c>
      <c r="AW86" s="196">
        <v>0</v>
      </c>
      <c r="AX86" s="196">
        <v>0</v>
      </c>
      <c r="AY86" s="196">
        <v>0</v>
      </c>
      <c r="AZ86" s="196">
        <v>0</v>
      </c>
      <c r="BA86" s="197">
        <v>0</v>
      </c>
      <c r="BB86" s="195">
        <v>0</v>
      </c>
      <c r="BC86" s="198">
        <f>SUM(N86:BB86)</f>
        <v>1.0000023809523813</v>
      </c>
    </row>
    <row r="87" spans="2:89" s="198" customFormat="1" x14ac:dyDescent="0.25">
      <c r="B87" s="195" t="s">
        <v>115</v>
      </c>
      <c r="C87" s="266"/>
      <c r="D87" s="196">
        <f>+D86</f>
        <v>0</v>
      </c>
      <c r="E87" s="196">
        <f t="shared" ref="E87:AJ87" si="41">+D87+E86</f>
        <v>0</v>
      </c>
      <c r="F87" s="196">
        <f t="shared" si="41"/>
        <v>0</v>
      </c>
      <c r="G87" s="196">
        <f t="shared" si="41"/>
        <v>0</v>
      </c>
      <c r="H87" s="196">
        <f t="shared" si="41"/>
        <v>0</v>
      </c>
      <c r="I87" s="196">
        <f t="shared" si="41"/>
        <v>0</v>
      </c>
      <c r="J87" s="196">
        <f t="shared" si="41"/>
        <v>0</v>
      </c>
      <c r="K87" s="196">
        <f t="shared" si="41"/>
        <v>0</v>
      </c>
      <c r="L87" s="196">
        <f t="shared" si="41"/>
        <v>0</v>
      </c>
      <c r="M87" s="196">
        <f t="shared" si="41"/>
        <v>0</v>
      </c>
      <c r="N87" s="196">
        <f t="shared" si="41"/>
        <v>4.9702380952380949E-2</v>
      </c>
      <c r="O87" s="196">
        <f t="shared" si="41"/>
        <v>4.9702380952380949E-2</v>
      </c>
      <c r="P87" s="196">
        <f t="shared" si="41"/>
        <v>4.9702380952380949E-2</v>
      </c>
      <c r="Q87" s="196">
        <f t="shared" si="41"/>
        <v>4.9702380952380949E-2</v>
      </c>
      <c r="R87" s="196">
        <f t="shared" si="41"/>
        <v>4.9702380952380949E-2</v>
      </c>
      <c r="S87" s="196">
        <f t="shared" si="41"/>
        <v>4.9702380952380949E-2</v>
      </c>
      <c r="T87" s="196">
        <f t="shared" si="41"/>
        <v>4.9702380952380949E-2</v>
      </c>
      <c r="U87" s="196">
        <f t="shared" si="41"/>
        <v>4.9702380952380949E-2</v>
      </c>
      <c r="V87" s="196">
        <f t="shared" si="41"/>
        <v>4.9702380952380949E-2</v>
      </c>
      <c r="W87" s="196">
        <f t="shared" si="41"/>
        <v>4.9702380952380949E-2</v>
      </c>
      <c r="X87" s="196">
        <f t="shared" si="41"/>
        <v>9.9719047619047624E-2</v>
      </c>
      <c r="Y87" s="196">
        <f t="shared" si="41"/>
        <v>0.14973571428571431</v>
      </c>
      <c r="Z87" s="83">
        <f t="shared" si="41"/>
        <v>0.19975238095238096</v>
      </c>
      <c r="AA87" s="196">
        <f t="shared" si="41"/>
        <v>0.24976904761904761</v>
      </c>
      <c r="AB87" s="196">
        <f t="shared" si="41"/>
        <v>0.29978571428571427</v>
      </c>
      <c r="AC87" s="196">
        <f t="shared" si="41"/>
        <v>0.34980238095238092</v>
      </c>
      <c r="AD87" s="196">
        <f t="shared" si="41"/>
        <v>0.39981904761904757</v>
      </c>
      <c r="AE87" s="196">
        <f t="shared" si="41"/>
        <v>0.44983571428571423</v>
      </c>
      <c r="AF87" s="196">
        <f t="shared" si="41"/>
        <v>0.49985238095238088</v>
      </c>
      <c r="AG87" s="196">
        <f t="shared" si="41"/>
        <v>0.54986904761904754</v>
      </c>
      <c r="AH87" s="196">
        <f t="shared" si="41"/>
        <v>0.59988571428571424</v>
      </c>
      <c r="AI87" s="196">
        <f t="shared" si="41"/>
        <v>0.64990238095238095</v>
      </c>
      <c r="AJ87" s="196">
        <f t="shared" si="41"/>
        <v>0.69991904761904766</v>
      </c>
      <c r="AK87" s="196">
        <f t="shared" ref="AK87:BB87" si="42">+AJ87+AK86</f>
        <v>0.74993571428571437</v>
      </c>
      <c r="AL87" s="196">
        <f t="shared" si="42"/>
        <v>0.79995238095238108</v>
      </c>
      <c r="AM87" s="196">
        <f t="shared" si="42"/>
        <v>0.84996904761904779</v>
      </c>
      <c r="AN87" s="196">
        <f t="shared" si="42"/>
        <v>0.8999857142857145</v>
      </c>
      <c r="AO87" s="196">
        <f t="shared" si="42"/>
        <v>0.95000238095238121</v>
      </c>
      <c r="AP87" s="196">
        <f t="shared" si="42"/>
        <v>0.95000238095238121</v>
      </c>
      <c r="AQ87" s="196">
        <f t="shared" si="42"/>
        <v>0.95000238095238121</v>
      </c>
      <c r="AR87" s="196">
        <f t="shared" si="42"/>
        <v>0.95000238095238121</v>
      </c>
      <c r="AS87" s="196">
        <f t="shared" si="42"/>
        <v>0.95000238095238121</v>
      </c>
      <c r="AT87" s="196">
        <f t="shared" si="42"/>
        <v>1.0000023809523813</v>
      </c>
      <c r="AU87" s="196">
        <f t="shared" si="42"/>
        <v>1.0000023809523813</v>
      </c>
      <c r="AV87" s="196">
        <f t="shared" si="42"/>
        <v>1.0000023809523813</v>
      </c>
      <c r="AW87" s="196">
        <f t="shared" si="42"/>
        <v>1.0000023809523813</v>
      </c>
      <c r="AX87" s="196">
        <f t="shared" si="42"/>
        <v>1.0000023809523813</v>
      </c>
      <c r="AY87" s="196">
        <f t="shared" si="42"/>
        <v>1.0000023809523813</v>
      </c>
      <c r="AZ87" s="196">
        <f t="shared" si="42"/>
        <v>1.0000023809523813</v>
      </c>
      <c r="BA87" s="197">
        <f t="shared" si="42"/>
        <v>1.0000023809523813</v>
      </c>
      <c r="BB87" s="195">
        <f t="shared" si="42"/>
        <v>1.0000023809523813</v>
      </c>
    </row>
    <row r="88" spans="2:89" s="198" customFormat="1" x14ac:dyDescent="0.25">
      <c r="B88" s="195" t="s">
        <v>116</v>
      </c>
      <c r="C88" s="266"/>
      <c r="D88" s="196">
        <v>0</v>
      </c>
      <c r="E88" s="196">
        <v>0</v>
      </c>
      <c r="F88" s="196">
        <v>0</v>
      </c>
      <c r="G88" s="196">
        <v>0</v>
      </c>
      <c r="H88" s="196">
        <v>0</v>
      </c>
      <c r="I88" s="196">
        <v>0</v>
      </c>
      <c r="J88" s="196">
        <v>0</v>
      </c>
      <c r="K88" s="196">
        <v>0</v>
      </c>
      <c r="L88" s="196">
        <v>0</v>
      </c>
      <c r="M88" s="196">
        <v>0</v>
      </c>
      <c r="N88" s="196">
        <v>0.05</v>
      </c>
      <c r="O88" s="196">
        <v>0</v>
      </c>
      <c r="P88" s="196">
        <v>0</v>
      </c>
      <c r="Q88" s="196">
        <v>0</v>
      </c>
      <c r="R88" s="196">
        <v>0</v>
      </c>
      <c r="S88" s="196">
        <v>0</v>
      </c>
      <c r="T88" s="196">
        <v>0</v>
      </c>
      <c r="U88" s="196">
        <v>0</v>
      </c>
      <c r="V88" s="196">
        <v>0</v>
      </c>
      <c r="W88" s="196">
        <v>0</v>
      </c>
      <c r="X88" s="196">
        <f t="shared" ref="X88:AO88" si="43">+(0.34-0.05)/18</f>
        <v>1.6111111111111114E-2</v>
      </c>
      <c r="Y88" s="196">
        <f t="shared" si="43"/>
        <v>1.6111111111111114E-2</v>
      </c>
      <c r="Z88" s="83">
        <f t="shared" si="43"/>
        <v>1.6111111111111114E-2</v>
      </c>
      <c r="AA88" s="196">
        <f t="shared" si="43"/>
        <v>1.6111111111111114E-2</v>
      </c>
      <c r="AB88" s="196">
        <f t="shared" si="43"/>
        <v>1.6111111111111114E-2</v>
      </c>
      <c r="AC88" s="196">
        <f t="shared" si="43"/>
        <v>1.6111111111111114E-2</v>
      </c>
      <c r="AD88" s="196">
        <f t="shared" si="43"/>
        <v>1.6111111111111114E-2</v>
      </c>
      <c r="AE88" s="196">
        <f t="shared" si="43"/>
        <v>1.6111111111111114E-2</v>
      </c>
      <c r="AF88" s="196">
        <f t="shared" si="43"/>
        <v>1.6111111111111114E-2</v>
      </c>
      <c r="AG88" s="196">
        <f t="shared" si="43"/>
        <v>1.6111111111111114E-2</v>
      </c>
      <c r="AH88" s="196">
        <f t="shared" si="43"/>
        <v>1.6111111111111114E-2</v>
      </c>
      <c r="AI88" s="196">
        <f t="shared" si="43"/>
        <v>1.6111111111111114E-2</v>
      </c>
      <c r="AJ88" s="196">
        <f t="shared" si="43"/>
        <v>1.6111111111111114E-2</v>
      </c>
      <c r="AK88" s="196">
        <f t="shared" si="43"/>
        <v>1.6111111111111114E-2</v>
      </c>
      <c r="AL88" s="196">
        <f t="shared" si="43"/>
        <v>1.6111111111111114E-2</v>
      </c>
      <c r="AM88" s="196">
        <f t="shared" si="43"/>
        <v>1.6111111111111114E-2</v>
      </c>
      <c r="AN88" s="196">
        <f t="shared" si="43"/>
        <v>1.6111111111111114E-2</v>
      </c>
      <c r="AO88" s="196">
        <f t="shared" si="43"/>
        <v>1.6111111111111114E-2</v>
      </c>
      <c r="AP88" s="196">
        <v>0.66</v>
      </c>
      <c r="AQ88" s="196">
        <v>0</v>
      </c>
      <c r="AR88" s="196">
        <v>0</v>
      </c>
      <c r="AS88" s="196">
        <v>0</v>
      </c>
      <c r="AT88" s="196">
        <v>0</v>
      </c>
      <c r="AU88" s="196">
        <v>0</v>
      </c>
      <c r="AV88" s="196">
        <v>0</v>
      </c>
      <c r="AW88" s="196">
        <v>0</v>
      </c>
      <c r="AX88" s="196">
        <v>0</v>
      </c>
      <c r="AY88" s="196">
        <v>0</v>
      </c>
      <c r="AZ88" s="196">
        <v>0</v>
      </c>
      <c r="BA88" s="197">
        <v>0</v>
      </c>
      <c r="BB88" s="195">
        <v>0</v>
      </c>
      <c r="BC88" s="198">
        <f>SUM(N88:BB88)</f>
        <v>1</v>
      </c>
    </row>
    <row r="89" spans="2:89" s="198" customFormat="1" x14ac:dyDescent="0.25">
      <c r="B89" s="195" t="s">
        <v>117</v>
      </c>
      <c r="C89" s="266"/>
      <c r="D89" s="196">
        <f>+D88</f>
        <v>0</v>
      </c>
      <c r="E89" s="196">
        <f t="shared" ref="E89:AJ89" si="44">+D89+E88</f>
        <v>0</v>
      </c>
      <c r="F89" s="196">
        <f t="shared" si="44"/>
        <v>0</v>
      </c>
      <c r="G89" s="196">
        <f t="shared" si="44"/>
        <v>0</v>
      </c>
      <c r="H89" s="196">
        <f t="shared" si="44"/>
        <v>0</v>
      </c>
      <c r="I89" s="196">
        <f t="shared" si="44"/>
        <v>0</v>
      </c>
      <c r="J89" s="196">
        <f t="shared" si="44"/>
        <v>0</v>
      </c>
      <c r="K89" s="196">
        <f t="shared" si="44"/>
        <v>0</v>
      </c>
      <c r="L89" s="196">
        <f t="shared" si="44"/>
        <v>0</v>
      </c>
      <c r="M89" s="196">
        <f t="shared" si="44"/>
        <v>0</v>
      </c>
      <c r="N89" s="196">
        <f t="shared" si="44"/>
        <v>0.05</v>
      </c>
      <c r="O89" s="196">
        <f t="shared" si="44"/>
        <v>0.05</v>
      </c>
      <c r="P89" s="196">
        <f t="shared" si="44"/>
        <v>0.05</v>
      </c>
      <c r="Q89" s="196">
        <f t="shared" si="44"/>
        <v>0.05</v>
      </c>
      <c r="R89" s="196">
        <f t="shared" si="44"/>
        <v>0.05</v>
      </c>
      <c r="S89" s="196">
        <f t="shared" si="44"/>
        <v>0.05</v>
      </c>
      <c r="T89" s="196">
        <f t="shared" si="44"/>
        <v>0.05</v>
      </c>
      <c r="U89" s="196">
        <f t="shared" si="44"/>
        <v>0.05</v>
      </c>
      <c r="V89" s="196">
        <f t="shared" si="44"/>
        <v>0.05</v>
      </c>
      <c r="W89" s="196">
        <f t="shared" si="44"/>
        <v>0.05</v>
      </c>
      <c r="X89" s="196">
        <f t="shared" si="44"/>
        <v>6.611111111111112E-2</v>
      </c>
      <c r="Y89" s="196">
        <f t="shared" si="44"/>
        <v>8.2222222222222238E-2</v>
      </c>
      <c r="Z89" s="83">
        <f t="shared" si="44"/>
        <v>9.8333333333333356E-2</v>
      </c>
      <c r="AA89" s="196">
        <f t="shared" si="44"/>
        <v>0.11444444444444447</v>
      </c>
      <c r="AB89" s="196">
        <f t="shared" si="44"/>
        <v>0.13055555555555559</v>
      </c>
      <c r="AC89" s="196">
        <f t="shared" si="44"/>
        <v>0.1466666666666667</v>
      </c>
      <c r="AD89" s="196">
        <f t="shared" si="44"/>
        <v>0.1627777777777778</v>
      </c>
      <c r="AE89" s="196">
        <f t="shared" si="44"/>
        <v>0.1788888888888889</v>
      </c>
      <c r="AF89" s="196">
        <f t="shared" si="44"/>
        <v>0.19500000000000001</v>
      </c>
      <c r="AG89" s="196">
        <f t="shared" si="44"/>
        <v>0.21111111111111111</v>
      </c>
      <c r="AH89" s="196">
        <f t="shared" si="44"/>
        <v>0.22722222222222221</v>
      </c>
      <c r="AI89" s="196">
        <f t="shared" si="44"/>
        <v>0.24333333333333332</v>
      </c>
      <c r="AJ89" s="196">
        <f t="shared" si="44"/>
        <v>0.25944444444444442</v>
      </c>
      <c r="AK89" s="196">
        <f t="shared" ref="AK89:BB89" si="45">+AJ89+AK88</f>
        <v>0.27555555555555555</v>
      </c>
      <c r="AL89" s="196">
        <f t="shared" si="45"/>
        <v>0.29166666666666669</v>
      </c>
      <c r="AM89" s="196">
        <f t="shared" si="45"/>
        <v>0.30777777777777782</v>
      </c>
      <c r="AN89" s="196">
        <f t="shared" si="45"/>
        <v>0.32388888888888895</v>
      </c>
      <c r="AO89" s="196">
        <f t="shared" si="45"/>
        <v>0.34000000000000008</v>
      </c>
      <c r="AP89" s="196">
        <f t="shared" si="45"/>
        <v>1</v>
      </c>
      <c r="AQ89" s="196">
        <f t="shared" si="45"/>
        <v>1</v>
      </c>
      <c r="AR89" s="196">
        <f t="shared" si="45"/>
        <v>1</v>
      </c>
      <c r="AS89" s="196">
        <f t="shared" si="45"/>
        <v>1</v>
      </c>
      <c r="AT89" s="196">
        <f t="shared" si="45"/>
        <v>1</v>
      </c>
      <c r="AU89" s="196">
        <f t="shared" si="45"/>
        <v>1</v>
      </c>
      <c r="AV89" s="196">
        <f t="shared" si="45"/>
        <v>1</v>
      </c>
      <c r="AW89" s="196">
        <f t="shared" si="45"/>
        <v>1</v>
      </c>
      <c r="AX89" s="196">
        <f t="shared" si="45"/>
        <v>1</v>
      </c>
      <c r="AY89" s="196">
        <f t="shared" si="45"/>
        <v>1</v>
      </c>
      <c r="AZ89" s="196">
        <f t="shared" si="45"/>
        <v>1</v>
      </c>
      <c r="BA89" s="197">
        <f t="shared" si="45"/>
        <v>1</v>
      </c>
      <c r="BB89" s="195">
        <f t="shared" si="45"/>
        <v>1</v>
      </c>
    </row>
    <row r="90" spans="2:89" s="213" customFormat="1" x14ac:dyDescent="0.25">
      <c r="B90" s="210"/>
      <c r="C90" s="266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84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2"/>
      <c r="BB90" s="210"/>
    </row>
    <row r="91" spans="2:89" s="199" customFormat="1" x14ac:dyDescent="0.25">
      <c r="B91" s="199" t="s">
        <v>118</v>
      </c>
      <c r="C91" s="200">
        <v>14</v>
      </c>
      <c r="D91" s="201">
        <f t="shared" ref="D91:AI91" si="46">+D87*$C91</f>
        <v>0</v>
      </c>
      <c r="E91" s="201">
        <f t="shared" si="46"/>
        <v>0</v>
      </c>
      <c r="F91" s="201">
        <f t="shared" si="46"/>
        <v>0</v>
      </c>
      <c r="G91" s="201">
        <f t="shared" si="46"/>
        <v>0</v>
      </c>
      <c r="H91" s="201">
        <f t="shared" si="46"/>
        <v>0</v>
      </c>
      <c r="I91" s="201">
        <f t="shared" si="46"/>
        <v>0</v>
      </c>
      <c r="J91" s="201">
        <f t="shared" si="46"/>
        <v>0</v>
      </c>
      <c r="K91" s="201">
        <f t="shared" si="46"/>
        <v>0</v>
      </c>
      <c r="L91" s="201">
        <f t="shared" si="46"/>
        <v>0</v>
      </c>
      <c r="M91" s="201">
        <f t="shared" si="46"/>
        <v>0</v>
      </c>
      <c r="N91" s="201">
        <f t="shared" si="46"/>
        <v>0.6958333333333333</v>
      </c>
      <c r="O91" s="201">
        <f t="shared" si="46"/>
        <v>0.6958333333333333</v>
      </c>
      <c r="P91" s="201">
        <f t="shared" si="46"/>
        <v>0.6958333333333333</v>
      </c>
      <c r="Q91" s="201">
        <f t="shared" si="46"/>
        <v>0.6958333333333333</v>
      </c>
      <c r="R91" s="201">
        <f t="shared" si="46"/>
        <v>0.6958333333333333</v>
      </c>
      <c r="S91" s="201">
        <f t="shared" si="46"/>
        <v>0.6958333333333333</v>
      </c>
      <c r="T91" s="201">
        <f t="shared" si="46"/>
        <v>0.6958333333333333</v>
      </c>
      <c r="U91" s="201">
        <f t="shared" si="46"/>
        <v>0.6958333333333333</v>
      </c>
      <c r="V91" s="201">
        <f t="shared" si="46"/>
        <v>0.6958333333333333</v>
      </c>
      <c r="W91" s="201">
        <f t="shared" si="46"/>
        <v>0.6958333333333333</v>
      </c>
      <c r="X91" s="201">
        <f t="shared" si="46"/>
        <v>1.3960666666666668</v>
      </c>
      <c r="Y91" s="201">
        <f t="shared" si="46"/>
        <v>2.0963000000000003</v>
      </c>
      <c r="Z91" s="91">
        <f t="shared" si="46"/>
        <v>2.7965333333333335</v>
      </c>
      <c r="AA91" s="201">
        <f t="shared" si="46"/>
        <v>3.4967666666666668</v>
      </c>
      <c r="AB91" s="201">
        <f t="shared" si="46"/>
        <v>4.1970000000000001</v>
      </c>
      <c r="AC91" s="201">
        <f t="shared" si="46"/>
        <v>4.8972333333333324</v>
      </c>
      <c r="AD91" s="201">
        <f t="shared" si="46"/>
        <v>5.5974666666666657</v>
      </c>
      <c r="AE91" s="201">
        <f t="shared" si="46"/>
        <v>6.297699999999999</v>
      </c>
      <c r="AF91" s="201">
        <f t="shared" si="46"/>
        <v>6.9979333333333322</v>
      </c>
      <c r="AG91" s="201">
        <f t="shared" si="46"/>
        <v>7.6981666666666655</v>
      </c>
      <c r="AH91" s="201">
        <f t="shared" si="46"/>
        <v>8.3983999999999988</v>
      </c>
      <c r="AI91" s="201">
        <f t="shared" si="46"/>
        <v>9.0986333333333338</v>
      </c>
      <c r="AJ91" s="201">
        <f t="shared" ref="AJ91:BB91" si="47">+AJ87*$C91</f>
        <v>9.7988666666666671</v>
      </c>
      <c r="AK91" s="201">
        <f t="shared" si="47"/>
        <v>10.499100000000002</v>
      </c>
      <c r="AL91" s="201">
        <f t="shared" si="47"/>
        <v>11.199333333333335</v>
      </c>
      <c r="AM91" s="201">
        <f t="shared" si="47"/>
        <v>11.899566666666669</v>
      </c>
      <c r="AN91" s="201">
        <f t="shared" si="47"/>
        <v>12.599800000000004</v>
      </c>
      <c r="AO91" s="201">
        <f t="shared" si="47"/>
        <v>13.300033333333337</v>
      </c>
      <c r="AP91" s="201">
        <f t="shared" si="47"/>
        <v>13.300033333333337</v>
      </c>
      <c r="AQ91" s="201">
        <f t="shared" si="47"/>
        <v>13.300033333333337</v>
      </c>
      <c r="AR91" s="201">
        <f t="shared" si="47"/>
        <v>13.300033333333337</v>
      </c>
      <c r="AS91" s="201">
        <f t="shared" si="47"/>
        <v>13.300033333333337</v>
      </c>
      <c r="AT91" s="201">
        <f t="shared" si="47"/>
        <v>14.000033333333338</v>
      </c>
      <c r="AU91" s="201">
        <f t="shared" si="47"/>
        <v>14.000033333333338</v>
      </c>
      <c r="AV91" s="201">
        <f t="shared" si="47"/>
        <v>14.000033333333338</v>
      </c>
      <c r="AW91" s="201">
        <f t="shared" si="47"/>
        <v>14.000033333333338</v>
      </c>
      <c r="AX91" s="201">
        <f t="shared" si="47"/>
        <v>14.000033333333338</v>
      </c>
      <c r="AY91" s="201">
        <f t="shared" si="47"/>
        <v>14.000033333333338</v>
      </c>
      <c r="AZ91" s="201">
        <f t="shared" si="47"/>
        <v>14.000033333333338</v>
      </c>
      <c r="BA91" s="202">
        <f t="shared" si="47"/>
        <v>14.000033333333338</v>
      </c>
      <c r="BB91" s="203">
        <f t="shared" si="47"/>
        <v>14.000033333333338</v>
      </c>
      <c r="BC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3"/>
      <c r="CE91" s="203"/>
      <c r="CF91" s="203"/>
      <c r="CG91" s="203"/>
      <c r="CH91" s="203"/>
      <c r="CI91" s="203"/>
      <c r="CJ91" s="203"/>
      <c r="CK91" s="203"/>
    </row>
    <row r="92" spans="2:89" s="204" customFormat="1" ht="13.8" thickBot="1" x14ac:dyDescent="0.3">
      <c r="B92" s="204" t="s">
        <v>119</v>
      </c>
      <c r="C92" s="205" t="str">
        <f>+'NTP or Sold'!C8</f>
        <v>NTP</v>
      </c>
      <c r="D92" s="206">
        <f t="shared" ref="D92:AI92" si="48">+D89*$C91</f>
        <v>0</v>
      </c>
      <c r="E92" s="206">
        <f t="shared" si="48"/>
        <v>0</v>
      </c>
      <c r="F92" s="206">
        <f t="shared" si="48"/>
        <v>0</v>
      </c>
      <c r="G92" s="206">
        <f t="shared" si="48"/>
        <v>0</v>
      </c>
      <c r="H92" s="206">
        <f t="shared" si="48"/>
        <v>0</v>
      </c>
      <c r="I92" s="206">
        <f t="shared" si="48"/>
        <v>0</v>
      </c>
      <c r="J92" s="206">
        <f t="shared" si="48"/>
        <v>0</v>
      </c>
      <c r="K92" s="206">
        <f t="shared" si="48"/>
        <v>0</v>
      </c>
      <c r="L92" s="206">
        <f t="shared" si="48"/>
        <v>0</v>
      </c>
      <c r="M92" s="206">
        <f t="shared" si="48"/>
        <v>0</v>
      </c>
      <c r="N92" s="206">
        <f t="shared" si="48"/>
        <v>0.70000000000000007</v>
      </c>
      <c r="O92" s="206">
        <f t="shared" si="48"/>
        <v>0.70000000000000007</v>
      </c>
      <c r="P92" s="206">
        <f t="shared" si="48"/>
        <v>0.70000000000000007</v>
      </c>
      <c r="Q92" s="206">
        <f t="shared" si="48"/>
        <v>0.70000000000000007</v>
      </c>
      <c r="R92" s="206">
        <f t="shared" si="48"/>
        <v>0.70000000000000007</v>
      </c>
      <c r="S92" s="206">
        <f t="shared" si="48"/>
        <v>0.70000000000000007</v>
      </c>
      <c r="T92" s="206">
        <f t="shared" si="48"/>
        <v>0.70000000000000007</v>
      </c>
      <c r="U92" s="206">
        <f t="shared" si="48"/>
        <v>0.70000000000000007</v>
      </c>
      <c r="V92" s="206">
        <f t="shared" si="48"/>
        <v>0.70000000000000007</v>
      </c>
      <c r="W92" s="206">
        <f t="shared" si="48"/>
        <v>0.70000000000000007</v>
      </c>
      <c r="X92" s="206">
        <f t="shared" si="48"/>
        <v>0.92555555555555569</v>
      </c>
      <c r="Y92" s="206">
        <f t="shared" si="48"/>
        <v>1.1511111111111114</v>
      </c>
      <c r="Z92" s="137">
        <f t="shared" si="48"/>
        <v>1.3766666666666669</v>
      </c>
      <c r="AA92" s="206">
        <f t="shared" si="48"/>
        <v>1.6022222222222227</v>
      </c>
      <c r="AB92" s="206">
        <f t="shared" si="48"/>
        <v>1.8277777777777784</v>
      </c>
      <c r="AC92" s="206">
        <f t="shared" si="48"/>
        <v>2.0533333333333337</v>
      </c>
      <c r="AD92" s="206">
        <f t="shared" si="48"/>
        <v>2.278888888888889</v>
      </c>
      <c r="AE92" s="206">
        <f t="shared" si="48"/>
        <v>2.5044444444444447</v>
      </c>
      <c r="AF92" s="206">
        <f t="shared" si="48"/>
        <v>2.73</v>
      </c>
      <c r="AG92" s="206">
        <f t="shared" si="48"/>
        <v>2.9555555555555557</v>
      </c>
      <c r="AH92" s="206">
        <f t="shared" si="48"/>
        <v>3.181111111111111</v>
      </c>
      <c r="AI92" s="206">
        <f t="shared" si="48"/>
        <v>3.4066666666666663</v>
      </c>
      <c r="AJ92" s="206">
        <f t="shared" ref="AJ92:BB92" si="49">+AJ89*$C91</f>
        <v>3.632222222222222</v>
      </c>
      <c r="AK92" s="206">
        <f t="shared" si="49"/>
        <v>3.8577777777777778</v>
      </c>
      <c r="AL92" s="206">
        <f t="shared" si="49"/>
        <v>4.0833333333333339</v>
      </c>
      <c r="AM92" s="206">
        <f t="shared" si="49"/>
        <v>4.3088888888888892</v>
      </c>
      <c r="AN92" s="206">
        <f t="shared" si="49"/>
        <v>4.5344444444444454</v>
      </c>
      <c r="AO92" s="206">
        <f t="shared" si="49"/>
        <v>4.7600000000000016</v>
      </c>
      <c r="AP92" s="206">
        <f t="shared" si="49"/>
        <v>14</v>
      </c>
      <c r="AQ92" s="206">
        <f t="shared" si="49"/>
        <v>14</v>
      </c>
      <c r="AR92" s="206">
        <f t="shared" si="49"/>
        <v>14</v>
      </c>
      <c r="AS92" s="206">
        <f t="shared" si="49"/>
        <v>14</v>
      </c>
      <c r="AT92" s="206">
        <f t="shared" si="49"/>
        <v>14</v>
      </c>
      <c r="AU92" s="206">
        <f t="shared" si="49"/>
        <v>14</v>
      </c>
      <c r="AV92" s="206">
        <f t="shared" si="49"/>
        <v>14</v>
      </c>
      <c r="AW92" s="206">
        <f t="shared" si="49"/>
        <v>14</v>
      </c>
      <c r="AX92" s="206">
        <f t="shared" si="49"/>
        <v>14</v>
      </c>
      <c r="AY92" s="206">
        <f t="shared" si="49"/>
        <v>14</v>
      </c>
      <c r="AZ92" s="206">
        <f t="shared" si="49"/>
        <v>14</v>
      </c>
      <c r="BA92" s="207">
        <f t="shared" si="49"/>
        <v>14</v>
      </c>
      <c r="BB92" s="208">
        <f t="shared" si="49"/>
        <v>14</v>
      </c>
      <c r="BC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  <c r="CI92" s="208"/>
      <c r="CJ92" s="208"/>
      <c r="CK92" s="208"/>
    </row>
    <row r="93" spans="2:89" s="194" customFormat="1" ht="15" customHeight="1" thickTop="1" x14ac:dyDescent="0.25">
      <c r="B93" s="199" t="str">
        <f>+'NTP or Sold'!H9</f>
        <v>Fr 6B 60 hz power barges</v>
      </c>
      <c r="C93" s="265" t="str">
        <f>+'NTP or Sold'!T9</f>
        <v>Nigeria Barge II (APACHI)</v>
      </c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82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193"/>
    </row>
    <row r="94" spans="2:89" s="198" customFormat="1" x14ac:dyDescent="0.25">
      <c r="B94" s="195" t="s">
        <v>114</v>
      </c>
      <c r="C94" s="266"/>
      <c r="D94" s="196">
        <v>0</v>
      </c>
      <c r="E94" s="196">
        <v>0</v>
      </c>
      <c r="F94" s="196">
        <v>0</v>
      </c>
      <c r="G94" s="196">
        <v>0</v>
      </c>
      <c r="H94" s="196">
        <v>0</v>
      </c>
      <c r="I94" s="196">
        <v>0</v>
      </c>
      <c r="J94" s="196">
        <v>0</v>
      </c>
      <c r="K94" s="196">
        <v>0</v>
      </c>
      <c r="L94" s="196">
        <v>0</v>
      </c>
      <c r="M94" s="196">
        <v>0</v>
      </c>
      <c r="N94" s="196">
        <v>0</v>
      </c>
      <c r="O94" s="196">
        <v>0</v>
      </c>
      <c r="P94" s="196">
        <v>0</v>
      </c>
      <c r="Q94" s="196">
        <v>0</v>
      </c>
      <c r="R94" s="196">
        <v>0</v>
      </c>
      <c r="S94" s="196">
        <v>0</v>
      </c>
      <c r="T94" s="196">
        <v>0</v>
      </c>
      <c r="U94" s="196">
        <v>0</v>
      </c>
      <c r="V94" s="196">
        <v>0</v>
      </c>
      <c r="W94" s="196">
        <v>1</v>
      </c>
      <c r="X94" s="196">
        <v>0</v>
      </c>
      <c r="Y94" s="196">
        <v>0</v>
      </c>
      <c r="Z94" s="196">
        <v>0</v>
      </c>
      <c r="AA94" s="83">
        <v>0</v>
      </c>
      <c r="AB94" s="196">
        <v>0</v>
      </c>
      <c r="AC94" s="196">
        <v>0</v>
      </c>
      <c r="AD94" s="196">
        <v>0</v>
      </c>
      <c r="AE94" s="196">
        <v>0</v>
      </c>
      <c r="AF94" s="196">
        <v>0</v>
      </c>
      <c r="AG94" s="196">
        <v>0</v>
      </c>
      <c r="AH94" s="196">
        <v>0</v>
      </c>
      <c r="AI94" s="196">
        <v>0</v>
      </c>
      <c r="AJ94" s="196">
        <v>0</v>
      </c>
      <c r="AK94" s="196">
        <v>0</v>
      </c>
      <c r="AL94" s="196">
        <v>0</v>
      </c>
      <c r="AM94" s="196">
        <v>0</v>
      </c>
      <c r="AN94" s="196">
        <v>0</v>
      </c>
      <c r="AO94" s="196">
        <v>0</v>
      </c>
      <c r="AP94" s="196">
        <v>0</v>
      </c>
      <c r="AQ94" s="196">
        <v>0</v>
      </c>
      <c r="AR94" s="196">
        <v>0</v>
      </c>
      <c r="AS94" s="196">
        <v>0</v>
      </c>
      <c r="AT94" s="196">
        <v>0</v>
      </c>
      <c r="AU94" s="196">
        <v>0</v>
      </c>
      <c r="AV94" s="196">
        <v>0</v>
      </c>
      <c r="AW94" s="196">
        <v>0</v>
      </c>
      <c r="AX94" s="196">
        <v>0</v>
      </c>
      <c r="AY94" s="196">
        <v>0</v>
      </c>
      <c r="AZ94" s="196">
        <v>0</v>
      </c>
      <c r="BA94" s="197">
        <v>0</v>
      </c>
      <c r="BB94" s="195">
        <v>0</v>
      </c>
      <c r="BC94" s="198">
        <f>SUM(N94:BB94)</f>
        <v>1</v>
      </c>
    </row>
    <row r="95" spans="2:89" s="198" customFormat="1" x14ac:dyDescent="0.25">
      <c r="B95" s="195" t="s">
        <v>115</v>
      </c>
      <c r="C95" s="266"/>
      <c r="D95" s="196">
        <f>+D94</f>
        <v>0</v>
      </c>
      <c r="E95" s="196">
        <f t="shared" ref="E95:AJ95" si="50">+D95+E94</f>
        <v>0</v>
      </c>
      <c r="F95" s="196">
        <f t="shared" si="50"/>
        <v>0</v>
      </c>
      <c r="G95" s="196">
        <f t="shared" si="50"/>
        <v>0</v>
      </c>
      <c r="H95" s="196">
        <f t="shared" si="50"/>
        <v>0</v>
      </c>
      <c r="I95" s="196">
        <f t="shared" si="50"/>
        <v>0</v>
      </c>
      <c r="J95" s="196">
        <f t="shared" si="50"/>
        <v>0</v>
      </c>
      <c r="K95" s="196">
        <f t="shared" si="50"/>
        <v>0</v>
      </c>
      <c r="L95" s="196">
        <f t="shared" si="50"/>
        <v>0</v>
      </c>
      <c r="M95" s="196">
        <f t="shared" si="50"/>
        <v>0</v>
      </c>
      <c r="N95" s="196">
        <f t="shared" si="50"/>
        <v>0</v>
      </c>
      <c r="O95" s="196">
        <f t="shared" si="50"/>
        <v>0</v>
      </c>
      <c r="P95" s="196">
        <f t="shared" si="50"/>
        <v>0</v>
      </c>
      <c r="Q95" s="196">
        <f t="shared" si="50"/>
        <v>0</v>
      </c>
      <c r="R95" s="196">
        <f t="shared" si="50"/>
        <v>0</v>
      </c>
      <c r="S95" s="196">
        <f t="shared" si="50"/>
        <v>0</v>
      </c>
      <c r="T95" s="196">
        <f t="shared" si="50"/>
        <v>0</v>
      </c>
      <c r="U95" s="196">
        <f t="shared" si="50"/>
        <v>0</v>
      </c>
      <c r="V95" s="196">
        <f t="shared" si="50"/>
        <v>0</v>
      </c>
      <c r="W95" s="196">
        <f t="shared" si="50"/>
        <v>1</v>
      </c>
      <c r="X95" s="196">
        <f t="shared" si="50"/>
        <v>1</v>
      </c>
      <c r="Y95" s="196">
        <f t="shared" si="50"/>
        <v>1</v>
      </c>
      <c r="Z95" s="196">
        <f t="shared" si="50"/>
        <v>1</v>
      </c>
      <c r="AA95" s="83">
        <f t="shared" si="50"/>
        <v>1</v>
      </c>
      <c r="AB95" s="196">
        <f t="shared" si="50"/>
        <v>1</v>
      </c>
      <c r="AC95" s="196">
        <f t="shared" si="50"/>
        <v>1</v>
      </c>
      <c r="AD95" s="196">
        <f t="shared" si="50"/>
        <v>1</v>
      </c>
      <c r="AE95" s="196">
        <f t="shared" si="50"/>
        <v>1</v>
      </c>
      <c r="AF95" s="196">
        <f t="shared" si="50"/>
        <v>1</v>
      </c>
      <c r="AG95" s="196">
        <f t="shared" si="50"/>
        <v>1</v>
      </c>
      <c r="AH95" s="196">
        <f t="shared" si="50"/>
        <v>1</v>
      </c>
      <c r="AI95" s="196">
        <f t="shared" si="50"/>
        <v>1</v>
      </c>
      <c r="AJ95" s="196">
        <f t="shared" si="50"/>
        <v>1</v>
      </c>
      <c r="AK95" s="196">
        <f t="shared" ref="AK95:BB95" si="51">+AJ95+AK94</f>
        <v>1</v>
      </c>
      <c r="AL95" s="196">
        <f t="shared" si="51"/>
        <v>1</v>
      </c>
      <c r="AM95" s="196">
        <f t="shared" si="51"/>
        <v>1</v>
      </c>
      <c r="AN95" s="196">
        <f t="shared" si="51"/>
        <v>1</v>
      </c>
      <c r="AO95" s="196">
        <f t="shared" si="51"/>
        <v>1</v>
      </c>
      <c r="AP95" s="196">
        <f t="shared" si="51"/>
        <v>1</v>
      </c>
      <c r="AQ95" s="196">
        <f t="shared" si="51"/>
        <v>1</v>
      </c>
      <c r="AR95" s="196">
        <f t="shared" si="51"/>
        <v>1</v>
      </c>
      <c r="AS95" s="196">
        <f t="shared" si="51"/>
        <v>1</v>
      </c>
      <c r="AT95" s="196">
        <f t="shared" si="51"/>
        <v>1</v>
      </c>
      <c r="AU95" s="196">
        <f t="shared" si="51"/>
        <v>1</v>
      </c>
      <c r="AV95" s="196">
        <f t="shared" si="51"/>
        <v>1</v>
      </c>
      <c r="AW95" s="196">
        <f t="shared" si="51"/>
        <v>1</v>
      </c>
      <c r="AX95" s="196">
        <f t="shared" si="51"/>
        <v>1</v>
      </c>
      <c r="AY95" s="196">
        <f t="shared" si="51"/>
        <v>1</v>
      </c>
      <c r="AZ95" s="196">
        <f t="shared" si="51"/>
        <v>1</v>
      </c>
      <c r="BA95" s="197">
        <f t="shared" si="51"/>
        <v>1</v>
      </c>
      <c r="BB95" s="195">
        <f t="shared" si="51"/>
        <v>1</v>
      </c>
    </row>
    <row r="96" spans="2:89" s="198" customFormat="1" x14ac:dyDescent="0.25">
      <c r="B96" s="195" t="s">
        <v>116</v>
      </c>
      <c r="C96" s="266"/>
      <c r="D96" s="196">
        <v>0</v>
      </c>
      <c r="E96" s="196">
        <v>0</v>
      </c>
      <c r="F96" s="196">
        <v>0</v>
      </c>
      <c r="G96" s="196">
        <v>0</v>
      </c>
      <c r="H96" s="196">
        <v>0</v>
      </c>
      <c r="I96" s="196">
        <v>0</v>
      </c>
      <c r="J96" s="196">
        <v>0</v>
      </c>
      <c r="K96" s="196">
        <v>0</v>
      </c>
      <c r="L96" s="196">
        <v>0</v>
      </c>
      <c r="M96" s="196">
        <v>0</v>
      </c>
      <c r="N96" s="196">
        <v>0</v>
      </c>
      <c r="O96" s="196">
        <v>0</v>
      </c>
      <c r="P96" s="196">
        <v>0</v>
      </c>
      <c r="Q96" s="196">
        <v>0</v>
      </c>
      <c r="R96" s="196">
        <v>0</v>
      </c>
      <c r="S96" s="196">
        <v>0</v>
      </c>
      <c r="T96" s="196">
        <v>0</v>
      </c>
      <c r="U96" s="196">
        <v>0</v>
      </c>
      <c r="V96" s="196">
        <v>0</v>
      </c>
      <c r="W96" s="196">
        <v>1</v>
      </c>
      <c r="X96" s="196">
        <v>0</v>
      </c>
      <c r="Y96" s="196">
        <v>0</v>
      </c>
      <c r="Z96" s="196">
        <v>0</v>
      </c>
      <c r="AA96" s="83">
        <v>0</v>
      </c>
      <c r="AB96" s="196">
        <v>0</v>
      </c>
      <c r="AC96" s="196">
        <v>0</v>
      </c>
      <c r="AD96" s="196">
        <v>0</v>
      </c>
      <c r="AE96" s="196">
        <v>0</v>
      </c>
      <c r="AF96" s="196">
        <v>0</v>
      </c>
      <c r="AG96" s="196">
        <v>0</v>
      </c>
      <c r="AH96" s="196">
        <v>0</v>
      </c>
      <c r="AI96" s="196">
        <v>0</v>
      </c>
      <c r="AJ96" s="196">
        <v>0</v>
      </c>
      <c r="AK96" s="196">
        <v>0</v>
      </c>
      <c r="AL96" s="196">
        <v>0</v>
      </c>
      <c r="AM96" s="196">
        <v>0</v>
      </c>
      <c r="AN96" s="196">
        <v>0</v>
      </c>
      <c r="AO96" s="196">
        <v>0</v>
      </c>
      <c r="AP96" s="196">
        <v>0</v>
      </c>
      <c r="AQ96" s="196">
        <v>0</v>
      </c>
      <c r="AR96" s="196">
        <v>0</v>
      </c>
      <c r="AS96" s="196">
        <v>0</v>
      </c>
      <c r="AT96" s="196">
        <v>0</v>
      </c>
      <c r="AU96" s="196">
        <v>0</v>
      </c>
      <c r="AV96" s="196">
        <v>0</v>
      </c>
      <c r="AW96" s="196">
        <v>0</v>
      </c>
      <c r="AX96" s="196">
        <v>0</v>
      </c>
      <c r="AY96" s="196">
        <v>0</v>
      </c>
      <c r="AZ96" s="196">
        <v>0</v>
      </c>
      <c r="BA96" s="197">
        <v>0</v>
      </c>
      <c r="BB96" s="195">
        <v>0</v>
      </c>
      <c r="BC96" s="198">
        <f>SUM(N96:BB96)</f>
        <v>1</v>
      </c>
    </row>
    <row r="97" spans="2:89" s="198" customFormat="1" x14ac:dyDescent="0.25">
      <c r="B97" s="195" t="s">
        <v>117</v>
      </c>
      <c r="C97" s="266"/>
      <c r="D97" s="196">
        <f>+D96</f>
        <v>0</v>
      </c>
      <c r="E97" s="196">
        <f t="shared" ref="E97:AJ97" si="52">+D97+E96</f>
        <v>0</v>
      </c>
      <c r="F97" s="196">
        <f t="shared" si="52"/>
        <v>0</v>
      </c>
      <c r="G97" s="196">
        <f t="shared" si="52"/>
        <v>0</v>
      </c>
      <c r="H97" s="196">
        <f t="shared" si="52"/>
        <v>0</v>
      </c>
      <c r="I97" s="196">
        <f t="shared" si="52"/>
        <v>0</v>
      </c>
      <c r="J97" s="196">
        <f t="shared" si="52"/>
        <v>0</v>
      </c>
      <c r="K97" s="196">
        <f t="shared" si="52"/>
        <v>0</v>
      </c>
      <c r="L97" s="196">
        <f t="shared" si="52"/>
        <v>0</v>
      </c>
      <c r="M97" s="196">
        <f t="shared" si="52"/>
        <v>0</v>
      </c>
      <c r="N97" s="196">
        <f t="shared" si="52"/>
        <v>0</v>
      </c>
      <c r="O97" s="196">
        <f t="shared" si="52"/>
        <v>0</v>
      </c>
      <c r="P97" s="196">
        <f t="shared" si="52"/>
        <v>0</v>
      </c>
      <c r="Q97" s="196">
        <f t="shared" si="52"/>
        <v>0</v>
      </c>
      <c r="R97" s="196">
        <f t="shared" si="52"/>
        <v>0</v>
      </c>
      <c r="S97" s="196">
        <f t="shared" si="52"/>
        <v>0</v>
      </c>
      <c r="T97" s="196">
        <f t="shared" si="52"/>
        <v>0</v>
      </c>
      <c r="U97" s="196">
        <f t="shared" si="52"/>
        <v>0</v>
      </c>
      <c r="V97" s="196">
        <f t="shared" si="52"/>
        <v>0</v>
      </c>
      <c r="W97" s="196">
        <f t="shared" si="52"/>
        <v>1</v>
      </c>
      <c r="X97" s="196">
        <f t="shared" si="52"/>
        <v>1</v>
      </c>
      <c r="Y97" s="196">
        <f t="shared" si="52"/>
        <v>1</v>
      </c>
      <c r="Z97" s="196">
        <f t="shared" si="52"/>
        <v>1</v>
      </c>
      <c r="AA97" s="83">
        <f t="shared" si="52"/>
        <v>1</v>
      </c>
      <c r="AB97" s="196">
        <f t="shared" si="52"/>
        <v>1</v>
      </c>
      <c r="AC97" s="196">
        <f t="shared" si="52"/>
        <v>1</v>
      </c>
      <c r="AD97" s="196">
        <f t="shared" si="52"/>
        <v>1</v>
      </c>
      <c r="AE97" s="196">
        <f t="shared" si="52"/>
        <v>1</v>
      </c>
      <c r="AF97" s="196">
        <f t="shared" si="52"/>
        <v>1</v>
      </c>
      <c r="AG97" s="196">
        <f t="shared" si="52"/>
        <v>1</v>
      </c>
      <c r="AH97" s="196">
        <f t="shared" si="52"/>
        <v>1</v>
      </c>
      <c r="AI97" s="196">
        <f t="shared" si="52"/>
        <v>1</v>
      </c>
      <c r="AJ97" s="196">
        <f t="shared" si="52"/>
        <v>1</v>
      </c>
      <c r="AK97" s="196">
        <f t="shared" ref="AK97:BB97" si="53">+AJ97+AK96</f>
        <v>1</v>
      </c>
      <c r="AL97" s="196">
        <f t="shared" si="53"/>
        <v>1</v>
      </c>
      <c r="AM97" s="196">
        <f t="shared" si="53"/>
        <v>1</v>
      </c>
      <c r="AN97" s="196">
        <f t="shared" si="53"/>
        <v>1</v>
      </c>
      <c r="AO97" s="196">
        <f t="shared" si="53"/>
        <v>1</v>
      </c>
      <c r="AP97" s="196">
        <f t="shared" si="53"/>
        <v>1</v>
      </c>
      <c r="AQ97" s="196">
        <f t="shared" si="53"/>
        <v>1</v>
      </c>
      <c r="AR97" s="196">
        <f t="shared" si="53"/>
        <v>1</v>
      </c>
      <c r="AS97" s="196">
        <f t="shared" si="53"/>
        <v>1</v>
      </c>
      <c r="AT97" s="196">
        <f t="shared" si="53"/>
        <v>1</v>
      </c>
      <c r="AU97" s="196">
        <f t="shared" si="53"/>
        <v>1</v>
      </c>
      <c r="AV97" s="196">
        <f t="shared" si="53"/>
        <v>1</v>
      </c>
      <c r="AW97" s="196">
        <f t="shared" si="53"/>
        <v>1</v>
      </c>
      <c r="AX97" s="196">
        <f t="shared" si="53"/>
        <v>1</v>
      </c>
      <c r="AY97" s="196">
        <f t="shared" si="53"/>
        <v>1</v>
      </c>
      <c r="AZ97" s="196">
        <f t="shared" si="53"/>
        <v>1</v>
      </c>
      <c r="BA97" s="197">
        <f t="shared" si="53"/>
        <v>1</v>
      </c>
      <c r="BB97" s="195">
        <f t="shared" si="53"/>
        <v>1</v>
      </c>
    </row>
    <row r="98" spans="2:89" s="213" customFormat="1" x14ac:dyDescent="0.25">
      <c r="B98" s="210"/>
      <c r="C98" s="266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84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1"/>
      <c r="AX98" s="211"/>
      <c r="AY98" s="211"/>
      <c r="AZ98" s="211"/>
      <c r="BA98" s="212"/>
      <c r="BB98" s="210"/>
    </row>
    <row r="99" spans="2:89" s="199" customFormat="1" x14ac:dyDescent="0.25">
      <c r="B99" s="199" t="s">
        <v>118</v>
      </c>
      <c r="C99" s="200">
        <v>8</v>
      </c>
      <c r="D99" s="201">
        <f t="shared" ref="D99:AI99" si="54">+D95*$C99</f>
        <v>0</v>
      </c>
      <c r="E99" s="201">
        <f t="shared" si="54"/>
        <v>0</v>
      </c>
      <c r="F99" s="201">
        <f t="shared" si="54"/>
        <v>0</v>
      </c>
      <c r="G99" s="201">
        <f t="shared" si="54"/>
        <v>0</v>
      </c>
      <c r="H99" s="201">
        <f t="shared" si="54"/>
        <v>0</v>
      </c>
      <c r="I99" s="201">
        <f t="shared" si="54"/>
        <v>0</v>
      </c>
      <c r="J99" s="201">
        <f t="shared" si="54"/>
        <v>0</v>
      </c>
      <c r="K99" s="201">
        <f t="shared" si="54"/>
        <v>0</v>
      </c>
      <c r="L99" s="201">
        <f t="shared" si="54"/>
        <v>0</v>
      </c>
      <c r="M99" s="201">
        <f t="shared" si="54"/>
        <v>0</v>
      </c>
      <c r="N99" s="201">
        <f t="shared" si="54"/>
        <v>0</v>
      </c>
      <c r="O99" s="201">
        <f t="shared" si="54"/>
        <v>0</v>
      </c>
      <c r="P99" s="201">
        <f t="shared" si="54"/>
        <v>0</v>
      </c>
      <c r="Q99" s="201">
        <f t="shared" si="54"/>
        <v>0</v>
      </c>
      <c r="R99" s="201">
        <f t="shared" si="54"/>
        <v>0</v>
      </c>
      <c r="S99" s="201">
        <f t="shared" si="54"/>
        <v>0</v>
      </c>
      <c r="T99" s="201">
        <f t="shared" si="54"/>
        <v>0</v>
      </c>
      <c r="U99" s="201">
        <f t="shared" si="54"/>
        <v>0</v>
      </c>
      <c r="V99" s="201">
        <f t="shared" si="54"/>
        <v>0</v>
      </c>
      <c r="W99" s="201">
        <f t="shared" si="54"/>
        <v>8</v>
      </c>
      <c r="X99" s="201">
        <f t="shared" si="54"/>
        <v>8</v>
      </c>
      <c r="Y99" s="201">
        <f t="shared" si="54"/>
        <v>8</v>
      </c>
      <c r="Z99" s="201">
        <f t="shared" si="54"/>
        <v>8</v>
      </c>
      <c r="AA99" s="91">
        <f t="shared" si="54"/>
        <v>8</v>
      </c>
      <c r="AB99" s="201">
        <f t="shared" si="54"/>
        <v>8</v>
      </c>
      <c r="AC99" s="201">
        <f t="shared" si="54"/>
        <v>8</v>
      </c>
      <c r="AD99" s="201">
        <f t="shared" si="54"/>
        <v>8</v>
      </c>
      <c r="AE99" s="201">
        <f t="shared" si="54"/>
        <v>8</v>
      </c>
      <c r="AF99" s="201">
        <f t="shared" si="54"/>
        <v>8</v>
      </c>
      <c r="AG99" s="201">
        <f t="shared" si="54"/>
        <v>8</v>
      </c>
      <c r="AH99" s="201">
        <f t="shared" si="54"/>
        <v>8</v>
      </c>
      <c r="AI99" s="201">
        <f t="shared" si="54"/>
        <v>8</v>
      </c>
      <c r="AJ99" s="201">
        <f t="shared" ref="AJ99:BB99" si="55">+AJ95*$C99</f>
        <v>8</v>
      </c>
      <c r="AK99" s="201">
        <f t="shared" si="55"/>
        <v>8</v>
      </c>
      <c r="AL99" s="201">
        <f t="shared" si="55"/>
        <v>8</v>
      </c>
      <c r="AM99" s="201">
        <f t="shared" si="55"/>
        <v>8</v>
      </c>
      <c r="AN99" s="201">
        <f t="shared" si="55"/>
        <v>8</v>
      </c>
      <c r="AO99" s="201">
        <f t="shared" si="55"/>
        <v>8</v>
      </c>
      <c r="AP99" s="201">
        <f t="shared" si="55"/>
        <v>8</v>
      </c>
      <c r="AQ99" s="201">
        <f t="shared" si="55"/>
        <v>8</v>
      </c>
      <c r="AR99" s="201">
        <f t="shared" si="55"/>
        <v>8</v>
      </c>
      <c r="AS99" s="201">
        <f t="shared" si="55"/>
        <v>8</v>
      </c>
      <c r="AT99" s="201">
        <f t="shared" si="55"/>
        <v>8</v>
      </c>
      <c r="AU99" s="201">
        <f t="shared" si="55"/>
        <v>8</v>
      </c>
      <c r="AV99" s="201">
        <f t="shared" si="55"/>
        <v>8</v>
      </c>
      <c r="AW99" s="201">
        <f t="shared" si="55"/>
        <v>8</v>
      </c>
      <c r="AX99" s="201">
        <f t="shared" si="55"/>
        <v>8</v>
      </c>
      <c r="AY99" s="201">
        <f t="shared" si="55"/>
        <v>8</v>
      </c>
      <c r="AZ99" s="201">
        <f t="shared" si="55"/>
        <v>8</v>
      </c>
      <c r="BA99" s="202">
        <f t="shared" si="55"/>
        <v>8</v>
      </c>
      <c r="BB99" s="203">
        <f t="shared" si="55"/>
        <v>8</v>
      </c>
      <c r="BC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3"/>
      <c r="CE99" s="203"/>
      <c r="CF99" s="203"/>
      <c r="CG99" s="203"/>
      <c r="CH99" s="203"/>
      <c r="CI99" s="203"/>
      <c r="CJ99" s="203"/>
      <c r="CK99" s="203"/>
    </row>
    <row r="100" spans="2:89" s="204" customFormat="1" ht="13.8" thickBot="1" x14ac:dyDescent="0.3">
      <c r="B100" s="204" t="s">
        <v>119</v>
      </c>
      <c r="C100" s="205" t="str">
        <f>+'NTP or Sold'!C9</f>
        <v>NTP</v>
      </c>
      <c r="D100" s="206">
        <f t="shared" ref="D100:AI100" si="56">+D97*$C99</f>
        <v>0</v>
      </c>
      <c r="E100" s="206">
        <f t="shared" si="56"/>
        <v>0</v>
      </c>
      <c r="F100" s="206">
        <f t="shared" si="56"/>
        <v>0</v>
      </c>
      <c r="G100" s="206">
        <f t="shared" si="56"/>
        <v>0</v>
      </c>
      <c r="H100" s="206">
        <f t="shared" si="56"/>
        <v>0</v>
      </c>
      <c r="I100" s="206">
        <f t="shared" si="56"/>
        <v>0</v>
      </c>
      <c r="J100" s="206">
        <f t="shared" si="56"/>
        <v>0</v>
      </c>
      <c r="K100" s="206">
        <f t="shared" si="56"/>
        <v>0</v>
      </c>
      <c r="L100" s="206">
        <f t="shared" si="56"/>
        <v>0</v>
      </c>
      <c r="M100" s="206">
        <f t="shared" si="56"/>
        <v>0</v>
      </c>
      <c r="N100" s="206">
        <f t="shared" si="56"/>
        <v>0</v>
      </c>
      <c r="O100" s="206">
        <f t="shared" si="56"/>
        <v>0</v>
      </c>
      <c r="P100" s="206">
        <f t="shared" si="56"/>
        <v>0</v>
      </c>
      <c r="Q100" s="206">
        <f t="shared" si="56"/>
        <v>0</v>
      </c>
      <c r="R100" s="206">
        <f t="shared" si="56"/>
        <v>0</v>
      </c>
      <c r="S100" s="206">
        <f t="shared" si="56"/>
        <v>0</v>
      </c>
      <c r="T100" s="206">
        <f t="shared" si="56"/>
        <v>0</v>
      </c>
      <c r="U100" s="206">
        <f t="shared" si="56"/>
        <v>0</v>
      </c>
      <c r="V100" s="206">
        <f t="shared" si="56"/>
        <v>0</v>
      </c>
      <c r="W100" s="206">
        <f t="shared" si="56"/>
        <v>8</v>
      </c>
      <c r="X100" s="206">
        <f t="shared" si="56"/>
        <v>8</v>
      </c>
      <c r="Y100" s="206">
        <f t="shared" si="56"/>
        <v>8</v>
      </c>
      <c r="Z100" s="206">
        <f t="shared" si="56"/>
        <v>8</v>
      </c>
      <c r="AA100" s="137">
        <f t="shared" si="56"/>
        <v>8</v>
      </c>
      <c r="AB100" s="206">
        <f t="shared" si="56"/>
        <v>8</v>
      </c>
      <c r="AC100" s="206">
        <f t="shared" si="56"/>
        <v>8</v>
      </c>
      <c r="AD100" s="206">
        <f t="shared" si="56"/>
        <v>8</v>
      </c>
      <c r="AE100" s="206">
        <f t="shared" si="56"/>
        <v>8</v>
      </c>
      <c r="AF100" s="206">
        <f t="shared" si="56"/>
        <v>8</v>
      </c>
      <c r="AG100" s="206">
        <f t="shared" si="56"/>
        <v>8</v>
      </c>
      <c r="AH100" s="206">
        <f t="shared" si="56"/>
        <v>8</v>
      </c>
      <c r="AI100" s="206">
        <f t="shared" si="56"/>
        <v>8</v>
      </c>
      <c r="AJ100" s="206">
        <f t="shared" ref="AJ100:BB100" si="57">+AJ97*$C99</f>
        <v>8</v>
      </c>
      <c r="AK100" s="206">
        <f t="shared" si="57"/>
        <v>8</v>
      </c>
      <c r="AL100" s="206">
        <f t="shared" si="57"/>
        <v>8</v>
      </c>
      <c r="AM100" s="206">
        <f t="shared" si="57"/>
        <v>8</v>
      </c>
      <c r="AN100" s="206">
        <f t="shared" si="57"/>
        <v>8</v>
      </c>
      <c r="AO100" s="206">
        <f t="shared" si="57"/>
        <v>8</v>
      </c>
      <c r="AP100" s="206">
        <f t="shared" si="57"/>
        <v>8</v>
      </c>
      <c r="AQ100" s="206">
        <f t="shared" si="57"/>
        <v>8</v>
      </c>
      <c r="AR100" s="206">
        <f t="shared" si="57"/>
        <v>8</v>
      </c>
      <c r="AS100" s="206">
        <f t="shared" si="57"/>
        <v>8</v>
      </c>
      <c r="AT100" s="206">
        <f t="shared" si="57"/>
        <v>8</v>
      </c>
      <c r="AU100" s="206">
        <f t="shared" si="57"/>
        <v>8</v>
      </c>
      <c r="AV100" s="206">
        <f t="shared" si="57"/>
        <v>8</v>
      </c>
      <c r="AW100" s="206">
        <f t="shared" si="57"/>
        <v>8</v>
      </c>
      <c r="AX100" s="206">
        <f t="shared" si="57"/>
        <v>8</v>
      </c>
      <c r="AY100" s="206">
        <f t="shared" si="57"/>
        <v>8</v>
      </c>
      <c r="AZ100" s="206">
        <f t="shared" si="57"/>
        <v>8</v>
      </c>
      <c r="BA100" s="207">
        <f t="shared" si="57"/>
        <v>8</v>
      </c>
      <c r="BB100" s="208">
        <f t="shared" si="57"/>
        <v>8</v>
      </c>
      <c r="BC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/>
      <c r="BQ100" s="208"/>
      <c r="BR100" s="208"/>
      <c r="BS100" s="208"/>
      <c r="BT100" s="208"/>
      <c r="BU100" s="208"/>
      <c r="BV100" s="208"/>
      <c r="BW100" s="208"/>
      <c r="BX100" s="208"/>
      <c r="BY100" s="208"/>
      <c r="BZ100" s="208"/>
      <c r="CA100" s="208"/>
      <c r="CB100" s="208"/>
      <c r="CC100" s="208"/>
      <c r="CD100" s="208"/>
      <c r="CE100" s="208"/>
      <c r="CF100" s="208"/>
      <c r="CG100" s="208"/>
      <c r="CH100" s="208"/>
      <c r="CI100" s="208"/>
      <c r="CJ100" s="208"/>
      <c r="CK100" s="208"/>
    </row>
    <row r="101" spans="2:89" s="194" customFormat="1" ht="15" customHeight="1" thickTop="1" x14ac:dyDescent="0.25">
      <c r="B101" s="199" t="str">
        <f>+'NTP or Sold'!H10</f>
        <v>Fr 6B 60 hz power barges</v>
      </c>
      <c r="C101" s="265" t="str">
        <f>+'NTP or Sold'!T10</f>
        <v>Nigeria Barge II (APACHI)</v>
      </c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82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193"/>
    </row>
    <row r="102" spans="2:89" s="198" customFormat="1" x14ac:dyDescent="0.25">
      <c r="B102" s="195" t="s">
        <v>114</v>
      </c>
      <c r="C102" s="266"/>
      <c r="D102" s="196">
        <v>0</v>
      </c>
      <c r="E102" s="196">
        <v>0</v>
      </c>
      <c r="F102" s="196">
        <v>0</v>
      </c>
      <c r="G102" s="196">
        <v>0</v>
      </c>
      <c r="H102" s="196">
        <v>0</v>
      </c>
      <c r="I102" s="196">
        <v>0</v>
      </c>
      <c r="J102" s="196">
        <v>0</v>
      </c>
      <c r="K102" s="196">
        <v>0</v>
      </c>
      <c r="L102" s="196">
        <v>0</v>
      </c>
      <c r="M102" s="196">
        <v>0</v>
      </c>
      <c r="N102" s="196">
        <v>0</v>
      </c>
      <c r="O102" s="196">
        <v>0</v>
      </c>
      <c r="P102" s="196">
        <v>0</v>
      </c>
      <c r="Q102" s="196">
        <v>0</v>
      </c>
      <c r="R102" s="196">
        <v>0</v>
      </c>
      <c r="S102" s="196">
        <v>0</v>
      </c>
      <c r="T102" s="196">
        <v>0</v>
      </c>
      <c r="U102" s="196">
        <v>0</v>
      </c>
      <c r="V102" s="196">
        <v>0</v>
      </c>
      <c r="W102" s="196">
        <v>1</v>
      </c>
      <c r="X102" s="196">
        <v>0</v>
      </c>
      <c r="Y102" s="196">
        <v>0</v>
      </c>
      <c r="Z102" s="196">
        <v>0</v>
      </c>
      <c r="AA102" s="83">
        <v>0</v>
      </c>
      <c r="AB102" s="196">
        <v>0</v>
      </c>
      <c r="AC102" s="196">
        <v>0</v>
      </c>
      <c r="AD102" s="196">
        <v>0</v>
      </c>
      <c r="AE102" s="196">
        <v>0</v>
      </c>
      <c r="AF102" s="196">
        <v>0</v>
      </c>
      <c r="AG102" s="196">
        <v>0</v>
      </c>
      <c r="AH102" s="196">
        <v>0</v>
      </c>
      <c r="AI102" s="196">
        <v>0</v>
      </c>
      <c r="AJ102" s="196">
        <v>0</v>
      </c>
      <c r="AK102" s="196">
        <v>0</v>
      </c>
      <c r="AL102" s="196">
        <v>0</v>
      </c>
      <c r="AM102" s="196">
        <v>0</v>
      </c>
      <c r="AN102" s="196">
        <v>0</v>
      </c>
      <c r="AO102" s="196">
        <v>0</v>
      </c>
      <c r="AP102" s="196">
        <v>0</v>
      </c>
      <c r="AQ102" s="196">
        <v>0</v>
      </c>
      <c r="AR102" s="196">
        <v>0</v>
      </c>
      <c r="AS102" s="196">
        <v>0</v>
      </c>
      <c r="AT102" s="196">
        <v>0</v>
      </c>
      <c r="AU102" s="196">
        <v>0</v>
      </c>
      <c r="AV102" s="196">
        <v>0</v>
      </c>
      <c r="AW102" s="196">
        <v>0</v>
      </c>
      <c r="AX102" s="196">
        <v>0</v>
      </c>
      <c r="AY102" s="196">
        <v>0</v>
      </c>
      <c r="AZ102" s="196">
        <v>0</v>
      </c>
      <c r="BA102" s="197">
        <v>0</v>
      </c>
      <c r="BB102" s="195">
        <v>0</v>
      </c>
      <c r="BC102" s="198">
        <f>SUM(N102:BB102)</f>
        <v>1</v>
      </c>
    </row>
    <row r="103" spans="2:89" s="198" customFormat="1" x14ac:dyDescent="0.25">
      <c r="B103" s="195" t="s">
        <v>115</v>
      </c>
      <c r="C103" s="266"/>
      <c r="D103" s="196">
        <f>+D102</f>
        <v>0</v>
      </c>
      <c r="E103" s="196">
        <f t="shared" ref="E103:AJ103" si="58">+D103+E102</f>
        <v>0</v>
      </c>
      <c r="F103" s="196">
        <f t="shared" si="58"/>
        <v>0</v>
      </c>
      <c r="G103" s="196">
        <f t="shared" si="58"/>
        <v>0</v>
      </c>
      <c r="H103" s="196">
        <f t="shared" si="58"/>
        <v>0</v>
      </c>
      <c r="I103" s="196">
        <f t="shared" si="58"/>
        <v>0</v>
      </c>
      <c r="J103" s="196">
        <f t="shared" si="58"/>
        <v>0</v>
      </c>
      <c r="K103" s="196">
        <f t="shared" si="58"/>
        <v>0</v>
      </c>
      <c r="L103" s="196">
        <f t="shared" si="58"/>
        <v>0</v>
      </c>
      <c r="M103" s="196">
        <f t="shared" si="58"/>
        <v>0</v>
      </c>
      <c r="N103" s="196">
        <f t="shared" si="58"/>
        <v>0</v>
      </c>
      <c r="O103" s="196">
        <f t="shared" si="58"/>
        <v>0</v>
      </c>
      <c r="P103" s="196">
        <f t="shared" si="58"/>
        <v>0</v>
      </c>
      <c r="Q103" s="196">
        <f t="shared" si="58"/>
        <v>0</v>
      </c>
      <c r="R103" s="196">
        <f t="shared" si="58"/>
        <v>0</v>
      </c>
      <c r="S103" s="196">
        <f t="shared" si="58"/>
        <v>0</v>
      </c>
      <c r="T103" s="196">
        <f t="shared" si="58"/>
        <v>0</v>
      </c>
      <c r="U103" s="196">
        <f t="shared" si="58"/>
        <v>0</v>
      </c>
      <c r="V103" s="196">
        <f t="shared" si="58"/>
        <v>0</v>
      </c>
      <c r="W103" s="196">
        <f t="shared" si="58"/>
        <v>1</v>
      </c>
      <c r="X103" s="196">
        <f t="shared" si="58"/>
        <v>1</v>
      </c>
      <c r="Y103" s="196">
        <f t="shared" si="58"/>
        <v>1</v>
      </c>
      <c r="Z103" s="196">
        <f t="shared" si="58"/>
        <v>1</v>
      </c>
      <c r="AA103" s="83">
        <f t="shared" si="58"/>
        <v>1</v>
      </c>
      <c r="AB103" s="196">
        <f t="shared" si="58"/>
        <v>1</v>
      </c>
      <c r="AC103" s="196">
        <f t="shared" si="58"/>
        <v>1</v>
      </c>
      <c r="AD103" s="196">
        <f t="shared" si="58"/>
        <v>1</v>
      </c>
      <c r="AE103" s="196">
        <f t="shared" si="58"/>
        <v>1</v>
      </c>
      <c r="AF103" s="196">
        <f t="shared" si="58"/>
        <v>1</v>
      </c>
      <c r="AG103" s="196">
        <f t="shared" si="58"/>
        <v>1</v>
      </c>
      <c r="AH103" s="196">
        <f t="shared" si="58"/>
        <v>1</v>
      </c>
      <c r="AI103" s="196">
        <f t="shared" si="58"/>
        <v>1</v>
      </c>
      <c r="AJ103" s="196">
        <f t="shared" si="58"/>
        <v>1</v>
      </c>
      <c r="AK103" s="196">
        <f t="shared" ref="AK103:BB103" si="59">+AJ103+AK102</f>
        <v>1</v>
      </c>
      <c r="AL103" s="196">
        <f t="shared" si="59"/>
        <v>1</v>
      </c>
      <c r="AM103" s="196">
        <f t="shared" si="59"/>
        <v>1</v>
      </c>
      <c r="AN103" s="196">
        <f t="shared" si="59"/>
        <v>1</v>
      </c>
      <c r="AO103" s="196">
        <f t="shared" si="59"/>
        <v>1</v>
      </c>
      <c r="AP103" s="196">
        <f t="shared" si="59"/>
        <v>1</v>
      </c>
      <c r="AQ103" s="196">
        <f t="shared" si="59"/>
        <v>1</v>
      </c>
      <c r="AR103" s="196">
        <f t="shared" si="59"/>
        <v>1</v>
      </c>
      <c r="AS103" s="196">
        <f t="shared" si="59"/>
        <v>1</v>
      </c>
      <c r="AT103" s="196">
        <f t="shared" si="59"/>
        <v>1</v>
      </c>
      <c r="AU103" s="196">
        <f t="shared" si="59"/>
        <v>1</v>
      </c>
      <c r="AV103" s="196">
        <f t="shared" si="59"/>
        <v>1</v>
      </c>
      <c r="AW103" s="196">
        <f t="shared" si="59"/>
        <v>1</v>
      </c>
      <c r="AX103" s="196">
        <f t="shared" si="59"/>
        <v>1</v>
      </c>
      <c r="AY103" s="196">
        <f t="shared" si="59"/>
        <v>1</v>
      </c>
      <c r="AZ103" s="196">
        <f t="shared" si="59"/>
        <v>1</v>
      </c>
      <c r="BA103" s="197">
        <f t="shared" si="59"/>
        <v>1</v>
      </c>
      <c r="BB103" s="195">
        <f t="shared" si="59"/>
        <v>1</v>
      </c>
    </row>
    <row r="104" spans="2:89" s="198" customFormat="1" x14ac:dyDescent="0.25">
      <c r="B104" s="195" t="s">
        <v>116</v>
      </c>
      <c r="C104" s="266"/>
      <c r="D104" s="196">
        <v>0</v>
      </c>
      <c r="E104" s="196">
        <v>0</v>
      </c>
      <c r="F104" s="196">
        <v>0</v>
      </c>
      <c r="G104" s="196">
        <v>0</v>
      </c>
      <c r="H104" s="196">
        <v>0</v>
      </c>
      <c r="I104" s="196">
        <v>0</v>
      </c>
      <c r="J104" s="196">
        <v>0</v>
      </c>
      <c r="K104" s="196">
        <v>0</v>
      </c>
      <c r="L104" s="196">
        <v>0</v>
      </c>
      <c r="M104" s="196">
        <v>0</v>
      </c>
      <c r="N104" s="196">
        <v>0</v>
      </c>
      <c r="O104" s="196">
        <v>0</v>
      </c>
      <c r="P104" s="196">
        <v>0</v>
      </c>
      <c r="Q104" s="196">
        <v>0</v>
      </c>
      <c r="R104" s="196">
        <v>0</v>
      </c>
      <c r="S104" s="196">
        <v>0</v>
      </c>
      <c r="T104" s="196">
        <v>0</v>
      </c>
      <c r="U104" s="196">
        <v>0</v>
      </c>
      <c r="V104" s="196">
        <v>0</v>
      </c>
      <c r="W104" s="196">
        <v>1</v>
      </c>
      <c r="X104" s="196">
        <v>0</v>
      </c>
      <c r="Y104" s="196">
        <v>0</v>
      </c>
      <c r="Z104" s="196">
        <v>0</v>
      </c>
      <c r="AA104" s="83">
        <v>0</v>
      </c>
      <c r="AB104" s="196">
        <v>0</v>
      </c>
      <c r="AC104" s="196">
        <v>0</v>
      </c>
      <c r="AD104" s="196">
        <v>0</v>
      </c>
      <c r="AE104" s="196">
        <v>0</v>
      </c>
      <c r="AF104" s="196">
        <v>0</v>
      </c>
      <c r="AG104" s="196">
        <v>0</v>
      </c>
      <c r="AH104" s="196">
        <v>0</v>
      </c>
      <c r="AI104" s="196">
        <v>0</v>
      </c>
      <c r="AJ104" s="196">
        <v>0</v>
      </c>
      <c r="AK104" s="196">
        <v>0</v>
      </c>
      <c r="AL104" s="196">
        <v>0</v>
      </c>
      <c r="AM104" s="196">
        <v>0</v>
      </c>
      <c r="AN104" s="196">
        <v>0</v>
      </c>
      <c r="AO104" s="196">
        <v>0</v>
      </c>
      <c r="AP104" s="196">
        <v>0</v>
      </c>
      <c r="AQ104" s="196">
        <v>0</v>
      </c>
      <c r="AR104" s="196">
        <v>0</v>
      </c>
      <c r="AS104" s="196">
        <v>0</v>
      </c>
      <c r="AT104" s="196">
        <v>0</v>
      </c>
      <c r="AU104" s="196">
        <v>0</v>
      </c>
      <c r="AV104" s="196">
        <v>0</v>
      </c>
      <c r="AW104" s="196">
        <v>0</v>
      </c>
      <c r="AX104" s="196">
        <v>0</v>
      </c>
      <c r="AY104" s="196">
        <v>0</v>
      </c>
      <c r="AZ104" s="196">
        <v>0</v>
      </c>
      <c r="BA104" s="197">
        <v>0</v>
      </c>
      <c r="BB104" s="195">
        <v>0</v>
      </c>
      <c r="BC104" s="198">
        <f>SUM(N104:BB104)</f>
        <v>1</v>
      </c>
    </row>
    <row r="105" spans="2:89" s="198" customFormat="1" x14ac:dyDescent="0.25">
      <c r="B105" s="195" t="s">
        <v>117</v>
      </c>
      <c r="C105" s="266"/>
      <c r="D105" s="196">
        <f>+D104</f>
        <v>0</v>
      </c>
      <c r="E105" s="196">
        <f t="shared" ref="E105:AJ105" si="60">+D105+E104</f>
        <v>0</v>
      </c>
      <c r="F105" s="196">
        <f t="shared" si="60"/>
        <v>0</v>
      </c>
      <c r="G105" s="196">
        <f t="shared" si="60"/>
        <v>0</v>
      </c>
      <c r="H105" s="196">
        <f t="shared" si="60"/>
        <v>0</v>
      </c>
      <c r="I105" s="196">
        <f t="shared" si="60"/>
        <v>0</v>
      </c>
      <c r="J105" s="196">
        <f t="shared" si="60"/>
        <v>0</v>
      </c>
      <c r="K105" s="196">
        <f t="shared" si="60"/>
        <v>0</v>
      </c>
      <c r="L105" s="196">
        <f t="shared" si="60"/>
        <v>0</v>
      </c>
      <c r="M105" s="196">
        <f t="shared" si="60"/>
        <v>0</v>
      </c>
      <c r="N105" s="196">
        <f t="shared" si="60"/>
        <v>0</v>
      </c>
      <c r="O105" s="196">
        <f t="shared" si="60"/>
        <v>0</v>
      </c>
      <c r="P105" s="196">
        <f t="shared" si="60"/>
        <v>0</v>
      </c>
      <c r="Q105" s="196">
        <f t="shared" si="60"/>
        <v>0</v>
      </c>
      <c r="R105" s="196">
        <f t="shared" si="60"/>
        <v>0</v>
      </c>
      <c r="S105" s="196">
        <f t="shared" si="60"/>
        <v>0</v>
      </c>
      <c r="T105" s="196">
        <f t="shared" si="60"/>
        <v>0</v>
      </c>
      <c r="U105" s="196">
        <f t="shared" si="60"/>
        <v>0</v>
      </c>
      <c r="V105" s="196">
        <f t="shared" si="60"/>
        <v>0</v>
      </c>
      <c r="W105" s="196">
        <f t="shared" si="60"/>
        <v>1</v>
      </c>
      <c r="X105" s="196">
        <f t="shared" si="60"/>
        <v>1</v>
      </c>
      <c r="Y105" s="196">
        <f t="shared" si="60"/>
        <v>1</v>
      </c>
      <c r="Z105" s="196">
        <f t="shared" si="60"/>
        <v>1</v>
      </c>
      <c r="AA105" s="83">
        <f t="shared" si="60"/>
        <v>1</v>
      </c>
      <c r="AB105" s="196">
        <f t="shared" si="60"/>
        <v>1</v>
      </c>
      <c r="AC105" s="196">
        <f t="shared" si="60"/>
        <v>1</v>
      </c>
      <c r="AD105" s="196">
        <f t="shared" si="60"/>
        <v>1</v>
      </c>
      <c r="AE105" s="196">
        <f t="shared" si="60"/>
        <v>1</v>
      </c>
      <c r="AF105" s="196">
        <f t="shared" si="60"/>
        <v>1</v>
      </c>
      <c r="AG105" s="196">
        <f t="shared" si="60"/>
        <v>1</v>
      </c>
      <c r="AH105" s="196">
        <f t="shared" si="60"/>
        <v>1</v>
      </c>
      <c r="AI105" s="196">
        <f t="shared" si="60"/>
        <v>1</v>
      </c>
      <c r="AJ105" s="196">
        <f t="shared" si="60"/>
        <v>1</v>
      </c>
      <c r="AK105" s="196">
        <f t="shared" ref="AK105:BB105" si="61">+AJ105+AK104</f>
        <v>1</v>
      </c>
      <c r="AL105" s="196">
        <f t="shared" si="61"/>
        <v>1</v>
      </c>
      <c r="AM105" s="196">
        <f t="shared" si="61"/>
        <v>1</v>
      </c>
      <c r="AN105" s="196">
        <f t="shared" si="61"/>
        <v>1</v>
      </c>
      <c r="AO105" s="196">
        <f t="shared" si="61"/>
        <v>1</v>
      </c>
      <c r="AP105" s="196">
        <f t="shared" si="61"/>
        <v>1</v>
      </c>
      <c r="AQ105" s="196">
        <f t="shared" si="61"/>
        <v>1</v>
      </c>
      <c r="AR105" s="196">
        <f t="shared" si="61"/>
        <v>1</v>
      </c>
      <c r="AS105" s="196">
        <f t="shared" si="61"/>
        <v>1</v>
      </c>
      <c r="AT105" s="196">
        <f t="shared" si="61"/>
        <v>1</v>
      </c>
      <c r="AU105" s="196">
        <f t="shared" si="61"/>
        <v>1</v>
      </c>
      <c r="AV105" s="196">
        <f t="shared" si="61"/>
        <v>1</v>
      </c>
      <c r="AW105" s="196">
        <f t="shared" si="61"/>
        <v>1</v>
      </c>
      <c r="AX105" s="196">
        <f t="shared" si="61"/>
        <v>1</v>
      </c>
      <c r="AY105" s="196">
        <f t="shared" si="61"/>
        <v>1</v>
      </c>
      <c r="AZ105" s="196">
        <f t="shared" si="61"/>
        <v>1</v>
      </c>
      <c r="BA105" s="197">
        <f t="shared" si="61"/>
        <v>1</v>
      </c>
      <c r="BB105" s="195">
        <f t="shared" si="61"/>
        <v>1</v>
      </c>
    </row>
    <row r="106" spans="2:89" s="213" customFormat="1" x14ac:dyDescent="0.25">
      <c r="B106" s="210"/>
      <c r="C106" s="266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84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2"/>
      <c r="BB106" s="210"/>
    </row>
    <row r="107" spans="2:89" s="199" customFormat="1" x14ac:dyDescent="0.25">
      <c r="B107" s="199" t="s">
        <v>118</v>
      </c>
      <c r="C107" s="200">
        <v>8</v>
      </c>
      <c r="D107" s="201">
        <f t="shared" ref="D107:AI107" si="62">+D103*$C107</f>
        <v>0</v>
      </c>
      <c r="E107" s="201">
        <f t="shared" si="62"/>
        <v>0</v>
      </c>
      <c r="F107" s="201">
        <f t="shared" si="62"/>
        <v>0</v>
      </c>
      <c r="G107" s="201">
        <f t="shared" si="62"/>
        <v>0</v>
      </c>
      <c r="H107" s="201">
        <f t="shared" si="62"/>
        <v>0</v>
      </c>
      <c r="I107" s="201">
        <f t="shared" si="62"/>
        <v>0</v>
      </c>
      <c r="J107" s="201">
        <f t="shared" si="62"/>
        <v>0</v>
      </c>
      <c r="K107" s="201">
        <f t="shared" si="62"/>
        <v>0</v>
      </c>
      <c r="L107" s="201">
        <f t="shared" si="62"/>
        <v>0</v>
      </c>
      <c r="M107" s="201">
        <f t="shared" si="62"/>
        <v>0</v>
      </c>
      <c r="N107" s="201">
        <f t="shared" si="62"/>
        <v>0</v>
      </c>
      <c r="O107" s="201">
        <f t="shared" si="62"/>
        <v>0</v>
      </c>
      <c r="P107" s="201">
        <f t="shared" si="62"/>
        <v>0</v>
      </c>
      <c r="Q107" s="201">
        <f t="shared" si="62"/>
        <v>0</v>
      </c>
      <c r="R107" s="201">
        <f t="shared" si="62"/>
        <v>0</v>
      </c>
      <c r="S107" s="201">
        <f t="shared" si="62"/>
        <v>0</v>
      </c>
      <c r="T107" s="201">
        <f t="shared" si="62"/>
        <v>0</v>
      </c>
      <c r="U107" s="201">
        <f t="shared" si="62"/>
        <v>0</v>
      </c>
      <c r="V107" s="201">
        <f t="shared" si="62"/>
        <v>0</v>
      </c>
      <c r="W107" s="201">
        <f t="shared" si="62"/>
        <v>8</v>
      </c>
      <c r="X107" s="201">
        <f t="shared" si="62"/>
        <v>8</v>
      </c>
      <c r="Y107" s="201">
        <f t="shared" si="62"/>
        <v>8</v>
      </c>
      <c r="Z107" s="201">
        <f t="shared" si="62"/>
        <v>8</v>
      </c>
      <c r="AA107" s="91">
        <f t="shared" si="62"/>
        <v>8</v>
      </c>
      <c r="AB107" s="201">
        <f t="shared" si="62"/>
        <v>8</v>
      </c>
      <c r="AC107" s="201">
        <f t="shared" si="62"/>
        <v>8</v>
      </c>
      <c r="AD107" s="201">
        <f t="shared" si="62"/>
        <v>8</v>
      </c>
      <c r="AE107" s="201">
        <f t="shared" si="62"/>
        <v>8</v>
      </c>
      <c r="AF107" s="201">
        <f t="shared" si="62"/>
        <v>8</v>
      </c>
      <c r="AG107" s="201">
        <f t="shared" si="62"/>
        <v>8</v>
      </c>
      <c r="AH107" s="201">
        <f t="shared" si="62"/>
        <v>8</v>
      </c>
      <c r="AI107" s="201">
        <f t="shared" si="62"/>
        <v>8</v>
      </c>
      <c r="AJ107" s="201">
        <f t="shared" ref="AJ107:BB107" si="63">+AJ103*$C107</f>
        <v>8</v>
      </c>
      <c r="AK107" s="201">
        <f t="shared" si="63"/>
        <v>8</v>
      </c>
      <c r="AL107" s="201">
        <f t="shared" si="63"/>
        <v>8</v>
      </c>
      <c r="AM107" s="201">
        <f t="shared" si="63"/>
        <v>8</v>
      </c>
      <c r="AN107" s="201">
        <f t="shared" si="63"/>
        <v>8</v>
      </c>
      <c r="AO107" s="201">
        <f t="shared" si="63"/>
        <v>8</v>
      </c>
      <c r="AP107" s="201">
        <f t="shared" si="63"/>
        <v>8</v>
      </c>
      <c r="AQ107" s="201">
        <f t="shared" si="63"/>
        <v>8</v>
      </c>
      <c r="AR107" s="201">
        <f t="shared" si="63"/>
        <v>8</v>
      </c>
      <c r="AS107" s="201">
        <f t="shared" si="63"/>
        <v>8</v>
      </c>
      <c r="AT107" s="201">
        <f t="shared" si="63"/>
        <v>8</v>
      </c>
      <c r="AU107" s="201">
        <f t="shared" si="63"/>
        <v>8</v>
      </c>
      <c r="AV107" s="201">
        <f t="shared" si="63"/>
        <v>8</v>
      </c>
      <c r="AW107" s="201">
        <f t="shared" si="63"/>
        <v>8</v>
      </c>
      <c r="AX107" s="201">
        <f t="shared" si="63"/>
        <v>8</v>
      </c>
      <c r="AY107" s="201">
        <f t="shared" si="63"/>
        <v>8</v>
      </c>
      <c r="AZ107" s="201">
        <f t="shared" si="63"/>
        <v>8</v>
      </c>
      <c r="BA107" s="202">
        <f t="shared" si="63"/>
        <v>8</v>
      </c>
      <c r="BB107" s="203">
        <f t="shared" si="63"/>
        <v>8</v>
      </c>
      <c r="BC107" s="203"/>
      <c r="BF107" s="203"/>
      <c r="BG107" s="203"/>
      <c r="BH107" s="203"/>
      <c r="BI107" s="203"/>
      <c r="BJ107" s="203"/>
      <c r="BK107" s="203"/>
      <c r="BL107" s="203"/>
      <c r="BM107" s="203"/>
      <c r="BN107" s="203"/>
      <c r="BO107" s="203"/>
      <c r="BP107" s="203"/>
      <c r="BQ107" s="203"/>
      <c r="BR107" s="203"/>
      <c r="BS107" s="203"/>
      <c r="BT107" s="203"/>
      <c r="BU107" s="203"/>
      <c r="BV107" s="203"/>
      <c r="BW107" s="203"/>
      <c r="BX107" s="203"/>
      <c r="BY107" s="203"/>
      <c r="BZ107" s="203"/>
      <c r="CA107" s="203"/>
      <c r="CB107" s="203"/>
      <c r="CC107" s="203"/>
      <c r="CD107" s="203"/>
      <c r="CE107" s="203"/>
      <c r="CF107" s="203"/>
      <c r="CG107" s="203"/>
      <c r="CH107" s="203"/>
      <c r="CI107" s="203"/>
      <c r="CJ107" s="203"/>
      <c r="CK107" s="203"/>
    </row>
    <row r="108" spans="2:89" s="204" customFormat="1" ht="13.8" thickBot="1" x14ac:dyDescent="0.3">
      <c r="B108" s="204" t="s">
        <v>119</v>
      </c>
      <c r="C108" s="205" t="str">
        <f>+'NTP or Sold'!C10</f>
        <v>NTP</v>
      </c>
      <c r="D108" s="206">
        <f t="shared" ref="D108:AI108" si="64">+D105*$C107</f>
        <v>0</v>
      </c>
      <c r="E108" s="206">
        <f t="shared" si="64"/>
        <v>0</v>
      </c>
      <c r="F108" s="206">
        <f t="shared" si="64"/>
        <v>0</v>
      </c>
      <c r="G108" s="206">
        <f t="shared" si="64"/>
        <v>0</v>
      </c>
      <c r="H108" s="206">
        <f t="shared" si="64"/>
        <v>0</v>
      </c>
      <c r="I108" s="206">
        <f t="shared" si="64"/>
        <v>0</v>
      </c>
      <c r="J108" s="206">
        <f t="shared" si="64"/>
        <v>0</v>
      </c>
      <c r="K108" s="206">
        <f t="shared" si="64"/>
        <v>0</v>
      </c>
      <c r="L108" s="206">
        <f t="shared" si="64"/>
        <v>0</v>
      </c>
      <c r="M108" s="206">
        <f t="shared" si="64"/>
        <v>0</v>
      </c>
      <c r="N108" s="206">
        <f t="shared" si="64"/>
        <v>0</v>
      </c>
      <c r="O108" s="206">
        <f t="shared" si="64"/>
        <v>0</v>
      </c>
      <c r="P108" s="206">
        <f t="shared" si="64"/>
        <v>0</v>
      </c>
      <c r="Q108" s="206">
        <f t="shared" si="64"/>
        <v>0</v>
      </c>
      <c r="R108" s="206">
        <f t="shared" si="64"/>
        <v>0</v>
      </c>
      <c r="S108" s="206">
        <f t="shared" si="64"/>
        <v>0</v>
      </c>
      <c r="T108" s="206">
        <f t="shared" si="64"/>
        <v>0</v>
      </c>
      <c r="U108" s="206">
        <f t="shared" si="64"/>
        <v>0</v>
      </c>
      <c r="V108" s="206">
        <f t="shared" si="64"/>
        <v>0</v>
      </c>
      <c r="W108" s="206">
        <f t="shared" si="64"/>
        <v>8</v>
      </c>
      <c r="X108" s="206">
        <f t="shared" si="64"/>
        <v>8</v>
      </c>
      <c r="Y108" s="206">
        <f t="shared" si="64"/>
        <v>8</v>
      </c>
      <c r="Z108" s="206">
        <f t="shared" si="64"/>
        <v>8</v>
      </c>
      <c r="AA108" s="137">
        <f t="shared" si="64"/>
        <v>8</v>
      </c>
      <c r="AB108" s="206">
        <f t="shared" si="64"/>
        <v>8</v>
      </c>
      <c r="AC108" s="206">
        <f t="shared" si="64"/>
        <v>8</v>
      </c>
      <c r="AD108" s="206">
        <f t="shared" si="64"/>
        <v>8</v>
      </c>
      <c r="AE108" s="206">
        <f t="shared" si="64"/>
        <v>8</v>
      </c>
      <c r="AF108" s="206">
        <f t="shared" si="64"/>
        <v>8</v>
      </c>
      <c r="AG108" s="206">
        <f t="shared" si="64"/>
        <v>8</v>
      </c>
      <c r="AH108" s="206">
        <f t="shared" si="64"/>
        <v>8</v>
      </c>
      <c r="AI108" s="206">
        <f t="shared" si="64"/>
        <v>8</v>
      </c>
      <c r="AJ108" s="206">
        <f t="shared" ref="AJ108:BB108" si="65">+AJ105*$C107</f>
        <v>8</v>
      </c>
      <c r="AK108" s="206">
        <f t="shared" si="65"/>
        <v>8</v>
      </c>
      <c r="AL108" s="206">
        <f t="shared" si="65"/>
        <v>8</v>
      </c>
      <c r="AM108" s="206">
        <f t="shared" si="65"/>
        <v>8</v>
      </c>
      <c r="AN108" s="206">
        <f t="shared" si="65"/>
        <v>8</v>
      </c>
      <c r="AO108" s="206">
        <f t="shared" si="65"/>
        <v>8</v>
      </c>
      <c r="AP108" s="206">
        <f t="shared" si="65"/>
        <v>8</v>
      </c>
      <c r="AQ108" s="206">
        <f t="shared" si="65"/>
        <v>8</v>
      </c>
      <c r="AR108" s="206">
        <f t="shared" si="65"/>
        <v>8</v>
      </c>
      <c r="AS108" s="206">
        <f t="shared" si="65"/>
        <v>8</v>
      </c>
      <c r="AT108" s="206">
        <f t="shared" si="65"/>
        <v>8</v>
      </c>
      <c r="AU108" s="206">
        <f t="shared" si="65"/>
        <v>8</v>
      </c>
      <c r="AV108" s="206">
        <f t="shared" si="65"/>
        <v>8</v>
      </c>
      <c r="AW108" s="206">
        <f t="shared" si="65"/>
        <v>8</v>
      </c>
      <c r="AX108" s="206">
        <f t="shared" si="65"/>
        <v>8</v>
      </c>
      <c r="AY108" s="206">
        <f t="shared" si="65"/>
        <v>8</v>
      </c>
      <c r="AZ108" s="206">
        <f t="shared" si="65"/>
        <v>8</v>
      </c>
      <c r="BA108" s="207">
        <f t="shared" si="65"/>
        <v>8</v>
      </c>
      <c r="BB108" s="208">
        <f t="shared" si="65"/>
        <v>8</v>
      </c>
      <c r="BC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08"/>
      <c r="BU108" s="208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  <c r="CI108" s="208"/>
      <c r="CJ108" s="208"/>
      <c r="CK108" s="208"/>
    </row>
    <row r="109" spans="2:89" s="194" customFormat="1" ht="15" customHeight="1" thickTop="1" x14ac:dyDescent="0.25">
      <c r="B109" s="199" t="str">
        <f>+'NTP or Sold'!H11</f>
        <v>Fr 6B 60 hz power barges</v>
      </c>
      <c r="C109" s="265" t="str">
        <f>+'NTP or Sold'!T11</f>
        <v>Nigeria Barge II (APACHI)</v>
      </c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82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193"/>
    </row>
    <row r="110" spans="2:89" s="198" customFormat="1" x14ac:dyDescent="0.25">
      <c r="B110" s="195" t="s">
        <v>114</v>
      </c>
      <c r="C110" s="266"/>
      <c r="D110" s="196">
        <v>0</v>
      </c>
      <c r="E110" s="196">
        <v>0</v>
      </c>
      <c r="F110" s="196">
        <v>0</v>
      </c>
      <c r="G110" s="196">
        <v>0</v>
      </c>
      <c r="H110" s="196">
        <v>0</v>
      </c>
      <c r="I110" s="196">
        <v>0</v>
      </c>
      <c r="J110" s="196">
        <v>0</v>
      </c>
      <c r="K110" s="196">
        <v>0</v>
      </c>
      <c r="L110" s="196">
        <v>0</v>
      </c>
      <c r="M110" s="196">
        <v>0</v>
      </c>
      <c r="N110" s="196">
        <v>0</v>
      </c>
      <c r="O110" s="196">
        <v>0</v>
      </c>
      <c r="P110" s="196">
        <v>0</v>
      </c>
      <c r="Q110" s="196">
        <v>0</v>
      </c>
      <c r="R110" s="196">
        <v>0</v>
      </c>
      <c r="S110" s="196">
        <v>0</v>
      </c>
      <c r="T110" s="196">
        <v>0</v>
      </c>
      <c r="U110" s="196">
        <v>0</v>
      </c>
      <c r="V110" s="196">
        <v>0</v>
      </c>
      <c r="W110" s="196">
        <v>1</v>
      </c>
      <c r="X110" s="196">
        <v>0</v>
      </c>
      <c r="Y110" s="196">
        <v>0</v>
      </c>
      <c r="Z110" s="196">
        <v>0</v>
      </c>
      <c r="AA110" s="83">
        <v>0</v>
      </c>
      <c r="AB110" s="196">
        <v>0</v>
      </c>
      <c r="AC110" s="196">
        <v>0</v>
      </c>
      <c r="AD110" s="196">
        <v>0</v>
      </c>
      <c r="AE110" s="196">
        <v>0</v>
      </c>
      <c r="AF110" s="196">
        <v>0</v>
      </c>
      <c r="AG110" s="196">
        <v>0</v>
      </c>
      <c r="AH110" s="196">
        <v>0</v>
      </c>
      <c r="AI110" s="196">
        <v>0</v>
      </c>
      <c r="AJ110" s="196">
        <v>0</v>
      </c>
      <c r="AK110" s="196">
        <v>0</v>
      </c>
      <c r="AL110" s="196">
        <v>0</v>
      </c>
      <c r="AM110" s="196">
        <v>0</v>
      </c>
      <c r="AN110" s="196">
        <v>0</v>
      </c>
      <c r="AO110" s="196">
        <v>0</v>
      </c>
      <c r="AP110" s="196">
        <v>0</v>
      </c>
      <c r="AQ110" s="196">
        <v>0</v>
      </c>
      <c r="AR110" s="196">
        <v>0</v>
      </c>
      <c r="AS110" s="196">
        <v>0</v>
      </c>
      <c r="AT110" s="196">
        <v>0</v>
      </c>
      <c r="AU110" s="196">
        <v>0</v>
      </c>
      <c r="AV110" s="196">
        <v>0</v>
      </c>
      <c r="AW110" s="196">
        <v>0</v>
      </c>
      <c r="AX110" s="196">
        <v>0</v>
      </c>
      <c r="AY110" s="196">
        <v>0</v>
      </c>
      <c r="AZ110" s="196">
        <v>0</v>
      </c>
      <c r="BA110" s="197">
        <v>0</v>
      </c>
      <c r="BB110" s="195">
        <v>0</v>
      </c>
      <c r="BC110" s="198">
        <f>SUM(N110:BB110)</f>
        <v>1</v>
      </c>
    </row>
    <row r="111" spans="2:89" s="198" customFormat="1" x14ac:dyDescent="0.25">
      <c r="B111" s="195" t="s">
        <v>115</v>
      </c>
      <c r="C111" s="266"/>
      <c r="D111" s="196">
        <f>+D110</f>
        <v>0</v>
      </c>
      <c r="E111" s="196">
        <f t="shared" ref="E111:AJ111" si="66">+D111+E110</f>
        <v>0</v>
      </c>
      <c r="F111" s="196">
        <f t="shared" si="66"/>
        <v>0</v>
      </c>
      <c r="G111" s="196">
        <f t="shared" si="66"/>
        <v>0</v>
      </c>
      <c r="H111" s="196">
        <f t="shared" si="66"/>
        <v>0</v>
      </c>
      <c r="I111" s="196">
        <f t="shared" si="66"/>
        <v>0</v>
      </c>
      <c r="J111" s="196">
        <f t="shared" si="66"/>
        <v>0</v>
      </c>
      <c r="K111" s="196">
        <f t="shared" si="66"/>
        <v>0</v>
      </c>
      <c r="L111" s="196">
        <f t="shared" si="66"/>
        <v>0</v>
      </c>
      <c r="M111" s="196">
        <f t="shared" si="66"/>
        <v>0</v>
      </c>
      <c r="N111" s="196">
        <f t="shared" si="66"/>
        <v>0</v>
      </c>
      <c r="O111" s="196">
        <f t="shared" si="66"/>
        <v>0</v>
      </c>
      <c r="P111" s="196">
        <f t="shared" si="66"/>
        <v>0</v>
      </c>
      <c r="Q111" s="196">
        <f t="shared" si="66"/>
        <v>0</v>
      </c>
      <c r="R111" s="196">
        <f t="shared" si="66"/>
        <v>0</v>
      </c>
      <c r="S111" s="196">
        <f t="shared" si="66"/>
        <v>0</v>
      </c>
      <c r="T111" s="196">
        <f t="shared" si="66"/>
        <v>0</v>
      </c>
      <c r="U111" s="196">
        <f t="shared" si="66"/>
        <v>0</v>
      </c>
      <c r="V111" s="196">
        <f t="shared" si="66"/>
        <v>0</v>
      </c>
      <c r="W111" s="196">
        <f t="shared" si="66"/>
        <v>1</v>
      </c>
      <c r="X111" s="196">
        <f t="shared" si="66"/>
        <v>1</v>
      </c>
      <c r="Y111" s="196">
        <f t="shared" si="66"/>
        <v>1</v>
      </c>
      <c r="Z111" s="196">
        <f t="shared" si="66"/>
        <v>1</v>
      </c>
      <c r="AA111" s="83">
        <f t="shared" si="66"/>
        <v>1</v>
      </c>
      <c r="AB111" s="196">
        <f t="shared" si="66"/>
        <v>1</v>
      </c>
      <c r="AC111" s="196">
        <f t="shared" si="66"/>
        <v>1</v>
      </c>
      <c r="AD111" s="196">
        <f t="shared" si="66"/>
        <v>1</v>
      </c>
      <c r="AE111" s="196">
        <f t="shared" si="66"/>
        <v>1</v>
      </c>
      <c r="AF111" s="196">
        <f t="shared" si="66"/>
        <v>1</v>
      </c>
      <c r="AG111" s="196">
        <f t="shared" si="66"/>
        <v>1</v>
      </c>
      <c r="AH111" s="196">
        <f t="shared" si="66"/>
        <v>1</v>
      </c>
      <c r="AI111" s="196">
        <f t="shared" si="66"/>
        <v>1</v>
      </c>
      <c r="AJ111" s="196">
        <f t="shared" si="66"/>
        <v>1</v>
      </c>
      <c r="AK111" s="196">
        <f t="shared" ref="AK111:BB111" si="67">+AJ111+AK110</f>
        <v>1</v>
      </c>
      <c r="AL111" s="196">
        <f t="shared" si="67"/>
        <v>1</v>
      </c>
      <c r="AM111" s="196">
        <f t="shared" si="67"/>
        <v>1</v>
      </c>
      <c r="AN111" s="196">
        <f t="shared" si="67"/>
        <v>1</v>
      </c>
      <c r="AO111" s="196">
        <f t="shared" si="67"/>
        <v>1</v>
      </c>
      <c r="AP111" s="196">
        <f t="shared" si="67"/>
        <v>1</v>
      </c>
      <c r="AQ111" s="196">
        <f t="shared" si="67"/>
        <v>1</v>
      </c>
      <c r="AR111" s="196">
        <f t="shared" si="67"/>
        <v>1</v>
      </c>
      <c r="AS111" s="196">
        <f t="shared" si="67"/>
        <v>1</v>
      </c>
      <c r="AT111" s="196">
        <f t="shared" si="67"/>
        <v>1</v>
      </c>
      <c r="AU111" s="196">
        <f t="shared" si="67"/>
        <v>1</v>
      </c>
      <c r="AV111" s="196">
        <f t="shared" si="67"/>
        <v>1</v>
      </c>
      <c r="AW111" s="196">
        <f t="shared" si="67"/>
        <v>1</v>
      </c>
      <c r="AX111" s="196">
        <f t="shared" si="67"/>
        <v>1</v>
      </c>
      <c r="AY111" s="196">
        <f t="shared" si="67"/>
        <v>1</v>
      </c>
      <c r="AZ111" s="196">
        <f t="shared" si="67"/>
        <v>1</v>
      </c>
      <c r="BA111" s="197">
        <f t="shared" si="67"/>
        <v>1</v>
      </c>
      <c r="BB111" s="195">
        <f t="shared" si="67"/>
        <v>1</v>
      </c>
    </row>
    <row r="112" spans="2:89" s="198" customFormat="1" x14ac:dyDescent="0.25">
      <c r="B112" s="195" t="s">
        <v>116</v>
      </c>
      <c r="C112" s="266"/>
      <c r="D112" s="196">
        <v>0</v>
      </c>
      <c r="E112" s="196">
        <v>0</v>
      </c>
      <c r="F112" s="196">
        <v>0</v>
      </c>
      <c r="G112" s="196">
        <v>0</v>
      </c>
      <c r="H112" s="196">
        <v>0</v>
      </c>
      <c r="I112" s="196">
        <v>0</v>
      </c>
      <c r="J112" s="196">
        <v>0</v>
      </c>
      <c r="K112" s="196">
        <v>0</v>
      </c>
      <c r="L112" s="196">
        <v>0</v>
      </c>
      <c r="M112" s="196">
        <v>0</v>
      </c>
      <c r="N112" s="196">
        <v>0</v>
      </c>
      <c r="O112" s="196">
        <v>0</v>
      </c>
      <c r="P112" s="196">
        <v>0</v>
      </c>
      <c r="Q112" s="196">
        <v>0</v>
      </c>
      <c r="R112" s="196">
        <v>0</v>
      </c>
      <c r="S112" s="196">
        <v>0</v>
      </c>
      <c r="T112" s="196">
        <v>0</v>
      </c>
      <c r="U112" s="196">
        <v>0</v>
      </c>
      <c r="V112" s="196">
        <v>0</v>
      </c>
      <c r="W112" s="196">
        <v>1</v>
      </c>
      <c r="X112" s="196">
        <v>0</v>
      </c>
      <c r="Y112" s="196">
        <v>0</v>
      </c>
      <c r="Z112" s="196">
        <v>0</v>
      </c>
      <c r="AA112" s="83">
        <v>0</v>
      </c>
      <c r="AB112" s="196">
        <v>0</v>
      </c>
      <c r="AC112" s="196">
        <v>0</v>
      </c>
      <c r="AD112" s="196">
        <v>0</v>
      </c>
      <c r="AE112" s="196">
        <v>0</v>
      </c>
      <c r="AF112" s="196">
        <v>0</v>
      </c>
      <c r="AG112" s="196">
        <v>0</v>
      </c>
      <c r="AH112" s="196">
        <v>0</v>
      </c>
      <c r="AI112" s="196">
        <v>0</v>
      </c>
      <c r="AJ112" s="196">
        <v>0</v>
      </c>
      <c r="AK112" s="196">
        <v>0</v>
      </c>
      <c r="AL112" s="196">
        <v>0</v>
      </c>
      <c r="AM112" s="196">
        <v>0</v>
      </c>
      <c r="AN112" s="196">
        <v>0</v>
      </c>
      <c r="AO112" s="196">
        <v>0</v>
      </c>
      <c r="AP112" s="196">
        <v>0</v>
      </c>
      <c r="AQ112" s="196">
        <v>0</v>
      </c>
      <c r="AR112" s="196">
        <v>0</v>
      </c>
      <c r="AS112" s="196">
        <v>0</v>
      </c>
      <c r="AT112" s="196">
        <v>0</v>
      </c>
      <c r="AU112" s="196">
        <v>0</v>
      </c>
      <c r="AV112" s="196">
        <v>0</v>
      </c>
      <c r="AW112" s="196">
        <v>0</v>
      </c>
      <c r="AX112" s="196">
        <v>0</v>
      </c>
      <c r="AY112" s="196">
        <v>0</v>
      </c>
      <c r="AZ112" s="196">
        <v>0</v>
      </c>
      <c r="BA112" s="197">
        <v>0</v>
      </c>
      <c r="BB112" s="195">
        <v>0</v>
      </c>
      <c r="BC112" s="198">
        <f>SUM(N112:BB112)</f>
        <v>1</v>
      </c>
    </row>
    <row r="113" spans="2:89" s="198" customFormat="1" x14ac:dyDescent="0.25">
      <c r="B113" s="195" t="s">
        <v>117</v>
      </c>
      <c r="C113" s="266"/>
      <c r="D113" s="196">
        <f>+D112</f>
        <v>0</v>
      </c>
      <c r="E113" s="196">
        <f t="shared" ref="E113:AJ113" si="68">+D113+E112</f>
        <v>0</v>
      </c>
      <c r="F113" s="196">
        <f t="shared" si="68"/>
        <v>0</v>
      </c>
      <c r="G113" s="196">
        <f t="shared" si="68"/>
        <v>0</v>
      </c>
      <c r="H113" s="196">
        <f t="shared" si="68"/>
        <v>0</v>
      </c>
      <c r="I113" s="196">
        <f t="shared" si="68"/>
        <v>0</v>
      </c>
      <c r="J113" s="196">
        <f t="shared" si="68"/>
        <v>0</v>
      </c>
      <c r="K113" s="196">
        <f t="shared" si="68"/>
        <v>0</v>
      </c>
      <c r="L113" s="196">
        <f t="shared" si="68"/>
        <v>0</v>
      </c>
      <c r="M113" s="196">
        <f t="shared" si="68"/>
        <v>0</v>
      </c>
      <c r="N113" s="196">
        <f t="shared" si="68"/>
        <v>0</v>
      </c>
      <c r="O113" s="196">
        <f t="shared" si="68"/>
        <v>0</v>
      </c>
      <c r="P113" s="196">
        <f t="shared" si="68"/>
        <v>0</v>
      </c>
      <c r="Q113" s="196">
        <f t="shared" si="68"/>
        <v>0</v>
      </c>
      <c r="R113" s="196">
        <f t="shared" si="68"/>
        <v>0</v>
      </c>
      <c r="S113" s="196">
        <f t="shared" si="68"/>
        <v>0</v>
      </c>
      <c r="T113" s="196">
        <f t="shared" si="68"/>
        <v>0</v>
      </c>
      <c r="U113" s="196">
        <f t="shared" si="68"/>
        <v>0</v>
      </c>
      <c r="V113" s="196">
        <f t="shared" si="68"/>
        <v>0</v>
      </c>
      <c r="W113" s="196">
        <f t="shared" si="68"/>
        <v>1</v>
      </c>
      <c r="X113" s="196">
        <f t="shared" si="68"/>
        <v>1</v>
      </c>
      <c r="Y113" s="196">
        <f t="shared" si="68"/>
        <v>1</v>
      </c>
      <c r="Z113" s="196">
        <f t="shared" si="68"/>
        <v>1</v>
      </c>
      <c r="AA113" s="83">
        <f t="shared" si="68"/>
        <v>1</v>
      </c>
      <c r="AB113" s="196">
        <f t="shared" si="68"/>
        <v>1</v>
      </c>
      <c r="AC113" s="196">
        <f t="shared" si="68"/>
        <v>1</v>
      </c>
      <c r="AD113" s="196">
        <f t="shared" si="68"/>
        <v>1</v>
      </c>
      <c r="AE113" s="196">
        <f t="shared" si="68"/>
        <v>1</v>
      </c>
      <c r="AF113" s="196">
        <f t="shared" si="68"/>
        <v>1</v>
      </c>
      <c r="AG113" s="196">
        <f t="shared" si="68"/>
        <v>1</v>
      </c>
      <c r="AH113" s="196">
        <f t="shared" si="68"/>
        <v>1</v>
      </c>
      <c r="AI113" s="196">
        <f t="shared" si="68"/>
        <v>1</v>
      </c>
      <c r="AJ113" s="196">
        <f t="shared" si="68"/>
        <v>1</v>
      </c>
      <c r="AK113" s="196">
        <f t="shared" ref="AK113:BB113" si="69">+AJ113+AK112</f>
        <v>1</v>
      </c>
      <c r="AL113" s="196">
        <f t="shared" si="69"/>
        <v>1</v>
      </c>
      <c r="AM113" s="196">
        <f t="shared" si="69"/>
        <v>1</v>
      </c>
      <c r="AN113" s="196">
        <f t="shared" si="69"/>
        <v>1</v>
      </c>
      <c r="AO113" s="196">
        <f t="shared" si="69"/>
        <v>1</v>
      </c>
      <c r="AP113" s="196">
        <f t="shared" si="69"/>
        <v>1</v>
      </c>
      <c r="AQ113" s="196">
        <f t="shared" si="69"/>
        <v>1</v>
      </c>
      <c r="AR113" s="196">
        <f t="shared" si="69"/>
        <v>1</v>
      </c>
      <c r="AS113" s="196">
        <f t="shared" si="69"/>
        <v>1</v>
      </c>
      <c r="AT113" s="196">
        <f t="shared" si="69"/>
        <v>1</v>
      </c>
      <c r="AU113" s="196">
        <f t="shared" si="69"/>
        <v>1</v>
      </c>
      <c r="AV113" s="196">
        <f t="shared" si="69"/>
        <v>1</v>
      </c>
      <c r="AW113" s="196">
        <f t="shared" si="69"/>
        <v>1</v>
      </c>
      <c r="AX113" s="196">
        <f t="shared" si="69"/>
        <v>1</v>
      </c>
      <c r="AY113" s="196">
        <f t="shared" si="69"/>
        <v>1</v>
      </c>
      <c r="AZ113" s="196">
        <f t="shared" si="69"/>
        <v>1</v>
      </c>
      <c r="BA113" s="197">
        <f t="shared" si="69"/>
        <v>1</v>
      </c>
      <c r="BB113" s="195">
        <f t="shared" si="69"/>
        <v>1</v>
      </c>
    </row>
    <row r="114" spans="2:89" s="213" customFormat="1" x14ac:dyDescent="0.25">
      <c r="B114" s="210"/>
      <c r="C114" s="266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84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2"/>
      <c r="BB114" s="210"/>
    </row>
    <row r="115" spans="2:89" s="199" customFormat="1" x14ac:dyDescent="0.25">
      <c r="B115" s="199" t="s">
        <v>118</v>
      </c>
      <c r="C115" s="200">
        <v>8</v>
      </c>
      <c r="D115" s="201">
        <f t="shared" ref="D115:AI115" si="70">+D111*$C115</f>
        <v>0</v>
      </c>
      <c r="E115" s="201">
        <f t="shared" si="70"/>
        <v>0</v>
      </c>
      <c r="F115" s="201">
        <f t="shared" si="70"/>
        <v>0</v>
      </c>
      <c r="G115" s="201">
        <f t="shared" si="70"/>
        <v>0</v>
      </c>
      <c r="H115" s="201">
        <f t="shared" si="70"/>
        <v>0</v>
      </c>
      <c r="I115" s="201">
        <f t="shared" si="70"/>
        <v>0</v>
      </c>
      <c r="J115" s="201">
        <f t="shared" si="70"/>
        <v>0</v>
      </c>
      <c r="K115" s="201">
        <f t="shared" si="70"/>
        <v>0</v>
      </c>
      <c r="L115" s="201">
        <f t="shared" si="70"/>
        <v>0</v>
      </c>
      <c r="M115" s="201">
        <f t="shared" si="70"/>
        <v>0</v>
      </c>
      <c r="N115" s="201">
        <f t="shared" si="70"/>
        <v>0</v>
      </c>
      <c r="O115" s="201">
        <f t="shared" si="70"/>
        <v>0</v>
      </c>
      <c r="P115" s="201">
        <f t="shared" si="70"/>
        <v>0</v>
      </c>
      <c r="Q115" s="201">
        <f t="shared" si="70"/>
        <v>0</v>
      </c>
      <c r="R115" s="201">
        <f t="shared" si="70"/>
        <v>0</v>
      </c>
      <c r="S115" s="201">
        <f t="shared" si="70"/>
        <v>0</v>
      </c>
      <c r="T115" s="201">
        <f t="shared" si="70"/>
        <v>0</v>
      </c>
      <c r="U115" s="201">
        <f t="shared" si="70"/>
        <v>0</v>
      </c>
      <c r="V115" s="201">
        <f t="shared" si="70"/>
        <v>0</v>
      </c>
      <c r="W115" s="201">
        <f t="shared" si="70"/>
        <v>8</v>
      </c>
      <c r="X115" s="201">
        <f t="shared" si="70"/>
        <v>8</v>
      </c>
      <c r="Y115" s="201">
        <f t="shared" si="70"/>
        <v>8</v>
      </c>
      <c r="Z115" s="201">
        <f t="shared" si="70"/>
        <v>8</v>
      </c>
      <c r="AA115" s="91">
        <f t="shared" si="70"/>
        <v>8</v>
      </c>
      <c r="AB115" s="201">
        <f t="shared" si="70"/>
        <v>8</v>
      </c>
      <c r="AC115" s="201">
        <f t="shared" si="70"/>
        <v>8</v>
      </c>
      <c r="AD115" s="201">
        <f t="shared" si="70"/>
        <v>8</v>
      </c>
      <c r="AE115" s="201">
        <f t="shared" si="70"/>
        <v>8</v>
      </c>
      <c r="AF115" s="201">
        <f t="shared" si="70"/>
        <v>8</v>
      </c>
      <c r="AG115" s="201">
        <f t="shared" si="70"/>
        <v>8</v>
      </c>
      <c r="AH115" s="201">
        <f t="shared" si="70"/>
        <v>8</v>
      </c>
      <c r="AI115" s="201">
        <f t="shared" si="70"/>
        <v>8</v>
      </c>
      <c r="AJ115" s="201">
        <f t="shared" ref="AJ115:BB115" si="71">+AJ111*$C115</f>
        <v>8</v>
      </c>
      <c r="AK115" s="201">
        <f t="shared" si="71"/>
        <v>8</v>
      </c>
      <c r="AL115" s="201">
        <f t="shared" si="71"/>
        <v>8</v>
      </c>
      <c r="AM115" s="201">
        <f t="shared" si="71"/>
        <v>8</v>
      </c>
      <c r="AN115" s="201">
        <f t="shared" si="71"/>
        <v>8</v>
      </c>
      <c r="AO115" s="201">
        <f t="shared" si="71"/>
        <v>8</v>
      </c>
      <c r="AP115" s="201">
        <f t="shared" si="71"/>
        <v>8</v>
      </c>
      <c r="AQ115" s="201">
        <f t="shared" si="71"/>
        <v>8</v>
      </c>
      <c r="AR115" s="201">
        <f t="shared" si="71"/>
        <v>8</v>
      </c>
      <c r="AS115" s="201">
        <f t="shared" si="71"/>
        <v>8</v>
      </c>
      <c r="AT115" s="201">
        <f t="shared" si="71"/>
        <v>8</v>
      </c>
      <c r="AU115" s="201">
        <f t="shared" si="71"/>
        <v>8</v>
      </c>
      <c r="AV115" s="201">
        <f t="shared" si="71"/>
        <v>8</v>
      </c>
      <c r="AW115" s="201">
        <f t="shared" si="71"/>
        <v>8</v>
      </c>
      <c r="AX115" s="201">
        <f t="shared" si="71"/>
        <v>8</v>
      </c>
      <c r="AY115" s="201">
        <f t="shared" si="71"/>
        <v>8</v>
      </c>
      <c r="AZ115" s="201">
        <f t="shared" si="71"/>
        <v>8</v>
      </c>
      <c r="BA115" s="202">
        <f t="shared" si="71"/>
        <v>8</v>
      </c>
      <c r="BB115" s="203">
        <f t="shared" si="71"/>
        <v>8</v>
      </c>
      <c r="BC115" s="203"/>
      <c r="BF115" s="203"/>
      <c r="BG115" s="203"/>
      <c r="BH115" s="203"/>
      <c r="BI115" s="203"/>
      <c r="BJ115" s="203"/>
      <c r="BK115" s="203"/>
      <c r="BL115" s="203"/>
      <c r="BM115" s="203"/>
      <c r="BN115" s="203"/>
      <c r="BO115" s="203"/>
      <c r="BP115" s="203"/>
      <c r="BQ115" s="203"/>
      <c r="BR115" s="203"/>
      <c r="BS115" s="203"/>
      <c r="BT115" s="203"/>
      <c r="BU115" s="203"/>
      <c r="BV115" s="203"/>
      <c r="BW115" s="203"/>
      <c r="BX115" s="203"/>
      <c r="BY115" s="203"/>
      <c r="BZ115" s="203"/>
      <c r="CA115" s="203"/>
      <c r="CB115" s="203"/>
      <c r="CC115" s="203"/>
      <c r="CD115" s="203"/>
      <c r="CE115" s="203"/>
      <c r="CF115" s="203"/>
      <c r="CG115" s="203"/>
      <c r="CH115" s="203"/>
      <c r="CI115" s="203"/>
      <c r="CJ115" s="203"/>
      <c r="CK115" s="203"/>
    </row>
    <row r="116" spans="2:89" s="204" customFormat="1" ht="13.8" thickBot="1" x14ac:dyDescent="0.3">
      <c r="B116" s="204" t="s">
        <v>119</v>
      </c>
      <c r="C116" s="205" t="str">
        <f>+'NTP or Sold'!C11</f>
        <v>NTP</v>
      </c>
      <c r="D116" s="206">
        <f t="shared" ref="D116:AI116" si="72">+D113*$C115</f>
        <v>0</v>
      </c>
      <c r="E116" s="206">
        <f t="shared" si="72"/>
        <v>0</v>
      </c>
      <c r="F116" s="206">
        <f t="shared" si="72"/>
        <v>0</v>
      </c>
      <c r="G116" s="206">
        <f t="shared" si="72"/>
        <v>0</v>
      </c>
      <c r="H116" s="206">
        <f t="shared" si="72"/>
        <v>0</v>
      </c>
      <c r="I116" s="206">
        <f t="shared" si="72"/>
        <v>0</v>
      </c>
      <c r="J116" s="206">
        <f t="shared" si="72"/>
        <v>0</v>
      </c>
      <c r="K116" s="206">
        <f t="shared" si="72"/>
        <v>0</v>
      </c>
      <c r="L116" s="206">
        <f t="shared" si="72"/>
        <v>0</v>
      </c>
      <c r="M116" s="206">
        <f t="shared" si="72"/>
        <v>0</v>
      </c>
      <c r="N116" s="206">
        <f t="shared" si="72"/>
        <v>0</v>
      </c>
      <c r="O116" s="206">
        <f t="shared" si="72"/>
        <v>0</v>
      </c>
      <c r="P116" s="206">
        <f t="shared" si="72"/>
        <v>0</v>
      </c>
      <c r="Q116" s="206">
        <f t="shared" si="72"/>
        <v>0</v>
      </c>
      <c r="R116" s="206">
        <f t="shared" si="72"/>
        <v>0</v>
      </c>
      <c r="S116" s="206">
        <f t="shared" si="72"/>
        <v>0</v>
      </c>
      <c r="T116" s="206">
        <f t="shared" si="72"/>
        <v>0</v>
      </c>
      <c r="U116" s="206">
        <f t="shared" si="72"/>
        <v>0</v>
      </c>
      <c r="V116" s="206">
        <f t="shared" si="72"/>
        <v>0</v>
      </c>
      <c r="W116" s="206">
        <f t="shared" si="72"/>
        <v>8</v>
      </c>
      <c r="X116" s="206">
        <f t="shared" si="72"/>
        <v>8</v>
      </c>
      <c r="Y116" s="206">
        <f t="shared" si="72"/>
        <v>8</v>
      </c>
      <c r="Z116" s="206">
        <f t="shared" si="72"/>
        <v>8</v>
      </c>
      <c r="AA116" s="137">
        <f t="shared" si="72"/>
        <v>8</v>
      </c>
      <c r="AB116" s="206">
        <f t="shared" si="72"/>
        <v>8</v>
      </c>
      <c r="AC116" s="206">
        <f t="shared" si="72"/>
        <v>8</v>
      </c>
      <c r="AD116" s="206">
        <f t="shared" si="72"/>
        <v>8</v>
      </c>
      <c r="AE116" s="206">
        <f t="shared" si="72"/>
        <v>8</v>
      </c>
      <c r="AF116" s="206">
        <f t="shared" si="72"/>
        <v>8</v>
      </c>
      <c r="AG116" s="206">
        <f t="shared" si="72"/>
        <v>8</v>
      </c>
      <c r="AH116" s="206">
        <f t="shared" si="72"/>
        <v>8</v>
      </c>
      <c r="AI116" s="206">
        <f t="shared" si="72"/>
        <v>8</v>
      </c>
      <c r="AJ116" s="206">
        <f t="shared" ref="AJ116:BB116" si="73">+AJ113*$C115</f>
        <v>8</v>
      </c>
      <c r="AK116" s="206">
        <f t="shared" si="73"/>
        <v>8</v>
      </c>
      <c r="AL116" s="206">
        <f t="shared" si="73"/>
        <v>8</v>
      </c>
      <c r="AM116" s="206">
        <f t="shared" si="73"/>
        <v>8</v>
      </c>
      <c r="AN116" s="206">
        <f t="shared" si="73"/>
        <v>8</v>
      </c>
      <c r="AO116" s="206">
        <f t="shared" si="73"/>
        <v>8</v>
      </c>
      <c r="AP116" s="206">
        <f t="shared" si="73"/>
        <v>8</v>
      </c>
      <c r="AQ116" s="206">
        <f t="shared" si="73"/>
        <v>8</v>
      </c>
      <c r="AR116" s="206">
        <f t="shared" si="73"/>
        <v>8</v>
      </c>
      <c r="AS116" s="206">
        <f t="shared" si="73"/>
        <v>8</v>
      </c>
      <c r="AT116" s="206">
        <f t="shared" si="73"/>
        <v>8</v>
      </c>
      <c r="AU116" s="206">
        <f t="shared" si="73"/>
        <v>8</v>
      </c>
      <c r="AV116" s="206">
        <f t="shared" si="73"/>
        <v>8</v>
      </c>
      <c r="AW116" s="206">
        <f t="shared" si="73"/>
        <v>8</v>
      </c>
      <c r="AX116" s="206">
        <f t="shared" si="73"/>
        <v>8</v>
      </c>
      <c r="AY116" s="206">
        <f t="shared" si="73"/>
        <v>8</v>
      </c>
      <c r="AZ116" s="206">
        <f t="shared" si="73"/>
        <v>8</v>
      </c>
      <c r="BA116" s="207">
        <f t="shared" si="73"/>
        <v>8</v>
      </c>
      <c r="BB116" s="208">
        <f t="shared" si="73"/>
        <v>8</v>
      </c>
      <c r="BC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</row>
    <row r="117" spans="2:89" s="194" customFormat="1" ht="15" customHeight="1" thickTop="1" x14ac:dyDescent="0.25">
      <c r="B117" s="191" t="str">
        <f>+'NTP or Sold'!H24</f>
        <v>7FA</v>
      </c>
      <c r="C117" s="265" t="str">
        <f>+'NTP or Sold'!T24</f>
        <v>Vitro (ENA)</v>
      </c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85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3"/>
    </row>
    <row r="118" spans="2:89" s="198" customFormat="1" x14ac:dyDescent="0.25">
      <c r="B118" s="195" t="s">
        <v>114</v>
      </c>
      <c r="C118" s="266"/>
      <c r="D118" s="196">
        <v>0</v>
      </c>
      <c r="E118" s="196">
        <v>0</v>
      </c>
      <c r="F118" s="196">
        <v>0</v>
      </c>
      <c r="G118" s="196">
        <v>0</v>
      </c>
      <c r="H118" s="196">
        <v>0</v>
      </c>
      <c r="I118" s="196">
        <v>0</v>
      </c>
      <c r="J118" s="196">
        <v>0</v>
      </c>
      <c r="K118" s="196">
        <v>0</v>
      </c>
      <c r="L118" s="196">
        <v>0</v>
      </c>
      <c r="M118" s="196">
        <v>0</v>
      </c>
      <c r="N118" s="196">
        <v>0</v>
      </c>
      <c r="O118" s="196">
        <v>0</v>
      </c>
      <c r="P118" s="196">
        <v>0</v>
      </c>
      <c r="Q118" s="196">
        <v>0</v>
      </c>
      <c r="R118" s="196">
        <v>0</v>
      </c>
      <c r="S118" s="196">
        <v>0</v>
      </c>
      <c r="T118" s="196">
        <v>0</v>
      </c>
      <c r="U118" s="196">
        <v>0</v>
      </c>
      <c r="V118" s="196">
        <v>0</v>
      </c>
      <c r="W118" s="196">
        <v>0</v>
      </c>
      <c r="X118" s="196">
        <v>0</v>
      </c>
      <c r="Y118" s="196">
        <v>0.77673999999999999</v>
      </c>
      <c r="Z118" s="196">
        <v>0</v>
      </c>
      <c r="AA118" s="196">
        <v>0.11162999999999999</v>
      </c>
      <c r="AB118" s="196">
        <v>0.11162999999999999</v>
      </c>
      <c r="AC118" s="196">
        <v>0</v>
      </c>
      <c r="AD118" s="83">
        <v>0</v>
      </c>
      <c r="AE118" s="196">
        <v>0</v>
      </c>
      <c r="AF118" s="196">
        <v>0</v>
      </c>
      <c r="AG118" s="196">
        <v>0</v>
      </c>
      <c r="AH118" s="196">
        <v>0</v>
      </c>
      <c r="AI118" s="196">
        <v>0</v>
      </c>
      <c r="AJ118" s="196">
        <v>0</v>
      </c>
      <c r="AK118" s="196">
        <v>0</v>
      </c>
      <c r="AL118" s="196">
        <v>0</v>
      </c>
      <c r="AM118" s="196">
        <v>0</v>
      </c>
      <c r="AN118" s="196">
        <v>0</v>
      </c>
      <c r="AO118" s="196">
        <v>0</v>
      </c>
      <c r="AP118" s="196">
        <v>0</v>
      </c>
      <c r="AQ118" s="196">
        <v>0</v>
      </c>
      <c r="AR118" s="196">
        <v>0</v>
      </c>
      <c r="AS118" s="196">
        <v>0</v>
      </c>
      <c r="AT118" s="196">
        <v>0</v>
      </c>
      <c r="AU118" s="196">
        <v>0</v>
      </c>
      <c r="AV118" s="196">
        <v>0</v>
      </c>
      <c r="AW118" s="196">
        <v>0</v>
      </c>
      <c r="AX118" s="196">
        <v>0</v>
      </c>
      <c r="AY118" s="196">
        <v>0</v>
      </c>
      <c r="AZ118" s="196">
        <v>0</v>
      </c>
      <c r="BA118" s="196">
        <v>0</v>
      </c>
      <c r="BB118" s="196">
        <v>0</v>
      </c>
      <c r="BC118" s="197">
        <f>SUM(D118:BB118)</f>
        <v>1</v>
      </c>
      <c r="BD118" s="195"/>
    </row>
    <row r="119" spans="2:89" s="198" customFormat="1" x14ac:dyDescent="0.25">
      <c r="B119" s="195" t="s">
        <v>115</v>
      </c>
      <c r="C119" s="266"/>
      <c r="D119" s="196">
        <f>D118</f>
        <v>0</v>
      </c>
      <c r="E119" s="196">
        <f t="shared" ref="E119:AJ119" si="74">+D119+E118</f>
        <v>0</v>
      </c>
      <c r="F119" s="196">
        <f t="shared" si="74"/>
        <v>0</v>
      </c>
      <c r="G119" s="196">
        <f t="shared" si="74"/>
        <v>0</v>
      </c>
      <c r="H119" s="196">
        <f t="shared" si="74"/>
        <v>0</v>
      </c>
      <c r="I119" s="196">
        <f t="shared" si="74"/>
        <v>0</v>
      </c>
      <c r="J119" s="196">
        <f t="shared" si="74"/>
        <v>0</v>
      </c>
      <c r="K119" s="196">
        <f t="shared" si="74"/>
        <v>0</v>
      </c>
      <c r="L119" s="196">
        <f t="shared" si="74"/>
        <v>0</v>
      </c>
      <c r="M119" s="196">
        <f t="shared" si="74"/>
        <v>0</v>
      </c>
      <c r="N119" s="196">
        <f t="shared" si="74"/>
        <v>0</v>
      </c>
      <c r="O119" s="196">
        <f t="shared" si="74"/>
        <v>0</v>
      </c>
      <c r="P119" s="196">
        <f t="shared" si="74"/>
        <v>0</v>
      </c>
      <c r="Q119" s="196">
        <f t="shared" si="74"/>
        <v>0</v>
      </c>
      <c r="R119" s="196">
        <f t="shared" si="74"/>
        <v>0</v>
      </c>
      <c r="S119" s="196">
        <f t="shared" si="74"/>
        <v>0</v>
      </c>
      <c r="T119" s="196">
        <f t="shared" si="74"/>
        <v>0</v>
      </c>
      <c r="U119" s="196">
        <f t="shared" si="74"/>
        <v>0</v>
      </c>
      <c r="V119" s="196">
        <f t="shared" si="74"/>
        <v>0</v>
      </c>
      <c r="W119" s="196">
        <f t="shared" si="74"/>
        <v>0</v>
      </c>
      <c r="X119" s="196">
        <f t="shared" si="74"/>
        <v>0</v>
      </c>
      <c r="Y119" s="196">
        <f t="shared" si="74"/>
        <v>0.77673999999999999</v>
      </c>
      <c r="Z119" s="196">
        <f t="shared" si="74"/>
        <v>0.77673999999999999</v>
      </c>
      <c r="AA119" s="196">
        <f t="shared" si="74"/>
        <v>0.88836999999999999</v>
      </c>
      <c r="AB119" s="196">
        <f t="shared" si="74"/>
        <v>1</v>
      </c>
      <c r="AC119" s="196">
        <f t="shared" si="74"/>
        <v>1</v>
      </c>
      <c r="AD119" s="83">
        <f t="shared" si="74"/>
        <v>1</v>
      </c>
      <c r="AE119" s="196">
        <f t="shared" si="74"/>
        <v>1</v>
      </c>
      <c r="AF119" s="196">
        <f t="shared" si="74"/>
        <v>1</v>
      </c>
      <c r="AG119" s="196">
        <f t="shared" si="74"/>
        <v>1</v>
      </c>
      <c r="AH119" s="196">
        <f t="shared" si="74"/>
        <v>1</v>
      </c>
      <c r="AI119" s="196">
        <f t="shared" si="74"/>
        <v>1</v>
      </c>
      <c r="AJ119" s="196">
        <f t="shared" si="74"/>
        <v>1</v>
      </c>
      <c r="AK119" s="196">
        <f t="shared" ref="AK119:BB119" si="75">+AJ119+AK118</f>
        <v>1</v>
      </c>
      <c r="AL119" s="196">
        <f t="shared" si="75"/>
        <v>1</v>
      </c>
      <c r="AM119" s="196">
        <f t="shared" si="75"/>
        <v>1</v>
      </c>
      <c r="AN119" s="196">
        <f t="shared" si="75"/>
        <v>1</v>
      </c>
      <c r="AO119" s="196">
        <f t="shared" si="75"/>
        <v>1</v>
      </c>
      <c r="AP119" s="196">
        <f t="shared" si="75"/>
        <v>1</v>
      </c>
      <c r="AQ119" s="196">
        <f t="shared" si="75"/>
        <v>1</v>
      </c>
      <c r="AR119" s="196">
        <f t="shared" si="75"/>
        <v>1</v>
      </c>
      <c r="AS119" s="196">
        <f t="shared" si="75"/>
        <v>1</v>
      </c>
      <c r="AT119" s="196">
        <f t="shared" si="75"/>
        <v>1</v>
      </c>
      <c r="AU119" s="196">
        <f t="shared" si="75"/>
        <v>1</v>
      </c>
      <c r="AV119" s="196">
        <f t="shared" si="75"/>
        <v>1</v>
      </c>
      <c r="AW119" s="196">
        <f t="shared" si="75"/>
        <v>1</v>
      </c>
      <c r="AX119" s="196">
        <f t="shared" si="75"/>
        <v>1</v>
      </c>
      <c r="AY119" s="196">
        <f t="shared" si="75"/>
        <v>1</v>
      </c>
      <c r="AZ119" s="196">
        <f t="shared" si="75"/>
        <v>1</v>
      </c>
      <c r="BA119" s="196">
        <f t="shared" si="75"/>
        <v>1</v>
      </c>
      <c r="BB119" s="196">
        <f t="shared" si="75"/>
        <v>1</v>
      </c>
      <c r="BC119" s="197"/>
      <c r="BD119" s="195"/>
    </row>
    <row r="120" spans="2:89" s="198" customFormat="1" x14ac:dyDescent="0.25">
      <c r="B120" s="195" t="s">
        <v>116</v>
      </c>
      <c r="C120" s="266"/>
      <c r="D120" s="196">
        <v>0</v>
      </c>
      <c r="E120" s="196">
        <v>0</v>
      </c>
      <c r="F120" s="196">
        <v>0</v>
      </c>
      <c r="G120" s="196">
        <v>0</v>
      </c>
      <c r="H120" s="196">
        <v>0</v>
      </c>
      <c r="I120" s="196">
        <v>0</v>
      </c>
      <c r="J120" s="196">
        <v>0</v>
      </c>
      <c r="K120" s="196">
        <v>0</v>
      </c>
      <c r="L120" s="196">
        <v>0</v>
      </c>
      <c r="M120" s="196">
        <v>0</v>
      </c>
      <c r="N120" s="196">
        <v>0</v>
      </c>
      <c r="O120" s="196">
        <v>0</v>
      </c>
      <c r="P120" s="196">
        <v>0</v>
      </c>
      <c r="Q120" s="196">
        <v>0</v>
      </c>
      <c r="R120" s="196">
        <v>0</v>
      </c>
      <c r="S120" s="196">
        <v>0</v>
      </c>
      <c r="T120" s="196">
        <f t="shared" ref="T120:BB120" si="76">T121-S121</f>
        <v>0.23200000000000001</v>
      </c>
      <c r="U120" s="196">
        <f t="shared" si="76"/>
        <v>1.7999999999999988E-2</v>
      </c>
      <c r="V120" s="196">
        <f t="shared" si="76"/>
        <v>1.5000000000000013E-2</v>
      </c>
      <c r="W120" s="196">
        <f t="shared" si="76"/>
        <v>1.9999999999999962E-2</v>
      </c>
      <c r="X120" s="196">
        <f t="shared" si="76"/>
        <v>2.5000000000000022E-2</v>
      </c>
      <c r="Y120" s="196">
        <f t="shared" si="76"/>
        <v>3.0000000000000027E-2</v>
      </c>
      <c r="Z120" s="196">
        <f t="shared" si="76"/>
        <v>0</v>
      </c>
      <c r="AA120" s="196">
        <f t="shared" si="76"/>
        <v>0.65999999999999992</v>
      </c>
      <c r="AB120" s="196">
        <f t="shared" si="76"/>
        <v>0</v>
      </c>
      <c r="AC120" s="196">
        <f t="shared" si="76"/>
        <v>0</v>
      </c>
      <c r="AD120" s="83">
        <f t="shared" si="76"/>
        <v>0</v>
      </c>
      <c r="AE120" s="196">
        <f t="shared" si="76"/>
        <v>0</v>
      </c>
      <c r="AF120" s="196">
        <f t="shared" si="76"/>
        <v>0</v>
      </c>
      <c r="AG120" s="196">
        <f t="shared" si="76"/>
        <v>0</v>
      </c>
      <c r="AH120" s="196">
        <f t="shared" si="76"/>
        <v>0</v>
      </c>
      <c r="AI120" s="196">
        <f t="shared" si="76"/>
        <v>0</v>
      </c>
      <c r="AJ120" s="196">
        <f t="shared" si="76"/>
        <v>0</v>
      </c>
      <c r="AK120" s="196">
        <f t="shared" si="76"/>
        <v>0</v>
      </c>
      <c r="AL120" s="196">
        <f t="shared" si="76"/>
        <v>0</v>
      </c>
      <c r="AM120" s="196">
        <f t="shared" si="76"/>
        <v>0</v>
      </c>
      <c r="AN120" s="196">
        <f t="shared" si="76"/>
        <v>0</v>
      </c>
      <c r="AO120" s="196">
        <f t="shared" si="76"/>
        <v>0</v>
      </c>
      <c r="AP120" s="196">
        <f t="shared" si="76"/>
        <v>0</v>
      </c>
      <c r="AQ120" s="196">
        <f t="shared" si="76"/>
        <v>0</v>
      </c>
      <c r="AR120" s="196">
        <f t="shared" si="76"/>
        <v>0</v>
      </c>
      <c r="AS120" s="196">
        <f t="shared" si="76"/>
        <v>0</v>
      </c>
      <c r="AT120" s="196">
        <f t="shared" si="76"/>
        <v>0</v>
      </c>
      <c r="AU120" s="196">
        <f t="shared" si="76"/>
        <v>0</v>
      </c>
      <c r="AV120" s="196">
        <f t="shared" si="76"/>
        <v>0</v>
      </c>
      <c r="AW120" s="196">
        <f t="shared" si="76"/>
        <v>0</v>
      </c>
      <c r="AX120" s="196">
        <f t="shared" si="76"/>
        <v>0</v>
      </c>
      <c r="AY120" s="196">
        <f t="shared" si="76"/>
        <v>0</v>
      </c>
      <c r="AZ120" s="196">
        <f t="shared" si="76"/>
        <v>0</v>
      </c>
      <c r="BA120" s="196">
        <f t="shared" si="76"/>
        <v>0</v>
      </c>
      <c r="BB120" s="196">
        <f t="shared" si="76"/>
        <v>0</v>
      </c>
      <c r="BC120" s="197">
        <f>SUM(D120:BB120)</f>
        <v>1</v>
      </c>
      <c r="BD120" s="195"/>
    </row>
    <row r="121" spans="2:89" s="198" customFormat="1" x14ac:dyDescent="0.25">
      <c r="B121" s="195" t="s">
        <v>117</v>
      </c>
      <c r="C121" s="266"/>
      <c r="D121" s="196">
        <f>D120</f>
        <v>0</v>
      </c>
      <c r="E121" s="196">
        <f t="shared" ref="E121:S121" si="77">+D121+E120</f>
        <v>0</v>
      </c>
      <c r="F121" s="196">
        <f t="shared" si="77"/>
        <v>0</v>
      </c>
      <c r="G121" s="196">
        <f t="shared" si="77"/>
        <v>0</v>
      </c>
      <c r="H121" s="196">
        <f t="shared" si="77"/>
        <v>0</v>
      </c>
      <c r="I121" s="196">
        <f t="shared" si="77"/>
        <v>0</v>
      </c>
      <c r="J121" s="196">
        <f t="shared" si="77"/>
        <v>0</v>
      </c>
      <c r="K121" s="196">
        <f t="shared" si="77"/>
        <v>0</v>
      </c>
      <c r="L121" s="196">
        <f t="shared" si="77"/>
        <v>0</v>
      </c>
      <c r="M121" s="196">
        <f t="shared" si="77"/>
        <v>0</v>
      </c>
      <c r="N121" s="196">
        <f t="shared" si="77"/>
        <v>0</v>
      </c>
      <c r="O121" s="196">
        <f t="shared" si="77"/>
        <v>0</v>
      </c>
      <c r="P121" s="196">
        <f t="shared" si="77"/>
        <v>0</v>
      </c>
      <c r="Q121" s="196">
        <f t="shared" si="77"/>
        <v>0</v>
      </c>
      <c r="R121" s="196">
        <f t="shared" si="77"/>
        <v>0</v>
      </c>
      <c r="S121" s="196">
        <f t="shared" si="77"/>
        <v>0</v>
      </c>
      <c r="T121" s="196">
        <v>0.23200000000000001</v>
      </c>
      <c r="U121" s="196">
        <v>0.25</v>
      </c>
      <c r="V121" s="196">
        <v>0.26500000000000001</v>
      </c>
      <c r="W121" s="196">
        <v>0.28499999999999998</v>
      </c>
      <c r="X121" s="196">
        <v>0.31</v>
      </c>
      <c r="Y121" s="196">
        <v>0.34</v>
      </c>
      <c r="Z121" s="196">
        <v>0.34</v>
      </c>
      <c r="AA121" s="196">
        <v>1</v>
      </c>
      <c r="AB121" s="196">
        <v>1</v>
      </c>
      <c r="AC121" s="196">
        <v>1</v>
      </c>
      <c r="AD121" s="83">
        <v>1</v>
      </c>
      <c r="AE121" s="196">
        <v>1</v>
      </c>
      <c r="AF121" s="196">
        <v>1</v>
      </c>
      <c r="AG121" s="196">
        <v>1</v>
      </c>
      <c r="AH121" s="196">
        <v>1</v>
      </c>
      <c r="AI121" s="196">
        <v>1</v>
      </c>
      <c r="AJ121" s="196">
        <v>1</v>
      </c>
      <c r="AK121" s="196">
        <v>1</v>
      </c>
      <c r="AL121" s="196">
        <v>1</v>
      </c>
      <c r="AM121" s="196">
        <v>1</v>
      </c>
      <c r="AN121" s="196">
        <v>1</v>
      </c>
      <c r="AO121" s="196">
        <v>1</v>
      </c>
      <c r="AP121" s="196">
        <v>1</v>
      </c>
      <c r="AQ121" s="196">
        <v>1</v>
      </c>
      <c r="AR121" s="196">
        <v>1</v>
      </c>
      <c r="AS121" s="196">
        <v>1</v>
      </c>
      <c r="AT121" s="196">
        <v>1</v>
      </c>
      <c r="AU121" s="196">
        <v>1</v>
      </c>
      <c r="AV121" s="196">
        <v>1</v>
      </c>
      <c r="AW121" s="196">
        <v>1</v>
      </c>
      <c r="AX121" s="196">
        <v>1</v>
      </c>
      <c r="AY121" s="196">
        <v>1</v>
      </c>
      <c r="AZ121" s="196">
        <v>1</v>
      </c>
      <c r="BA121" s="196">
        <v>1</v>
      </c>
      <c r="BB121" s="196">
        <v>1</v>
      </c>
      <c r="BC121" s="197"/>
      <c r="BD121" s="195"/>
    </row>
    <row r="122" spans="2:89" s="213" customFormat="1" x14ac:dyDescent="0.25">
      <c r="B122" s="210"/>
      <c r="C122" s="266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84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2"/>
      <c r="BD122" s="210"/>
    </row>
    <row r="123" spans="2:89" s="199" customFormat="1" x14ac:dyDescent="0.25">
      <c r="B123" s="199" t="s">
        <v>118</v>
      </c>
      <c r="C123" s="200">
        <v>31.246613</v>
      </c>
      <c r="D123" s="201">
        <f t="shared" ref="D123:AI123" si="78">+D119*$C123</f>
        <v>0</v>
      </c>
      <c r="E123" s="201">
        <f t="shared" si="78"/>
        <v>0</v>
      </c>
      <c r="F123" s="201">
        <f t="shared" si="78"/>
        <v>0</v>
      </c>
      <c r="G123" s="201">
        <f t="shared" si="78"/>
        <v>0</v>
      </c>
      <c r="H123" s="201">
        <f t="shared" si="78"/>
        <v>0</v>
      </c>
      <c r="I123" s="201">
        <f t="shared" si="78"/>
        <v>0</v>
      </c>
      <c r="J123" s="201">
        <f t="shared" si="78"/>
        <v>0</v>
      </c>
      <c r="K123" s="201">
        <f t="shared" si="78"/>
        <v>0</v>
      </c>
      <c r="L123" s="201">
        <f t="shared" si="78"/>
        <v>0</v>
      </c>
      <c r="M123" s="201">
        <f t="shared" si="78"/>
        <v>0</v>
      </c>
      <c r="N123" s="201">
        <f t="shared" si="78"/>
        <v>0</v>
      </c>
      <c r="O123" s="201">
        <f t="shared" si="78"/>
        <v>0</v>
      </c>
      <c r="P123" s="201">
        <f t="shared" si="78"/>
        <v>0</v>
      </c>
      <c r="Q123" s="201">
        <f t="shared" si="78"/>
        <v>0</v>
      </c>
      <c r="R123" s="201">
        <f t="shared" si="78"/>
        <v>0</v>
      </c>
      <c r="S123" s="201">
        <f t="shared" si="78"/>
        <v>0</v>
      </c>
      <c r="T123" s="201">
        <f t="shared" si="78"/>
        <v>0</v>
      </c>
      <c r="U123" s="201">
        <f t="shared" si="78"/>
        <v>0</v>
      </c>
      <c r="V123" s="201">
        <f t="shared" si="78"/>
        <v>0</v>
      </c>
      <c r="W123" s="201">
        <f t="shared" si="78"/>
        <v>0</v>
      </c>
      <c r="X123" s="201">
        <f t="shared" si="78"/>
        <v>0</v>
      </c>
      <c r="Y123" s="201">
        <f t="shared" si="78"/>
        <v>24.270494181619998</v>
      </c>
      <c r="Z123" s="201">
        <f t="shared" si="78"/>
        <v>24.270494181619998</v>
      </c>
      <c r="AA123" s="201">
        <f t="shared" si="78"/>
        <v>27.758553590809999</v>
      </c>
      <c r="AB123" s="201">
        <f t="shared" si="78"/>
        <v>31.246613</v>
      </c>
      <c r="AC123" s="201">
        <f t="shared" si="78"/>
        <v>31.246613</v>
      </c>
      <c r="AD123" s="91">
        <f t="shared" si="78"/>
        <v>31.246613</v>
      </c>
      <c r="AE123" s="201">
        <f t="shared" si="78"/>
        <v>31.246613</v>
      </c>
      <c r="AF123" s="201">
        <f t="shared" si="78"/>
        <v>31.246613</v>
      </c>
      <c r="AG123" s="201">
        <f t="shared" si="78"/>
        <v>31.246613</v>
      </c>
      <c r="AH123" s="201">
        <f t="shared" si="78"/>
        <v>31.246613</v>
      </c>
      <c r="AI123" s="201">
        <f t="shared" si="78"/>
        <v>31.246613</v>
      </c>
      <c r="AJ123" s="201">
        <f t="shared" ref="AJ123:BB123" si="79">+AJ119*$C123</f>
        <v>31.246613</v>
      </c>
      <c r="AK123" s="201">
        <f t="shared" si="79"/>
        <v>31.246613</v>
      </c>
      <c r="AL123" s="201">
        <f t="shared" si="79"/>
        <v>31.246613</v>
      </c>
      <c r="AM123" s="201">
        <f t="shared" si="79"/>
        <v>31.246613</v>
      </c>
      <c r="AN123" s="201">
        <f t="shared" si="79"/>
        <v>31.246613</v>
      </c>
      <c r="AO123" s="201">
        <f t="shared" si="79"/>
        <v>31.246613</v>
      </c>
      <c r="AP123" s="201">
        <f t="shared" si="79"/>
        <v>31.246613</v>
      </c>
      <c r="AQ123" s="201">
        <f t="shared" si="79"/>
        <v>31.246613</v>
      </c>
      <c r="AR123" s="201">
        <f t="shared" si="79"/>
        <v>31.246613</v>
      </c>
      <c r="AS123" s="201">
        <f t="shared" si="79"/>
        <v>31.246613</v>
      </c>
      <c r="AT123" s="201">
        <f t="shared" si="79"/>
        <v>31.246613</v>
      </c>
      <c r="AU123" s="201">
        <f t="shared" si="79"/>
        <v>31.246613</v>
      </c>
      <c r="AV123" s="201">
        <f t="shared" si="79"/>
        <v>31.246613</v>
      </c>
      <c r="AW123" s="201">
        <f t="shared" si="79"/>
        <v>31.246613</v>
      </c>
      <c r="AX123" s="201">
        <f t="shared" si="79"/>
        <v>31.246613</v>
      </c>
      <c r="AY123" s="201">
        <f t="shared" si="79"/>
        <v>31.246613</v>
      </c>
      <c r="AZ123" s="201">
        <f t="shared" si="79"/>
        <v>31.246613</v>
      </c>
      <c r="BA123" s="201">
        <f t="shared" si="79"/>
        <v>31.246613</v>
      </c>
      <c r="BB123" s="201">
        <f t="shared" si="79"/>
        <v>31.246613</v>
      </c>
      <c r="BC123" s="202"/>
      <c r="BD123" s="203"/>
      <c r="BE123" s="203"/>
      <c r="BF123" s="203"/>
      <c r="BG123" s="203"/>
      <c r="BH123" s="203"/>
      <c r="BI123" s="203"/>
      <c r="BJ123" s="203"/>
      <c r="BK123" s="203"/>
      <c r="BL123" s="203"/>
      <c r="BM123" s="203"/>
      <c r="BN123" s="203"/>
      <c r="BO123" s="203"/>
      <c r="BP123" s="203"/>
      <c r="BQ123" s="203"/>
      <c r="BR123" s="203"/>
      <c r="BS123" s="203"/>
      <c r="BT123" s="203"/>
      <c r="BU123" s="203"/>
      <c r="BV123" s="203"/>
      <c r="BW123" s="203"/>
      <c r="BX123" s="203"/>
      <c r="BY123" s="203"/>
      <c r="BZ123" s="203"/>
      <c r="CA123" s="203"/>
      <c r="CB123" s="203"/>
      <c r="CC123" s="203"/>
      <c r="CD123" s="203"/>
      <c r="CE123" s="203"/>
      <c r="CF123" s="203"/>
      <c r="CG123" s="203"/>
      <c r="CH123" s="203"/>
      <c r="CI123" s="203"/>
      <c r="CJ123" s="203"/>
      <c r="CK123" s="203"/>
    </row>
    <row r="124" spans="2:89" s="204" customFormat="1" ht="13.8" thickBot="1" x14ac:dyDescent="0.3">
      <c r="B124" s="204" t="s">
        <v>119</v>
      </c>
      <c r="C124" s="205" t="str">
        <f>+'NTP or Sold'!C24</f>
        <v>Committed</v>
      </c>
      <c r="D124" s="206">
        <f t="shared" ref="D124:AI124" si="80">+D121*$C123</f>
        <v>0</v>
      </c>
      <c r="E124" s="206">
        <f t="shared" si="80"/>
        <v>0</v>
      </c>
      <c r="F124" s="206">
        <f t="shared" si="80"/>
        <v>0</v>
      </c>
      <c r="G124" s="206">
        <f t="shared" si="80"/>
        <v>0</v>
      </c>
      <c r="H124" s="206">
        <f t="shared" si="80"/>
        <v>0</v>
      </c>
      <c r="I124" s="206">
        <f t="shared" si="80"/>
        <v>0</v>
      </c>
      <c r="J124" s="206">
        <f t="shared" si="80"/>
        <v>0</v>
      </c>
      <c r="K124" s="206">
        <f t="shared" si="80"/>
        <v>0</v>
      </c>
      <c r="L124" s="206">
        <f t="shared" si="80"/>
        <v>0</v>
      </c>
      <c r="M124" s="206">
        <f t="shared" si="80"/>
        <v>0</v>
      </c>
      <c r="N124" s="206">
        <f t="shared" si="80"/>
        <v>0</v>
      </c>
      <c r="O124" s="206">
        <f t="shared" si="80"/>
        <v>0</v>
      </c>
      <c r="P124" s="206">
        <f t="shared" si="80"/>
        <v>0</v>
      </c>
      <c r="Q124" s="206">
        <f t="shared" si="80"/>
        <v>0</v>
      </c>
      <c r="R124" s="206">
        <f t="shared" si="80"/>
        <v>0</v>
      </c>
      <c r="S124" s="206">
        <f t="shared" si="80"/>
        <v>0</v>
      </c>
      <c r="T124" s="206">
        <f t="shared" si="80"/>
        <v>7.2492142160000004</v>
      </c>
      <c r="U124" s="206">
        <f t="shared" si="80"/>
        <v>7.81165325</v>
      </c>
      <c r="V124" s="206">
        <f t="shared" si="80"/>
        <v>8.2803524450000001</v>
      </c>
      <c r="W124" s="206">
        <f t="shared" si="80"/>
        <v>8.9052847049999997</v>
      </c>
      <c r="X124" s="206">
        <f t="shared" si="80"/>
        <v>9.6864500299999996</v>
      </c>
      <c r="Y124" s="206">
        <f t="shared" si="80"/>
        <v>10.623848420000002</v>
      </c>
      <c r="Z124" s="206">
        <f t="shared" si="80"/>
        <v>10.623848420000002</v>
      </c>
      <c r="AA124" s="206">
        <f t="shared" si="80"/>
        <v>31.246613</v>
      </c>
      <c r="AB124" s="206">
        <f t="shared" si="80"/>
        <v>31.246613</v>
      </c>
      <c r="AC124" s="206">
        <f t="shared" si="80"/>
        <v>31.246613</v>
      </c>
      <c r="AD124" s="137">
        <f t="shared" si="80"/>
        <v>31.246613</v>
      </c>
      <c r="AE124" s="206">
        <f t="shared" si="80"/>
        <v>31.246613</v>
      </c>
      <c r="AF124" s="206">
        <f t="shared" si="80"/>
        <v>31.246613</v>
      </c>
      <c r="AG124" s="206">
        <f t="shared" si="80"/>
        <v>31.246613</v>
      </c>
      <c r="AH124" s="206">
        <f t="shared" si="80"/>
        <v>31.246613</v>
      </c>
      <c r="AI124" s="206">
        <f t="shared" si="80"/>
        <v>31.246613</v>
      </c>
      <c r="AJ124" s="206">
        <f t="shared" ref="AJ124:BB124" si="81">+AJ121*$C123</f>
        <v>31.246613</v>
      </c>
      <c r="AK124" s="206">
        <f t="shared" si="81"/>
        <v>31.246613</v>
      </c>
      <c r="AL124" s="206">
        <f t="shared" si="81"/>
        <v>31.246613</v>
      </c>
      <c r="AM124" s="206">
        <f t="shared" si="81"/>
        <v>31.246613</v>
      </c>
      <c r="AN124" s="206">
        <f t="shared" si="81"/>
        <v>31.246613</v>
      </c>
      <c r="AO124" s="206">
        <f t="shared" si="81"/>
        <v>31.246613</v>
      </c>
      <c r="AP124" s="206">
        <f t="shared" si="81"/>
        <v>31.246613</v>
      </c>
      <c r="AQ124" s="206">
        <f t="shared" si="81"/>
        <v>31.246613</v>
      </c>
      <c r="AR124" s="206">
        <f t="shared" si="81"/>
        <v>31.246613</v>
      </c>
      <c r="AS124" s="206">
        <f t="shared" si="81"/>
        <v>31.246613</v>
      </c>
      <c r="AT124" s="206">
        <f t="shared" si="81"/>
        <v>31.246613</v>
      </c>
      <c r="AU124" s="206">
        <f t="shared" si="81"/>
        <v>31.246613</v>
      </c>
      <c r="AV124" s="206">
        <f t="shared" si="81"/>
        <v>31.246613</v>
      </c>
      <c r="AW124" s="206">
        <f t="shared" si="81"/>
        <v>31.246613</v>
      </c>
      <c r="AX124" s="206">
        <f t="shared" si="81"/>
        <v>31.246613</v>
      </c>
      <c r="AY124" s="206">
        <f t="shared" si="81"/>
        <v>31.246613</v>
      </c>
      <c r="AZ124" s="206">
        <f t="shared" si="81"/>
        <v>31.246613</v>
      </c>
      <c r="BA124" s="206">
        <f t="shared" si="81"/>
        <v>31.246613</v>
      </c>
      <c r="BB124" s="206">
        <f t="shared" si="81"/>
        <v>31.246613</v>
      </c>
      <c r="BC124" s="207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208"/>
      <c r="BT124" s="208"/>
      <c r="BU124" s="208"/>
      <c r="BV124" s="208"/>
      <c r="BW124" s="208"/>
      <c r="BX124" s="208"/>
      <c r="BY124" s="208"/>
      <c r="BZ124" s="208"/>
      <c r="CA124" s="208"/>
      <c r="CB124" s="208"/>
      <c r="CC124" s="208"/>
      <c r="CD124" s="208"/>
      <c r="CE124" s="208"/>
      <c r="CF124" s="208"/>
      <c r="CG124" s="208"/>
      <c r="CH124" s="208"/>
      <c r="CI124" s="208"/>
      <c r="CJ124" s="208"/>
      <c r="CK124" s="208"/>
    </row>
    <row r="125" spans="2:89" s="194" customFormat="1" ht="15" customHeight="1" thickTop="1" x14ac:dyDescent="0.25">
      <c r="B125" s="199" t="str">
        <f>+'NTP or Sold'!H12</f>
        <v>Fr 6B 60 hz power barges</v>
      </c>
      <c r="C125" s="265" t="str">
        <f>+'NTP or Sold'!T12</f>
        <v>Nigeria Barge II (APACHI)</v>
      </c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82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193"/>
    </row>
    <row r="126" spans="2:89" s="198" customFormat="1" x14ac:dyDescent="0.25">
      <c r="B126" s="195" t="s">
        <v>114</v>
      </c>
      <c r="C126" s="266"/>
      <c r="D126" s="196">
        <v>0</v>
      </c>
      <c r="E126" s="196">
        <v>0</v>
      </c>
      <c r="F126" s="196">
        <v>0</v>
      </c>
      <c r="G126" s="196">
        <v>0</v>
      </c>
      <c r="H126" s="196">
        <v>0</v>
      </c>
      <c r="I126" s="196">
        <v>0</v>
      </c>
      <c r="J126" s="196">
        <v>0</v>
      </c>
      <c r="K126" s="196">
        <v>0</v>
      </c>
      <c r="L126" s="196">
        <v>0</v>
      </c>
      <c r="M126" s="196">
        <v>0</v>
      </c>
      <c r="N126" s="196">
        <v>0</v>
      </c>
      <c r="O126" s="196">
        <v>0</v>
      </c>
      <c r="P126" s="196">
        <v>0</v>
      </c>
      <c r="Q126" s="196">
        <v>0</v>
      </c>
      <c r="R126" s="196">
        <v>0</v>
      </c>
      <c r="S126" s="196">
        <v>0</v>
      </c>
      <c r="T126" s="196">
        <v>0</v>
      </c>
      <c r="U126" s="196">
        <v>0</v>
      </c>
      <c r="V126" s="196">
        <v>0</v>
      </c>
      <c r="W126" s="196">
        <v>1</v>
      </c>
      <c r="X126" s="196">
        <v>0</v>
      </c>
      <c r="Y126" s="196">
        <v>0</v>
      </c>
      <c r="Z126" s="196">
        <v>0</v>
      </c>
      <c r="AA126" s="83">
        <v>0</v>
      </c>
      <c r="AB126" s="196">
        <v>0</v>
      </c>
      <c r="AC126" s="196">
        <v>0</v>
      </c>
      <c r="AD126" s="196">
        <v>0</v>
      </c>
      <c r="AE126" s="196">
        <v>0</v>
      </c>
      <c r="AF126" s="196">
        <v>0</v>
      </c>
      <c r="AG126" s="196">
        <v>0</v>
      </c>
      <c r="AH126" s="196">
        <v>0</v>
      </c>
      <c r="AI126" s="196">
        <v>0</v>
      </c>
      <c r="AJ126" s="196">
        <v>0</v>
      </c>
      <c r="AK126" s="196">
        <v>0</v>
      </c>
      <c r="AL126" s="196">
        <v>0</v>
      </c>
      <c r="AM126" s="196">
        <v>0</v>
      </c>
      <c r="AN126" s="196">
        <v>0</v>
      </c>
      <c r="AO126" s="196">
        <v>0</v>
      </c>
      <c r="AP126" s="196">
        <v>0</v>
      </c>
      <c r="AQ126" s="196">
        <v>0</v>
      </c>
      <c r="AR126" s="196">
        <v>0</v>
      </c>
      <c r="AS126" s="196">
        <v>0</v>
      </c>
      <c r="AT126" s="196">
        <v>0</v>
      </c>
      <c r="AU126" s="196">
        <v>0</v>
      </c>
      <c r="AV126" s="196">
        <v>0</v>
      </c>
      <c r="AW126" s="196">
        <v>0</v>
      </c>
      <c r="AX126" s="196">
        <v>0</v>
      </c>
      <c r="AY126" s="196">
        <v>0</v>
      </c>
      <c r="AZ126" s="196">
        <v>0</v>
      </c>
      <c r="BA126" s="197">
        <v>0</v>
      </c>
      <c r="BB126" s="195">
        <v>0</v>
      </c>
      <c r="BC126" s="198">
        <f>SUM(N126:BB126)</f>
        <v>1</v>
      </c>
    </row>
    <row r="127" spans="2:89" s="198" customFormat="1" x14ac:dyDescent="0.25">
      <c r="B127" s="195" t="s">
        <v>115</v>
      </c>
      <c r="C127" s="266"/>
      <c r="D127" s="196">
        <f>+D126</f>
        <v>0</v>
      </c>
      <c r="E127" s="196">
        <f t="shared" ref="E127:AJ127" si="82">+D127+E126</f>
        <v>0</v>
      </c>
      <c r="F127" s="196">
        <f t="shared" si="82"/>
        <v>0</v>
      </c>
      <c r="G127" s="196">
        <f t="shared" si="82"/>
        <v>0</v>
      </c>
      <c r="H127" s="196">
        <f t="shared" si="82"/>
        <v>0</v>
      </c>
      <c r="I127" s="196">
        <f t="shared" si="82"/>
        <v>0</v>
      </c>
      <c r="J127" s="196">
        <f t="shared" si="82"/>
        <v>0</v>
      </c>
      <c r="K127" s="196">
        <f t="shared" si="82"/>
        <v>0</v>
      </c>
      <c r="L127" s="196">
        <f t="shared" si="82"/>
        <v>0</v>
      </c>
      <c r="M127" s="196">
        <f t="shared" si="82"/>
        <v>0</v>
      </c>
      <c r="N127" s="196">
        <f t="shared" si="82"/>
        <v>0</v>
      </c>
      <c r="O127" s="196">
        <f t="shared" si="82"/>
        <v>0</v>
      </c>
      <c r="P127" s="196">
        <f t="shared" si="82"/>
        <v>0</v>
      </c>
      <c r="Q127" s="196">
        <f t="shared" si="82"/>
        <v>0</v>
      </c>
      <c r="R127" s="196">
        <f t="shared" si="82"/>
        <v>0</v>
      </c>
      <c r="S127" s="196">
        <f t="shared" si="82"/>
        <v>0</v>
      </c>
      <c r="T127" s="196">
        <f t="shared" si="82"/>
        <v>0</v>
      </c>
      <c r="U127" s="196">
        <f t="shared" si="82"/>
        <v>0</v>
      </c>
      <c r="V127" s="196">
        <f t="shared" si="82"/>
        <v>0</v>
      </c>
      <c r="W127" s="196">
        <f t="shared" si="82"/>
        <v>1</v>
      </c>
      <c r="X127" s="196">
        <f t="shared" si="82"/>
        <v>1</v>
      </c>
      <c r="Y127" s="196">
        <f t="shared" si="82"/>
        <v>1</v>
      </c>
      <c r="Z127" s="196">
        <f t="shared" si="82"/>
        <v>1</v>
      </c>
      <c r="AA127" s="83">
        <f t="shared" si="82"/>
        <v>1</v>
      </c>
      <c r="AB127" s="196">
        <f t="shared" si="82"/>
        <v>1</v>
      </c>
      <c r="AC127" s="196">
        <f t="shared" si="82"/>
        <v>1</v>
      </c>
      <c r="AD127" s="196">
        <f t="shared" si="82"/>
        <v>1</v>
      </c>
      <c r="AE127" s="196">
        <f t="shared" si="82"/>
        <v>1</v>
      </c>
      <c r="AF127" s="196">
        <f t="shared" si="82"/>
        <v>1</v>
      </c>
      <c r="AG127" s="196">
        <f t="shared" si="82"/>
        <v>1</v>
      </c>
      <c r="AH127" s="196">
        <f t="shared" si="82"/>
        <v>1</v>
      </c>
      <c r="AI127" s="196">
        <f t="shared" si="82"/>
        <v>1</v>
      </c>
      <c r="AJ127" s="196">
        <f t="shared" si="82"/>
        <v>1</v>
      </c>
      <c r="AK127" s="196">
        <f t="shared" ref="AK127:BB127" si="83">+AJ127+AK126</f>
        <v>1</v>
      </c>
      <c r="AL127" s="196">
        <f t="shared" si="83"/>
        <v>1</v>
      </c>
      <c r="AM127" s="196">
        <f t="shared" si="83"/>
        <v>1</v>
      </c>
      <c r="AN127" s="196">
        <f t="shared" si="83"/>
        <v>1</v>
      </c>
      <c r="AO127" s="196">
        <f t="shared" si="83"/>
        <v>1</v>
      </c>
      <c r="AP127" s="196">
        <f t="shared" si="83"/>
        <v>1</v>
      </c>
      <c r="AQ127" s="196">
        <f t="shared" si="83"/>
        <v>1</v>
      </c>
      <c r="AR127" s="196">
        <f t="shared" si="83"/>
        <v>1</v>
      </c>
      <c r="AS127" s="196">
        <f t="shared" si="83"/>
        <v>1</v>
      </c>
      <c r="AT127" s="196">
        <f t="shared" si="83"/>
        <v>1</v>
      </c>
      <c r="AU127" s="196">
        <f t="shared" si="83"/>
        <v>1</v>
      </c>
      <c r="AV127" s="196">
        <f t="shared" si="83"/>
        <v>1</v>
      </c>
      <c r="AW127" s="196">
        <f t="shared" si="83"/>
        <v>1</v>
      </c>
      <c r="AX127" s="196">
        <f t="shared" si="83"/>
        <v>1</v>
      </c>
      <c r="AY127" s="196">
        <f t="shared" si="83"/>
        <v>1</v>
      </c>
      <c r="AZ127" s="196">
        <f t="shared" si="83"/>
        <v>1</v>
      </c>
      <c r="BA127" s="197">
        <f t="shared" si="83"/>
        <v>1</v>
      </c>
      <c r="BB127" s="195">
        <f t="shared" si="83"/>
        <v>1</v>
      </c>
    </row>
    <row r="128" spans="2:89" s="198" customFormat="1" x14ac:dyDescent="0.25">
      <c r="B128" s="195" t="s">
        <v>116</v>
      </c>
      <c r="C128" s="266"/>
      <c r="D128" s="196">
        <v>0</v>
      </c>
      <c r="E128" s="196">
        <v>0</v>
      </c>
      <c r="F128" s="196">
        <v>0</v>
      </c>
      <c r="G128" s="196">
        <v>0</v>
      </c>
      <c r="H128" s="196">
        <v>0</v>
      </c>
      <c r="I128" s="196">
        <v>0</v>
      </c>
      <c r="J128" s="196">
        <v>0</v>
      </c>
      <c r="K128" s="196">
        <v>0</v>
      </c>
      <c r="L128" s="196">
        <v>0</v>
      </c>
      <c r="M128" s="196">
        <v>0</v>
      </c>
      <c r="N128" s="196">
        <v>0</v>
      </c>
      <c r="O128" s="196">
        <v>0</v>
      </c>
      <c r="P128" s="196">
        <v>0</v>
      </c>
      <c r="Q128" s="196">
        <v>0</v>
      </c>
      <c r="R128" s="196">
        <v>0</v>
      </c>
      <c r="S128" s="196">
        <v>0</v>
      </c>
      <c r="T128" s="196">
        <v>0</v>
      </c>
      <c r="U128" s="196">
        <v>0</v>
      </c>
      <c r="V128" s="196">
        <v>0</v>
      </c>
      <c r="W128" s="196">
        <v>1</v>
      </c>
      <c r="X128" s="196">
        <v>0</v>
      </c>
      <c r="Y128" s="196">
        <v>0</v>
      </c>
      <c r="Z128" s="196">
        <v>0</v>
      </c>
      <c r="AA128" s="83">
        <v>0</v>
      </c>
      <c r="AB128" s="196">
        <v>0</v>
      </c>
      <c r="AC128" s="196">
        <v>0</v>
      </c>
      <c r="AD128" s="196">
        <v>0</v>
      </c>
      <c r="AE128" s="196">
        <v>0</v>
      </c>
      <c r="AF128" s="196">
        <v>0</v>
      </c>
      <c r="AG128" s="196">
        <v>0</v>
      </c>
      <c r="AH128" s="196">
        <v>0</v>
      </c>
      <c r="AI128" s="196">
        <v>0</v>
      </c>
      <c r="AJ128" s="196">
        <v>0</v>
      </c>
      <c r="AK128" s="196">
        <v>0</v>
      </c>
      <c r="AL128" s="196">
        <v>0</v>
      </c>
      <c r="AM128" s="196">
        <v>0</v>
      </c>
      <c r="AN128" s="196">
        <v>0</v>
      </c>
      <c r="AO128" s="196">
        <v>0</v>
      </c>
      <c r="AP128" s="196">
        <v>0</v>
      </c>
      <c r="AQ128" s="196">
        <v>0</v>
      </c>
      <c r="AR128" s="196">
        <v>0</v>
      </c>
      <c r="AS128" s="196">
        <v>0</v>
      </c>
      <c r="AT128" s="196">
        <v>0</v>
      </c>
      <c r="AU128" s="196">
        <v>0</v>
      </c>
      <c r="AV128" s="196">
        <v>0</v>
      </c>
      <c r="AW128" s="196">
        <v>0</v>
      </c>
      <c r="AX128" s="196">
        <v>0</v>
      </c>
      <c r="AY128" s="196">
        <v>0</v>
      </c>
      <c r="AZ128" s="196">
        <v>0</v>
      </c>
      <c r="BA128" s="197">
        <v>0</v>
      </c>
      <c r="BB128" s="195">
        <v>0</v>
      </c>
      <c r="BC128" s="198">
        <f>SUM(N128:BB128)</f>
        <v>1</v>
      </c>
    </row>
    <row r="129" spans="2:89" s="198" customFormat="1" x14ac:dyDescent="0.25">
      <c r="B129" s="195" t="s">
        <v>117</v>
      </c>
      <c r="C129" s="266"/>
      <c r="D129" s="196">
        <f>+D128</f>
        <v>0</v>
      </c>
      <c r="E129" s="196">
        <f t="shared" ref="E129:AJ129" si="84">+D129+E128</f>
        <v>0</v>
      </c>
      <c r="F129" s="196">
        <f t="shared" si="84"/>
        <v>0</v>
      </c>
      <c r="G129" s="196">
        <f t="shared" si="84"/>
        <v>0</v>
      </c>
      <c r="H129" s="196">
        <f t="shared" si="84"/>
        <v>0</v>
      </c>
      <c r="I129" s="196">
        <f t="shared" si="84"/>
        <v>0</v>
      </c>
      <c r="J129" s="196">
        <f t="shared" si="84"/>
        <v>0</v>
      </c>
      <c r="K129" s="196">
        <f t="shared" si="84"/>
        <v>0</v>
      </c>
      <c r="L129" s="196">
        <f t="shared" si="84"/>
        <v>0</v>
      </c>
      <c r="M129" s="196">
        <f t="shared" si="84"/>
        <v>0</v>
      </c>
      <c r="N129" s="196">
        <f t="shared" si="84"/>
        <v>0</v>
      </c>
      <c r="O129" s="196">
        <f t="shared" si="84"/>
        <v>0</v>
      </c>
      <c r="P129" s="196">
        <f t="shared" si="84"/>
        <v>0</v>
      </c>
      <c r="Q129" s="196">
        <f t="shared" si="84"/>
        <v>0</v>
      </c>
      <c r="R129" s="196">
        <f t="shared" si="84"/>
        <v>0</v>
      </c>
      <c r="S129" s="196">
        <f t="shared" si="84"/>
        <v>0</v>
      </c>
      <c r="T129" s="196">
        <f t="shared" si="84"/>
        <v>0</v>
      </c>
      <c r="U129" s="196">
        <f t="shared" si="84"/>
        <v>0</v>
      </c>
      <c r="V129" s="196">
        <f t="shared" si="84"/>
        <v>0</v>
      </c>
      <c r="W129" s="196">
        <f t="shared" si="84"/>
        <v>1</v>
      </c>
      <c r="X129" s="196">
        <f t="shared" si="84"/>
        <v>1</v>
      </c>
      <c r="Y129" s="196">
        <f t="shared" si="84"/>
        <v>1</v>
      </c>
      <c r="Z129" s="196">
        <f t="shared" si="84"/>
        <v>1</v>
      </c>
      <c r="AA129" s="83">
        <f t="shared" si="84"/>
        <v>1</v>
      </c>
      <c r="AB129" s="196">
        <f t="shared" si="84"/>
        <v>1</v>
      </c>
      <c r="AC129" s="196">
        <f t="shared" si="84"/>
        <v>1</v>
      </c>
      <c r="AD129" s="196">
        <f t="shared" si="84"/>
        <v>1</v>
      </c>
      <c r="AE129" s="196">
        <f t="shared" si="84"/>
        <v>1</v>
      </c>
      <c r="AF129" s="196">
        <f t="shared" si="84"/>
        <v>1</v>
      </c>
      <c r="AG129" s="196">
        <f t="shared" si="84"/>
        <v>1</v>
      </c>
      <c r="AH129" s="196">
        <f t="shared" si="84"/>
        <v>1</v>
      </c>
      <c r="AI129" s="196">
        <f t="shared" si="84"/>
        <v>1</v>
      </c>
      <c r="AJ129" s="196">
        <f t="shared" si="84"/>
        <v>1</v>
      </c>
      <c r="AK129" s="196">
        <f t="shared" ref="AK129:BB129" si="85">+AJ129+AK128</f>
        <v>1</v>
      </c>
      <c r="AL129" s="196">
        <f t="shared" si="85"/>
        <v>1</v>
      </c>
      <c r="AM129" s="196">
        <f t="shared" si="85"/>
        <v>1</v>
      </c>
      <c r="AN129" s="196">
        <f t="shared" si="85"/>
        <v>1</v>
      </c>
      <c r="AO129" s="196">
        <f t="shared" si="85"/>
        <v>1</v>
      </c>
      <c r="AP129" s="196">
        <f t="shared" si="85"/>
        <v>1</v>
      </c>
      <c r="AQ129" s="196">
        <f t="shared" si="85"/>
        <v>1</v>
      </c>
      <c r="AR129" s="196">
        <f t="shared" si="85"/>
        <v>1</v>
      </c>
      <c r="AS129" s="196">
        <f t="shared" si="85"/>
        <v>1</v>
      </c>
      <c r="AT129" s="196">
        <f t="shared" si="85"/>
        <v>1</v>
      </c>
      <c r="AU129" s="196">
        <f t="shared" si="85"/>
        <v>1</v>
      </c>
      <c r="AV129" s="196">
        <f t="shared" si="85"/>
        <v>1</v>
      </c>
      <c r="AW129" s="196">
        <f t="shared" si="85"/>
        <v>1</v>
      </c>
      <c r="AX129" s="196">
        <f t="shared" si="85"/>
        <v>1</v>
      </c>
      <c r="AY129" s="196">
        <f t="shared" si="85"/>
        <v>1</v>
      </c>
      <c r="AZ129" s="196">
        <f t="shared" si="85"/>
        <v>1</v>
      </c>
      <c r="BA129" s="197">
        <f t="shared" si="85"/>
        <v>1</v>
      </c>
      <c r="BB129" s="195">
        <f t="shared" si="85"/>
        <v>1</v>
      </c>
    </row>
    <row r="130" spans="2:89" s="213" customFormat="1" x14ac:dyDescent="0.25">
      <c r="B130" s="210"/>
      <c r="C130" s="266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84"/>
      <c r="AB130" s="211"/>
      <c r="AC130" s="211"/>
      <c r="AD130" s="211"/>
      <c r="AE130" s="211"/>
      <c r="AF130" s="211"/>
      <c r="AG130" s="211"/>
      <c r="AH130" s="211"/>
      <c r="AI130" s="211"/>
      <c r="AJ130" s="211"/>
      <c r="AK130" s="211"/>
      <c r="AL130" s="211"/>
      <c r="AM130" s="211"/>
      <c r="AN130" s="211"/>
      <c r="AO130" s="211"/>
      <c r="AP130" s="211"/>
      <c r="AQ130" s="211"/>
      <c r="AR130" s="211"/>
      <c r="AS130" s="211"/>
      <c r="AT130" s="211"/>
      <c r="AU130" s="211"/>
      <c r="AV130" s="211"/>
      <c r="AW130" s="211"/>
      <c r="AX130" s="211"/>
      <c r="AY130" s="211"/>
      <c r="AZ130" s="211"/>
      <c r="BA130" s="212"/>
      <c r="BB130" s="210"/>
    </row>
    <row r="131" spans="2:89" s="199" customFormat="1" x14ac:dyDescent="0.25">
      <c r="B131" s="199" t="s">
        <v>118</v>
      </c>
      <c r="C131" s="200">
        <v>8</v>
      </c>
      <c r="D131" s="201">
        <f t="shared" ref="D131:AI131" si="86">+D127*$C131</f>
        <v>0</v>
      </c>
      <c r="E131" s="201">
        <f t="shared" si="86"/>
        <v>0</v>
      </c>
      <c r="F131" s="201">
        <f t="shared" si="86"/>
        <v>0</v>
      </c>
      <c r="G131" s="201">
        <f t="shared" si="86"/>
        <v>0</v>
      </c>
      <c r="H131" s="201">
        <f t="shared" si="86"/>
        <v>0</v>
      </c>
      <c r="I131" s="201">
        <f t="shared" si="86"/>
        <v>0</v>
      </c>
      <c r="J131" s="201">
        <f t="shared" si="86"/>
        <v>0</v>
      </c>
      <c r="K131" s="201">
        <f t="shared" si="86"/>
        <v>0</v>
      </c>
      <c r="L131" s="201">
        <f t="shared" si="86"/>
        <v>0</v>
      </c>
      <c r="M131" s="201">
        <f t="shared" si="86"/>
        <v>0</v>
      </c>
      <c r="N131" s="201">
        <f t="shared" si="86"/>
        <v>0</v>
      </c>
      <c r="O131" s="201">
        <f t="shared" si="86"/>
        <v>0</v>
      </c>
      <c r="P131" s="201">
        <f t="shared" si="86"/>
        <v>0</v>
      </c>
      <c r="Q131" s="201">
        <f t="shared" si="86"/>
        <v>0</v>
      </c>
      <c r="R131" s="201">
        <f t="shared" si="86"/>
        <v>0</v>
      </c>
      <c r="S131" s="201">
        <f t="shared" si="86"/>
        <v>0</v>
      </c>
      <c r="T131" s="201">
        <f t="shared" si="86"/>
        <v>0</v>
      </c>
      <c r="U131" s="201">
        <f t="shared" si="86"/>
        <v>0</v>
      </c>
      <c r="V131" s="201">
        <f t="shared" si="86"/>
        <v>0</v>
      </c>
      <c r="W131" s="201">
        <f t="shared" si="86"/>
        <v>8</v>
      </c>
      <c r="X131" s="201">
        <f t="shared" si="86"/>
        <v>8</v>
      </c>
      <c r="Y131" s="201">
        <f t="shared" si="86"/>
        <v>8</v>
      </c>
      <c r="Z131" s="201">
        <f t="shared" si="86"/>
        <v>8</v>
      </c>
      <c r="AA131" s="91">
        <f t="shared" si="86"/>
        <v>8</v>
      </c>
      <c r="AB131" s="201">
        <f t="shared" si="86"/>
        <v>8</v>
      </c>
      <c r="AC131" s="201">
        <f t="shared" si="86"/>
        <v>8</v>
      </c>
      <c r="AD131" s="201">
        <f t="shared" si="86"/>
        <v>8</v>
      </c>
      <c r="AE131" s="201">
        <f t="shared" si="86"/>
        <v>8</v>
      </c>
      <c r="AF131" s="201">
        <f t="shared" si="86"/>
        <v>8</v>
      </c>
      <c r="AG131" s="201">
        <f t="shared" si="86"/>
        <v>8</v>
      </c>
      <c r="AH131" s="201">
        <f t="shared" si="86"/>
        <v>8</v>
      </c>
      <c r="AI131" s="201">
        <f t="shared" si="86"/>
        <v>8</v>
      </c>
      <c r="AJ131" s="201">
        <f t="shared" ref="AJ131:BB131" si="87">+AJ127*$C131</f>
        <v>8</v>
      </c>
      <c r="AK131" s="201">
        <f t="shared" si="87"/>
        <v>8</v>
      </c>
      <c r="AL131" s="201">
        <f t="shared" si="87"/>
        <v>8</v>
      </c>
      <c r="AM131" s="201">
        <f t="shared" si="87"/>
        <v>8</v>
      </c>
      <c r="AN131" s="201">
        <f t="shared" si="87"/>
        <v>8</v>
      </c>
      <c r="AO131" s="201">
        <f t="shared" si="87"/>
        <v>8</v>
      </c>
      <c r="AP131" s="201">
        <f t="shared" si="87"/>
        <v>8</v>
      </c>
      <c r="AQ131" s="201">
        <f t="shared" si="87"/>
        <v>8</v>
      </c>
      <c r="AR131" s="201">
        <f t="shared" si="87"/>
        <v>8</v>
      </c>
      <c r="AS131" s="201">
        <f t="shared" si="87"/>
        <v>8</v>
      </c>
      <c r="AT131" s="201">
        <f t="shared" si="87"/>
        <v>8</v>
      </c>
      <c r="AU131" s="201">
        <f t="shared" si="87"/>
        <v>8</v>
      </c>
      <c r="AV131" s="201">
        <f t="shared" si="87"/>
        <v>8</v>
      </c>
      <c r="AW131" s="201">
        <f t="shared" si="87"/>
        <v>8</v>
      </c>
      <c r="AX131" s="201">
        <f t="shared" si="87"/>
        <v>8</v>
      </c>
      <c r="AY131" s="201">
        <f t="shared" si="87"/>
        <v>8</v>
      </c>
      <c r="AZ131" s="201">
        <f t="shared" si="87"/>
        <v>8</v>
      </c>
      <c r="BA131" s="202">
        <f t="shared" si="87"/>
        <v>8</v>
      </c>
      <c r="BB131" s="203">
        <f t="shared" si="87"/>
        <v>8</v>
      </c>
      <c r="BC131" s="203"/>
      <c r="BF131" s="203"/>
      <c r="BG131" s="203"/>
      <c r="BH131" s="203"/>
      <c r="BI131" s="203"/>
      <c r="BJ131" s="203"/>
      <c r="BK131" s="203"/>
      <c r="BL131" s="203"/>
      <c r="BM131" s="203"/>
      <c r="BN131" s="203"/>
      <c r="BO131" s="203"/>
      <c r="BP131" s="203"/>
      <c r="BQ131" s="203"/>
      <c r="BR131" s="203"/>
      <c r="BS131" s="203"/>
      <c r="BT131" s="203"/>
      <c r="BU131" s="203"/>
      <c r="BV131" s="203"/>
      <c r="BW131" s="203"/>
      <c r="BX131" s="203"/>
      <c r="BY131" s="203"/>
      <c r="BZ131" s="203"/>
      <c r="CA131" s="203"/>
      <c r="CB131" s="203"/>
      <c r="CC131" s="203"/>
      <c r="CD131" s="203"/>
      <c r="CE131" s="203"/>
      <c r="CF131" s="203"/>
      <c r="CG131" s="203"/>
      <c r="CH131" s="203"/>
      <c r="CI131" s="203"/>
      <c r="CJ131" s="203"/>
      <c r="CK131" s="203"/>
    </row>
    <row r="132" spans="2:89" s="204" customFormat="1" ht="13.8" thickBot="1" x14ac:dyDescent="0.3">
      <c r="B132" s="204" t="s">
        <v>119</v>
      </c>
      <c r="C132" s="205" t="str">
        <f>+'NTP or Sold'!C12</f>
        <v>NTP</v>
      </c>
      <c r="D132" s="206">
        <f t="shared" ref="D132:AI132" si="88">+D129*$C131</f>
        <v>0</v>
      </c>
      <c r="E132" s="206">
        <f t="shared" si="88"/>
        <v>0</v>
      </c>
      <c r="F132" s="206">
        <f t="shared" si="88"/>
        <v>0</v>
      </c>
      <c r="G132" s="206">
        <f t="shared" si="88"/>
        <v>0</v>
      </c>
      <c r="H132" s="206">
        <f t="shared" si="88"/>
        <v>0</v>
      </c>
      <c r="I132" s="206">
        <f t="shared" si="88"/>
        <v>0</v>
      </c>
      <c r="J132" s="206">
        <f t="shared" si="88"/>
        <v>0</v>
      </c>
      <c r="K132" s="206">
        <f t="shared" si="88"/>
        <v>0</v>
      </c>
      <c r="L132" s="206">
        <f t="shared" si="88"/>
        <v>0</v>
      </c>
      <c r="M132" s="206">
        <f t="shared" si="88"/>
        <v>0</v>
      </c>
      <c r="N132" s="206">
        <f t="shared" si="88"/>
        <v>0</v>
      </c>
      <c r="O132" s="206">
        <f t="shared" si="88"/>
        <v>0</v>
      </c>
      <c r="P132" s="206">
        <f t="shared" si="88"/>
        <v>0</v>
      </c>
      <c r="Q132" s="206">
        <f t="shared" si="88"/>
        <v>0</v>
      </c>
      <c r="R132" s="206">
        <f t="shared" si="88"/>
        <v>0</v>
      </c>
      <c r="S132" s="206">
        <f t="shared" si="88"/>
        <v>0</v>
      </c>
      <c r="T132" s="206">
        <f t="shared" si="88"/>
        <v>0</v>
      </c>
      <c r="U132" s="206">
        <f t="shared" si="88"/>
        <v>0</v>
      </c>
      <c r="V132" s="206">
        <f t="shared" si="88"/>
        <v>0</v>
      </c>
      <c r="W132" s="206">
        <f t="shared" si="88"/>
        <v>8</v>
      </c>
      <c r="X132" s="206">
        <f t="shared" si="88"/>
        <v>8</v>
      </c>
      <c r="Y132" s="206">
        <f t="shared" si="88"/>
        <v>8</v>
      </c>
      <c r="Z132" s="206">
        <f t="shared" si="88"/>
        <v>8</v>
      </c>
      <c r="AA132" s="137">
        <f t="shared" si="88"/>
        <v>8</v>
      </c>
      <c r="AB132" s="206">
        <f t="shared" si="88"/>
        <v>8</v>
      </c>
      <c r="AC132" s="206">
        <f t="shared" si="88"/>
        <v>8</v>
      </c>
      <c r="AD132" s="206">
        <f t="shared" si="88"/>
        <v>8</v>
      </c>
      <c r="AE132" s="206">
        <f t="shared" si="88"/>
        <v>8</v>
      </c>
      <c r="AF132" s="206">
        <f t="shared" si="88"/>
        <v>8</v>
      </c>
      <c r="AG132" s="206">
        <f t="shared" si="88"/>
        <v>8</v>
      </c>
      <c r="AH132" s="206">
        <f t="shared" si="88"/>
        <v>8</v>
      </c>
      <c r="AI132" s="206">
        <f t="shared" si="88"/>
        <v>8</v>
      </c>
      <c r="AJ132" s="206">
        <f t="shared" ref="AJ132:BB132" si="89">+AJ129*$C131</f>
        <v>8</v>
      </c>
      <c r="AK132" s="206">
        <f t="shared" si="89"/>
        <v>8</v>
      </c>
      <c r="AL132" s="206">
        <f t="shared" si="89"/>
        <v>8</v>
      </c>
      <c r="AM132" s="206">
        <f t="shared" si="89"/>
        <v>8</v>
      </c>
      <c r="AN132" s="206">
        <f t="shared" si="89"/>
        <v>8</v>
      </c>
      <c r="AO132" s="206">
        <f t="shared" si="89"/>
        <v>8</v>
      </c>
      <c r="AP132" s="206">
        <f t="shared" si="89"/>
        <v>8</v>
      </c>
      <c r="AQ132" s="206">
        <f t="shared" si="89"/>
        <v>8</v>
      </c>
      <c r="AR132" s="206">
        <f t="shared" si="89"/>
        <v>8</v>
      </c>
      <c r="AS132" s="206">
        <f t="shared" si="89"/>
        <v>8</v>
      </c>
      <c r="AT132" s="206">
        <f t="shared" si="89"/>
        <v>8</v>
      </c>
      <c r="AU132" s="206">
        <f t="shared" si="89"/>
        <v>8</v>
      </c>
      <c r="AV132" s="206">
        <f t="shared" si="89"/>
        <v>8</v>
      </c>
      <c r="AW132" s="206">
        <f t="shared" si="89"/>
        <v>8</v>
      </c>
      <c r="AX132" s="206">
        <f t="shared" si="89"/>
        <v>8</v>
      </c>
      <c r="AY132" s="206">
        <f t="shared" si="89"/>
        <v>8</v>
      </c>
      <c r="AZ132" s="206">
        <f t="shared" si="89"/>
        <v>8</v>
      </c>
      <c r="BA132" s="207">
        <f t="shared" si="89"/>
        <v>8</v>
      </c>
      <c r="BB132" s="208">
        <f t="shared" si="89"/>
        <v>8</v>
      </c>
      <c r="BC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208"/>
      <c r="BT132" s="208"/>
      <c r="BU132" s="208"/>
      <c r="BV132" s="208"/>
      <c r="BW132" s="208"/>
      <c r="BX132" s="208"/>
      <c r="BY132" s="208"/>
      <c r="BZ132" s="208"/>
      <c r="CA132" s="208"/>
      <c r="CB132" s="208"/>
      <c r="CC132" s="208"/>
      <c r="CD132" s="208"/>
      <c r="CE132" s="208"/>
      <c r="CF132" s="208"/>
      <c r="CG132" s="208"/>
      <c r="CH132" s="208"/>
      <c r="CI132" s="208"/>
      <c r="CJ132" s="208"/>
      <c r="CK132" s="208"/>
    </row>
    <row r="133" spans="2:89" s="194" customFormat="1" ht="15" customHeight="1" thickTop="1" x14ac:dyDescent="0.25">
      <c r="B133" s="199" t="str">
        <f>+'NTP or Sold'!H13</f>
        <v>Fr 6B 60 hz power barges</v>
      </c>
      <c r="C133" s="265" t="str">
        <f>+'NTP or Sold'!T13</f>
        <v>Nigeria Barge II (APACHI)</v>
      </c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82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193"/>
    </row>
    <row r="134" spans="2:89" s="198" customFormat="1" x14ac:dyDescent="0.25">
      <c r="B134" s="195" t="s">
        <v>114</v>
      </c>
      <c r="C134" s="266"/>
      <c r="D134" s="196">
        <v>0</v>
      </c>
      <c r="E134" s="196">
        <v>0</v>
      </c>
      <c r="F134" s="196">
        <v>0</v>
      </c>
      <c r="G134" s="196">
        <v>0</v>
      </c>
      <c r="H134" s="196">
        <v>0</v>
      </c>
      <c r="I134" s="196">
        <v>0</v>
      </c>
      <c r="J134" s="196">
        <v>0</v>
      </c>
      <c r="K134" s="196">
        <v>0</v>
      </c>
      <c r="L134" s="196">
        <v>0</v>
      </c>
      <c r="M134" s="196">
        <v>0</v>
      </c>
      <c r="N134" s="196">
        <v>0</v>
      </c>
      <c r="O134" s="196">
        <v>0</v>
      </c>
      <c r="P134" s="196">
        <v>0</v>
      </c>
      <c r="Q134" s="196">
        <v>0</v>
      </c>
      <c r="R134" s="196">
        <v>0</v>
      </c>
      <c r="S134" s="196">
        <v>0</v>
      </c>
      <c r="T134" s="196">
        <v>0</v>
      </c>
      <c r="U134" s="196">
        <v>0</v>
      </c>
      <c r="V134" s="196">
        <v>0</v>
      </c>
      <c r="W134" s="196">
        <v>1</v>
      </c>
      <c r="X134" s="196">
        <v>0</v>
      </c>
      <c r="Y134" s="196">
        <v>0</v>
      </c>
      <c r="Z134" s="196">
        <v>0</v>
      </c>
      <c r="AA134" s="83">
        <v>0</v>
      </c>
      <c r="AB134" s="196">
        <v>0</v>
      </c>
      <c r="AC134" s="196">
        <v>0</v>
      </c>
      <c r="AD134" s="196">
        <v>0</v>
      </c>
      <c r="AE134" s="196">
        <v>0</v>
      </c>
      <c r="AF134" s="196">
        <v>0</v>
      </c>
      <c r="AG134" s="196">
        <v>0</v>
      </c>
      <c r="AH134" s="196">
        <v>0</v>
      </c>
      <c r="AI134" s="196">
        <v>0</v>
      </c>
      <c r="AJ134" s="196">
        <v>0</v>
      </c>
      <c r="AK134" s="196">
        <v>0</v>
      </c>
      <c r="AL134" s="196">
        <v>0</v>
      </c>
      <c r="AM134" s="196">
        <v>0</v>
      </c>
      <c r="AN134" s="196">
        <v>0</v>
      </c>
      <c r="AO134" s="196">
        <v>0</v>
      </c>
      <c r="AP134" s="196">
        <v>0</v>
      </c>
      <c r="AQ134" s="196">
        <v>0</v>
      </c>
      <c r="AR134" s="196">
        <v>0</v>
      </c>
      <c r="AS134" s="196">
        <v>0</v>
      </c>
      <c r="AT134" s="196">
        <v>0</v>
      </c>
      <c r="AU134" s="196">
        <v>0</v>
      </c>
      <c r="AV134" s="196">
        <v>0</v>
      </c>
      <c r="AW134" s="196">
        <v>0</v>
      </c>
      <c r="AX134" s="196">
        <v>0</v>
      </c>
      <c r="AY134" s="196">
        <v>0</v>
      </c>
      <c r="AZ134" s="196">
        <v>0</v>
      </c>
      <c r="BA134" s="197">
        <v>0</v>
      </c>
      <c r="BB134" s="195">
        <v>0</v>
      </c>
      <c r="BC134" s="198">
        <f>SUM(N134:BB134)</f>
        <v>1</v>
      </c>
    </row>
    <row r="135" spans="2:89" s="198" customFormat="1" x14ac:dyDescent="0.25">
      <c r="B135" s="195" t="s">
        <v>115</v>
      </c>
      <c r="C135" s="266"/>
      <c r="D135" s="196">
        <f>+D134</f>
        <v>0</v>
      </c>
      <c r="E135" s="196">
        <f t="shared" ref="E135:AJ135" si="90">+D135+E134</f>
        <v>0</v>
      </c>
      <c r="F135" s="196">
        <f t="shared" si="90"/>
        <v>0</v>
      </c>
      <c r="G135" s="196">
        <f t="shared" si="90"/>
        <v>0</v>
      </c>
      <c r="H135" s="196">
        <f t="shared" si="90"/>
        <v>0</v>
      </c>
      <c r="I135" s="196">
        <f t="shared" si="90"/>
        <v>0</v>
      </c>
      <c r="J135" s="196">
        <f t="shared" si="90"/>
        <v>0</v>
      </c>
      <c r="K135" s="196">
        <f t="shared" si="90"/>
        <v>0</v>
      </c>
      <c r="L135" s="196">
        <f t="shared" si="90"/>
        <v>0</v>
      </c>
      <c r="M135" s="196">
        <f t="shared" si="90"/>
        <v>0</v>
      </c>
      <c r="N135" s="196">
        <f t="shared" si="90"/>
        <v>0</v>
      </c>
      <c r="O135" s="196">
        <f t="shared" si="90"/>
        <v>0</v>
      </c>
      <c r="P135" s="196">
        <f t="shared" si="90"/>
        <v>0</v>
      </c>
      <c r="Q135" s="196">
        <f t="shared" si="90"/>
        <v>0</v>
      </c>
      <c r="R135" s="196">
        <f t="shared" si="90"/>
        <v>0</v>
      </c>
      <c r="S135" s="196">
        <f t="shared" si="90"/>
        <v>0</v>
      </c>
      <c r="T135" s="196">
        <f t="shared" si="90"/>
        <v>0</v>
      </c>
      <c r="U135" s="196">
        <f t="shared" si="90"/>
        <v>0</v>
      </c>
      <c r="V135" s="196">
        <f t="shared" si="90"/>
        <v>0</v>
      </c>
      <c r="W135" s="196">
        <f t="shared" si="90"/>
        <v>1</v>
      </c>
      <c r="X135" s="196">
        <f t="shared" si="90"/>
        <v>1</v>
      </c>
      <c r="Y135" s="196">
        <f t="shared" si="90"/>
        <v>1</v>
      </c>
      <c r="Z135" s="196">
        <f t="shared" si="90"/>
        <v>1</v>
      </c>
      <c r="AA135" s="83">
        <f t="shared" si="90"/>
        <v>1</v>
      </c>
      <c r="AB135" s="196">
        <f t="shared" si="90"/>
        <v>1</v>
      </c>
      <c r="AC135" s="196">
        <f t="shared" si="90"/>
        <v>1</v>
      </c>
      <c r="AD135" s="196">
        <f t="shared" si="90"/>
        <v>1</v>
      </c>
      <c r="AE135" s="196">
        <f t="shared" si="90"/>
        <v>1</v>
      </c>
      <c r="AF135" s="196">
        <f t="shared" si="90"/>
        <v>1</v>
      </c>
      <c r="AG135" s="196">
        <f t="shared" si="90"/>
        <v>1</v>
      </c>
      <c r="AH135" s="196">
        <f t="shared" si="90"/>
        <v>1</v>
      </c>
      <c r="AI135" s="196">
        <f t="shared" si="90"/>
        <v>1</v>
      </c>
      <c r="AJ135" s="196">
        <f t="shared" si="90"/>
        <v>1</v>
      </c>
      <c r="AK135" s="196">
        <f t="shared" ref="AK135:BB135" si="91">+AJ135+AK134</f>
        <v>1</v>
      </c>
      <c r="AL135" s="196">
        <f t="shared" si="91"/>
        <v>1</v>
      </c>
      <c r="AM135" s="196">
        <f t="shared" si="91"/>
        <v>1</v>
      </c>
      <c r="AN135" s="196">
        <f t="shared" si="91"/>
        <v>1</v>
      </c>
      <c r="AO135" s="196">
        <f t="shared" si="91"/>
        <v>1</v>
      </c>
      <c r="AP135" s="196">
        <f t="shared" si="91"/>
        <v>1</v>
      </c>
      <c r="AQ135" s="196">
        <f t="shared" si="91"/>
        <v>1</v>
      </c>
      <c r="AR135" s="196">
        <f t="shared" si="91"/>
        <v>1</v>
      </c>
      <c r="AS135" s="196">
        <f t="shared" si="91"/>
        <v>1</v>
      </c>
      <c r="AT135" s="196">
        <f t="shared" si="91"/>
        <v>1</v>
      </c>
      <c r="AU135" s="196">
        <f t="shared" si="91"/>
        <v>1</v>
      </c>
      <c r="AV135" s="196">
        <f t="shared" si="91"/>
        <v>1</v>
      </c>
      <c r="AW135" s="196">
        <f t="shared" si="91"/>
        <v>1</v>
      </c>
      <c r="AX135" s="196">
        <f t="shared" si="91"/>
        <v>1</v>
      </c>
      <c r="AY135" s="196">
        <f t="shared" si="91"/>
        <v>1</v>
      </c>
      <c r="AZ135" s="196">
        <f t="shared" si="91"/>
        <v>1</v>
      </c>
      <c r="BA135" s="197">
        <f t="shared" si="91"/>
        <v>1</v>
      </c>
      <c r="BB135" s="195">
        <f t="shared" si="91"/>
        <v>1</v>
      </c>
    </row>
    <row r="136" spans="2:89" s="198" customFormat="1" x14ac:dyDescent="0.25">
      <c r="B136" s="195" t="s">
        <v>116</v>
      </c>
      <c r="C136" s="266"/>
      <c r="D136" s="196">
        <v>0</v>
      </c>
      <c r="E136" s="196">
        <v>0</v>
      </c>
      <c r="F136" s="196">
        <v>0</v>
      </c>
      <c r="G136" s="196">
        <v>0</v>
      </c>
      <c r="H136" s="196">
        <v>0</v>
      </c>
      <c r="I136" s="196">
        <v>0</v>
      </c>
      <c r="J136" s="196">
        <v>0</v>
      </c>
      <c r="K136" s="196">
        <v>0</v>
      </c>
      <c r="L136" s="196">
        <v>0</v>
      </c>
      <c r="M136" s="196">
        <v>0</v>
      </c>
      <c r="N136" s="196">
        <v>0</v>
      </c>
      <c r="O136" s="196">
        <v>0</v>
      </c>
      <c r="P136" s="196">
        <v>0</v>
      </c>
      <c r="Q136" s="196">
        <v>0</v>
      </c>
      <c r="R136" s="196">
        <v>0</v>
      </c>
      <c r="S136" s="196">
        <v>0</v>
      </c>
      <c r="T136" s="196">
        <v>0</v>
      </c>
      <c r="U136" s="196">
        <v>0</v>
      </c>
      <c r="V136" s="196">
        <v>0</v>
      </c>
      <c r="W136" s="196">
        <v>1</v>
      </c>
      <c r="X136" s="196">
        <v>0</v>
      </c>
      <c r="Y136" s="196">
        <v>0</v>
      </c>
      <c r="Z136" s="196">
        <v>0</v>
      </c>
      <c r="AA136" s="83">
        <v>0</v>
      </c>
      <c r="AB136" s="196">
        <v>0</v>
      </c>
      <c r="AC136" s="196">
        <v>0</v>
      </c>
      <c r="AD136" s="196">
        <v>0</v>
      </c>
      <c r="AE136" s="196">
        <v>0</v>
      </c>
      <c r="AF136" s="196">
        <v>0</v>
      </c>
      <c r="AG136" s="196">
        <v>0</v>
      </c>
      <c r="AH136" s="196">
        <v>0</v>
      </c>
      <c r="AI136" s="196">
        <v>0</v>
      </c>
      <c r="AJ136" s="196">
        <v>0</v>
      </c>
      <c r="AK136" s="196">
        <v>0</v>
      </c>
      <c r="AL136" s="196">
        <v>0</v>
      </c>
      <c r="AM136" s="196">
        <v>0</v>
      </c>
      <c r="AN136" s="196">
        <v>0</v>
      </c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  <c r="AU136" s="196">
        <v>0</v>
      </c>
      <c r="AV136" s="196">
        <v>0</v>
      </c>
      <c r="AW136" s="196">
        <v>0</v>
      </c>
      <c r="AX136" s="196">
        <v>0</v>
      </c>
      <c r="AY136" s="196">
        <v>0</v>
      </c>
      <c r="AZ136" s="196">
        <v>0</v>
      </c>
      <c r="BA136" s="197">
        <v>0</v>
      </c>
      <c r="BB136" s="195">
        <v>0</v>
      </c>
      <c r="BC136" s="198">
        <f>SUM(N136:BB136)</f>
        <v>1</v>
      </c>
    </row>
    <row r="137" spans="2:89" s="198" customFormat="1" x14ac:dyDescent="0.25">
      <c r="B137" s="195" t="s">
        <v>117</v>
      </c>
      <c r="C137" s="266"/>
      <c r="D137" s="196">
        <f>+D136</f>
        <v>0</v>
      </c>
      <c r="E137" s="196">
        <f t="shared" ref="E137:AJ137" si="92">+D137+E136</f>
        <v>0</v>
      </c>
      <c r="F137" s="196">
        <f t="shared" si="92"/>
        <v>0</v>
      </c>
      <c r="G137" s="196">
        <f t="shared" si="92"/>
        <v>0</v>
      </c>
      <c r="H137" s="196">
        <f t="shared" si="92"/>
        <v>0</v>
      </c>
      <c r="I137" s="196">
        <f t="shared" si="92"/>
        <v>0</v>
      </c>
      <c r="J137" s="196">
        <f t="shared" si="92"/>
        <v>0</v>
      </c>
      <c r="K137" s="196">
        <f t="shared" si="92"/>
        <v>0</v>
      </c>
      <c r="L137" s="196">
        <f t="shared" si="92"/>
        <v>0</v>
      </c>
      <c r="M137" s="196">
        <f t="shared" si="92"/>
        <v>0</v>
      </c>
      <c r="N137" s="196">
        <f t="shared" si="92"/>
        <v>0</v>
      </c>
      <c r="O137" s="196">
        <f t="shared" si="92"/>
        <v>0</v>
      </c>
      <c r="P137" s="196">
        <f t="shared" si="92"/>
        <v>0</v>
      </c>
      <c r="Q137" s="196">
        <f t="shared" si="92"/>
        <v>0</v>
      </c>
      <c r="R137" s="196">
        <f t="shared" si="92"/>
        <v>0</v>
      </c>
      <c r="S137" s="196">
        <f t="shared" si="92"/>
        <v>0</v>
      </c>
      <c r="T137" s="196">
        <f t="shared" si="92"/>
        <v>0</v>
      </c>
      <c r="U137" s="196">
        <f t="shared" si="92"/>
        <v>0</v>
      </c>
      <c r="V137" s="196">
        <f t="shared" si="92"/>
        <v>0</v>
      </c>
      <c r="W137" s="196">
        <f t="shared" si="92"/>
        <v>1</v>
      </c>
      <c r="X137" s="196">
        <f t="shared" si="92"/>
        <v>1</v>
      </c>
      <c r="Y137" s="196">
        <f t="shared" si="92"/>
        <v>1</v>
      </c>
      <c r="Z137" s="196">
        <f t="shared" si="92"/>
        <v>1</v>
      </c>
      <c r="AA137" s="83">
        <f t="shared" si="92"/>
        <v>1</v>
      </c>
      <c r="AB137" s="196">
        <f t="shared" si="92"/>
        <v>1</v>
      </c>
      <c r="AC137" s="196">
        <f t="shared" si="92"/>
        <v>1</v>
      </c>
      <c r="AD137" s="196">
        <f t="shared" si="92"/>
        <v>1</v>
      </c>
      <c r="AE137" s="196">
        <f t="shared" si="92"/>
        <v>1</v>
      </c>
      <c r="AF137" s="196">
        <f t="shared" si="92"/>
        <v>1</v>
      </c>
      <c r="AG137" s="196">
        <f t="shared" si="92"/>
        <v>1</v>
      </c>
      <c r="AH137" s="196">
        <f t="shared" si="92"/>
        <v>1</v>
      </c>
      <c r="AI137" s="196">
        <f t="shared" si="92"/>
        <v>1</v>
      </c>
      <c r="AJ137" s="196">
        <f t="shared" si="92"/>
        <v>1</v>
      </c>
      <c r="AK137" s="196">
        <f t="shared" ref="AK137:BB137" si="93">+AJ137+AK136</f>
        <v>1</v>
      </c>
      <c r="AL137" s="196">
        <f t="shared" si="93"/>
        <v>1</v>
      </c>
      <c r="AM137" s="196">
        <f t="shared" si="93"/>
        <v>1</v>
      </c>
      <c r="AN137" s="196">
        <f t="shared" si="93"/>
        <v>1</v>
      </c>
      <c r="AO137" s="196">
        <f t="shared" si="93"/>
        <v>1</v>
      </c>
      <c r="AP137" s="196">
        <f t="shared" si="93"/>
        <v>1</v>
      </c>
      <c r="AQ137" s="196">
        <f t="shared" si="93"/>
        <v>1</v>
      </c>
      <c r="AR137" s="196">
        <f t="shared" si="93"/>
        <v>1</v>
      </c>
      <c r="AS137" s="196">
        <f t="shared" si="93"/>
        <v>1</v>
      </c>
      <c r="AT137" s="196">
        <f t="shared" si="93"/>
        <v>1</v>
      </c>
      <c r="AU137" s="196">
        <f t="shared" si="93"/>
        <v>1</v>
      </c>
      <c r="AV137" s="196">
        <f t="shared" si="93"/>
        <v>1</v>
      </c>
      <c r="AW137" s="196">
        <f t="shared" si="93"/>
        <v>1</v>
      </c>
      <c r="AX137" s="196">
        <f t="shared" si="93"/>
        <v>1</v>
      </c>
      <c r="AY137" s="196">
        <f t="shared" si="93"/>
        <v>1</v>
      </c>
      <c r="AZ137" s="196">
        <f t="shared" si="93"/>
        <v>1</v>
      </c>
      <c r="BA137" s="197">
        <f t="shared" si="93"/>
        <v>1</v>
      </c>
      <c r="BB137" s="195">
        <f t="shared" si="93"/>
        <v>1</v>
      </c>
    </row>
    <row r="138" spans="2:89" s="213" customFormat="1" x14ac:dyDescent="0.25">
      <c r="B138" s="210"/>
      <c r="C138" s="266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84"/>
      <c r="AB138" s="211"/>
      <c r="AC138" s="211"/>
      <c r="AD138" s="211"/>
      <c r="AE138" s="211"/>
      <c r="AF138" s="211"/>
      <c r="AG138" s="211"/>
      <c r="AH138" s="211"/>
      <c r="AI138" s="211"/>
      <c r="AJ138" s="211"/>
      <c r="AK138" s="211"/>
      <c r="AL138" s="211"/>
      <c r="AM138" s="211"/>
      <c r="AN138" s="211"/>
      <c r="AO138" s="211"/>
      <c r="AP138" s="211"/>
      <c r="AQ138" s="211"/>
      <c r="AR138" s="211"/>
      <c r="AS138" s="211"/>
      <c r="AT138" s="211"/>
      <c r="AU138" s="211"/>
      <c r="AV138" s="211"/>
      <c r="AW138" s="211"/>
      <c r="AX138" s="211"/>
      <c r="AY138" s="211"/>
      <c r="AZ138" s="211"/>
      <c r="BA138" s="212"/>
      <c r="BB138" s="210"/>
    </row>
    <row r="139" spans="2:89" s="199" customFormat="1" x14ac:dyDescent="0.25">
      <c r="B139" s="199" t="s">
        <v>118</v>
      </c>
      <c r="C139" s="200">
        <v>8</v>
      </c>
      <c r="D139" s="201">
        <f t="shared" ref="D139:AI139" si="94">+D135*$C139</f>
        <v>0</v>
      </c>
      <c r="E139" s="201">
        <f t="shared" si="94"/>
        <v>0</v>
      </c>
      <c r="F139" s="201">
        <f t="shared" si="94"/>
        <v>0</v>
      </c>
      <c r="G139" s="201">
        <f t="shared" si="94"/>
        <v>0</v>
      </c>
      <c r="H139" s="201">
        <f t="shared" si="94"/>
        <v>0</v>
      </c>
      <c r="I139" s="201">
        <f t="shared" si="94"/>
        <v>0</v>
      </c>
      <c r="J139" s="201">
        <f t="shared" si="94"/>
        <v>0</v>
      </c>
      <c r="K139" s="201">
        <f t="shared" si="94"/>
        <v>0</v>
      </c>
      <c r="L139" s="201">
        <f t="shared" si="94"/>
        <v>0</v>
      </c>
      <c r="M139" s="201">
        <f t="shared" si="94"/>
        <v>0</v>
      </c>
      <c r="N139" s="201">
        <f t="shared" si="94"/>
        <v>0</v>
      </c>
      <c r="O139" s="201">
        <f t="shared" si="94"/>
        <v>0</v>
      </c>
      <c r="P139" s="201">
        <f t="shared" si="94"/>
        <v>0</v>
      </c>
      <c r="Q139" s="201">
        <f t="shared" si="94"/>
        <v>0</v>
      </c>
      <c r="R139" s="201">
        <f t="shared" si="94"/>
        <v>0</v>
      </c>
      <c r="S139" s="201">
        <f t="shared" si="94"/>
        <v>0</v>
      </c>
      <c r="T139" s="201">
        <f t="shared" si="94"/>
        <v>0</v>
      </c>
      <c r="U139" s="201">
        <f t="shared" si="94"/>
        <v>0</v>
      </c>
      <c r="V139" s="201">
        <f t="shared" si="94"/>
        <v>0</v>
      </c>
      <c r="W139" s="201">
        <f t="shared" si="94"/>
        <v>8</v>
      </c>
      <c r="X139" s="201">
        <f t="shared" si="94"/>
        <v>8</v>
      </c>
      <c r="Y139" s="201">
        <f t="shared" si="94"/>
        <v>8</v>
      </c>
      <c r="Z139" s="201">
        <f t="shared" si="94"/>
        <v>8</v>
      </c>
      <c r="AA139" s="91">
        <f t="shared" si="94"/>
        <v>8</v>
      </c>
      <c r="AB139" s="201">
        <f t="shared" si="94"/>
        <v>8</v>
      </c>
      <c r="AC139" s="201">
        <f t="shared" si="94"/>
        <v>8</v>
      </c>
      <c r="AD139" s="201">
        <f t="shared" si="94"/>
        <v>8</v>
      </c>
      <c r="AE139" s="201">
        <f t="shared" si="94"/>
        <v>8</v>
      </c>
      <c r="AF139" s="201">
        <f t="shared" si="94"/>
        <v>8</v>
      </c>
      <c r="AG139" s="201">
        <f t="shared" si="94"/>
        <v>8</v>
      </c>
      <c r="AH139" s="201">
        <f t="shared" si="94"/>
        <v>8</v>
      </c>
      <c r="AI139" s="201">
        <f t="shared" si="94"/>
        <v>8</v>
      </c>
      <c r="AJ139" s="201">
        <f t="shared" ref="AJ139:BB139" si="95">+AJ135*$C139</f>
        <v>8</v>
      </c>
      <c r="AK139" s="201">
        <f t="shared" si="95"/>
        <v>8</v>
      </c>
      <c r="AL139" s="201">
        <f t="shared" si="95"/>
        <v>8</v>
      </c>
      <c r="AM139" s="201">
        <f t="shared" si="95"/>
        <v>8</v>
      </c>
      <c r="AN139" s="201">
        <f t="shared" si="95"/>
        <v>8</v>
      </c>
      <c r="AO139" s="201">
        <f t="shared" si="95"/>
        <v>8</v>
      </c>
      <c r="AP139" s="201">
        <f t="shared" si="95"/>
        <v>8</v>
      </c>
      <c r="AQ139" s="201">
        <f t="shared" si="95"/>
        <v>8</v>
      </c>
      <c r="AR139" s="201">
        <f t="shared" si="95"/>
        <v>8</v>
      </c>
      <c r="AS139" s="201">
        <f t="shared" si="95"/>
        <v>8</v>
      </c>
      <c r="AT139" s="201">
        <f t="shared" si="95"/>
        <v>8</v>
      </c>
      <c r="AU139" s="201">
        <f t="shared" si="95"/>
        <v>8</v>
      </c>
      <c r="AV139" s="201">
        <f t="shared" si="95"/>
        <v>8</v>
      </c>
      <c r="AW139" s="201">
        <f t="shared" si="95"/>
        <v>8</v>
      </c>
      <c r="AX139" s="201">
        <f t="shared" si="95"/>
        <v>8</v>
      </c>
      <c r="AY139" s="201">
        <f t="shared" si="95"/>
        <v>8</v>
      </c>
      <c r="AZ139" s="201">
        <f t="shared" si="95"/>
        <v>8</v>
      </c>
      <c r="BA139" s="202">
        <f t="shared" si="95"/>
        <v>8</v>
      </c>
      <c r="BB139" s="203">
        <f t="shared" si="95"/>
        <v>8</v>
      </c>
      <c r="BC139" s="203"/>
      <c r="BF139" s="203"/>
      <c r="BG139" s="203"/>
      <c r="BH139" s="203"/>
      <c r="BI139" s="203"/>
      <c r="BJ139" s="203"/>
      <c r="BK139" s="203"/>
      <c r="BL139" s="203"/>
      <c r="BM139" s="203"/>
      <c r="BN139" s="203"/>
      <c r="BO139" s="203"/>
      <c r="BP139" s="203"/>
      <c r="BQ139" s="203"/>
      <c r="BR139" s="203"/>
      <c r="BS139" s="203"/>
      <c r="BT139" s="203"/>
      <c r="BU139" s="203"/>
      <c r="BV139" s="203"/>
      <c r="BW139" s="203"/>
      <c r="BX139" s="203"/>
      <c r="BY139" s="203"/>
      <c r="BZ139" s="203"/>
      <c r="CA139" s="203"/>
      <c r="CB139" s="203"/>
      <c r="CC139" s="203"/>
      <c r="CD139" s="203"/>
      <c r="CE139" s="203"/>
      <c r="CF139" s="203"/>
      <c r="CG139" s="203"/>
      <c r="CH139" s="203"/>
      <c r="CI139" s="203"/>
      <c r="CJ139" s="203"/>
      <c r="CK139" s="203"/>
    </row>
    <row r="140" spans="2:89" s="204" customFormat="1" ht="13.8" thickBot="1" x14ac:dyDescent="0.3">
      <c r="B140" s="204" t="s">
        <v>119</v>
      </c>
      <c r="C140" s="205" t="str">
        <f>+'NTP or Sold'!C13</f>
        <v>NTP</v>
      </c>
      <c r="D140" s="206">
        <f t="shared" ref="D140:AI140" si="96">+D137*$C139</f>
        <v>0</v>
      </c>
      <c r="E140" s="206">
        <f t="shared" si="96"/>
        <v>0</v>
      </c>
      <c r="F140" s="206">
        <f t="shared" si="96"/>
        <v>0</v>
      </c>
      <c r="G140" s="206">
        <f t="shared" si="96"/>
        <v>0</v>
      </c>
      <c r="H140" s="206">
        <f t="shared" si="96"/>
        <v>0</v>
      </c>
      <c r="I140" s="206">
        <f t="shared" si="96"/>
        <v>0</v>
      </c>
      <c r="J140" s="206">
        <f t="shared" si="96"/>
        <v>0</v>
      </c>
      <c r="K140" s="206">
        <f t="shared" si="96"/>
        <v>0</v>
      </c>
      <c r="L140" s="206">
        <f t="shared" si="96"/>
        <v>0</v>
      </c>
      <c r="M140" s="206">
        <f t="shared" si="96"/>
        <v>0</v>
      </c>
      <c r="N140" s="206">
        <f t="shared" si="96"/>
        <v>0</v>
      </c>
      <c r="O140" s="206">
        <f t="shared" si="96"/>
        <v>0</v>
      </c>
      <c r="P140" s="206">
        <f t="shared" si="96"/>
        <v>0</v>
      </c>
      <c r="Q140" s="206">
        <f t="shared" si="96"/>
        <v>0</v>
      </c>
      <c r="R140" s="206">
        <f t="shared" si="96"/>
        <v>0</v>
      </c>
      <c r="S140" s="206">
        <f t="shared" si="96"/>
        <v>0</v>
      </c>
      <c r="T140" s="206">
        <f t="shared" si="96"/>
        <v>0</v>
      </c>
      <c r="U140" s="206">
        <f t="shared" si="96"/>
        <v>0</v>
      </c>
      <c r="V140" s="206">
        <f t="shared" si="96"/>
        <v>0</v>
      </c>
      <c r="W140" s="206">
        <f t="shared" si="96"/>
        <v>8</v>
      </c>
      <c r="X140" s="206">
        <f t="shared" si="96"/>
        <v>8</v>
      </c>
      <c r="Y140" s="206">
        <f t="shared" si="96"/>
        <v>8</v>
      </c>
      <c r="Z140" s="206">
        <f t="shared" si="96"/>
        <v>8</v>
      </c>
      <c r="AA140" s="137">
        <f t="shared" si="96"/>
        <v>8</v>
      </c>
      <c r="AB140" s="206">
        <f t="shared" si="96"/>
        <v>8</v>
      </c>
      <c r="AC140" s="206">
        <f t="shared" si="96"/>
        <v>8</v>
      </c>
      <c r="AD140" s="206">
        <f t="shared" si="96"/>
        <v>8</v>
      </c>
      <c r="AE140" s="206">
        <f t="shared" si="96"/>
        <v>8</v>
      </c>
      <c r="AF140" s="206">
        <f t="shared" si="96"/>
        <v>8</v>
      </c>
      <c r="AG140" s="206">
        <f t="shared" si="96"/>
        <v>8</v>
      </c>
      <c r="AH140" s="206">
        <f t="shared" si="96"/>
        <v>8</v>
      </c>
      <c r="AI140" s="206">
        <f t="shared" si="96"/>
        <v>8</v>
      </c>
      <c r="AJ140" s="206">
        <f t="shared" ref="AJ140:BB140" si="97">+AJ137*$C139</f>
        <v>8</v>
      </c>
      <c r="AK140" s="206">
        <f t="shared" si="97"/>
        <v>8</v>
      </c>
      <c r="AL140" s="206">
        <f t="shared" si="97"/>
        <v>8</v>
      </c>
      <c r="AM140" s="206">
        <f t="shared" si="97"/>
        <v>8</v>
      </c>
      <c r="AN140" s="206">
        <f t="shared" si="97"/>
        <v>8</v>
      </c>
      <c r="AO140" s="206">
        <f t="shared" si="97"/>
        <v>8</v>
      </c>
      <c r="AP140" s="206">
        <f t="shared" si="97"/>
        <v>8</v>
      </c>
      <c r="AQ140" s="206">
        <f t="shared" si="97"/>
        <v>8</v>
      </c>
      <c r="AR140" s="206">
        <f t="shared" si="97"/>
        <v>8</v>
      </c>
      <c r="AS140" s="206">
        <f t="shared" si="97"/>
        <v>8</v>
      </c>
      <c r="AT140" s="206">
        <f t="shared" si="97"/>
        <v>8</v>
      </c>
      <c r="AU140" s="206">
        <f t="shared" si="97"/>
        <v>8</v>
      </c>
      <c r="AV140" s="206">
        <f t="shared" si="97"/>
        <v>8</v>
      </c>
      <c r="AW140" s="206">
        <f t="shared" si="97"/>
        <v>8</v>
      </c>
      <c r="AX140" s="206">
        <f t="shared" si="97"/>
        <v>8</v>
      </c>
      <c r="AY140" s="206">
        <f t="shared" si="97"/>
        <v>8</v>
      </c>
      <c r="AZ140" s="206">
        <f t="shared" si="97"/>
        <v>8</v>
      </c>
      <c r="BA140" s="207">
        <f t="shared" si="97"/>
        <v>8</v>
      </c>
      <c r="BB140" s="208">
        <f t="shared" si="97"/>
        <v>8</v>
      </c>
      <c r="BC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208"/>
      <c r="BT140" s="208"/>
      <c r="BU140" s="208"/>
      <c r="BV140" s="208"/>
      <c r="BW140" s="208"/>
      <c r="BX140" s="208"/>
      <c r="BY140" s="208"/>
      <c r="BZ140" s="208"/>
      <c r="CA140" s="208"/>
      <c r="CB140" s="208"/>
      <c r="CC140" s="208"/>
      <c r="CD140" s="208"/>
      <c r="CE140" s="208"/>
      <c r="CF140" s="208"/>
      <c r="CG140" s="208"/>
      <c r="CH140" s="208"/>
      <c r="CI140" s="208"/>
      <c r="CJ140" s="208"/>
      <c r="CK140" s="208"/>
    </row>
    <row r="141" spans="2:89" s="194" customFormat="1" ht="15" customHeight="1" thickTop="1" x14ac:dyDescent="0.25">
      <c r="B141" s="199" t="str">
        <f>+'NTP or Sold'!H14</f>
        <v>Fr 6B 60 hz power barges</v>
      </c>
      <c r="C141" s="265" t="str">
        <f>+'NTP or Sold'!T14</f>
        <v>Nigeria Barge II (APACHI)</v>
      </c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82"/>
      <c r="AB141" s="209"/>
      <c r="AC141" s="209"/>
      <c r="AD141" s="209"/>
      <c r="AE141" s="209"/>
      <c r="AF141" s="209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193"/>
    </row>
    <row r="142" spans="2:89" s="198" customFormat="1" x14ac:dyDescent="0.25">
      <c r="B142" s="195" t="s">
        <v>114</v>
      </c>
      <c r="C142" s="266"/>
      <c r="D142" s="196">
        <v>0</v>
      </c>
      <c r="E142" s="196">
        <v>0</v>
      </c>
      <c r="F142" s="196">
        <v>0</v>
      </c>
      <c r="G142" s="196">
        <v>0</v>
      </c>
      <c r="H142" s="196">
        <v>0</v>
      </c>
      <c r="I142" s="196">
        <v>0</v>
      </c>
      <c r="J142" s="196">
        <v>0</v>
      </c>
      <c r="K142" s="196">
        <v>0</v>
      </c>
      <c r="L142" s="196">
        <v>0</v>
      </c>
      <c r="M142" s="196">
        <v>0</v>
      </c>
      <c r="N142" s="196">
        <v>0</v>
      </c>
      <c r="O142" s="196">
        <v>0</v>
      </c>
      <c r="P142" s="196">
        <v>0</v>
      </c>
      <c r="Q142" s="196">
        <v>0</v>
      </c>
      <c r="R142" s="196">
        <v>0</v>
      </c>
      <c r="S142" s="196">
        <v>0</v>
      </c>
      <c r="T142" s="196">
        <v>0</v>
      </c>
      <c r="U142" s="196">
        <v>0</v>
      </c>
      <c r="V142" s="196">
        <v>0</v>
      </c>
      <c r="W142" s="196">
        <v>1</v>
      </c>
      <c r="X142" s="196">
        <v>0</v>
      </c>
      <c r="Y142" s="196">
        <v>0</v>
      </c>
      <c r="Z142" s="196">
        <v>0</v>
      </c>
      <c r="AA142" s="83">
        <v>0</v>
      </c>
      <c r="AB142" s="196">
        <v>0</v>
      </c>
      <c r="AC142" s="196">
        <v>0</v>
      </c>
      <c r="AD142" s="196">
        <v>0</v>
      </c>
      <c r="AE142" s="196">
        <v>0</v>
      </c>
      <c r="AF142" s="196">
        <v>0</v>
      </c>
      <c r="AG142" s="196">
        <v>0</v>
      </c>
      <c r="AH142" s="196">
        <v>0</v>
      </c>
      <c r="AI142" s="196">
        <v>0</v>
      </c>
      <c r="AJ142" s="196">
        <v>0</v>
      </c>
      <c r="AK142" s="196">
        <v>0</v>
      </c>
      <c r="AL142" s="196">
        <v>0</v>
      </c>
      <c r="AM142" s="196">
        <v>0</v>
      </c>
      <c r="AN142" s="196">
        <v>0</v>
      </c>
      <c r="AO142" s="196">
        <v>0</v>
      </c>
      <c r="AP142" s="196">
        <v>0</v>
      </c>
      <c r="AQ142" s="196">
        <v>0</v>
      </c>
      <c r="AR142" s="196">
        <v>0</v>
      </c>
      <c r="AS142" s="196">
        <v>0</v>
      </c>
      <c r="AT142" s="196">
        <v>0</v>
      </c>
      <c r="AU142" s="196">
        <v>0</v>
      </c>
      <c r="AV142" s="196">
        <v>0</v>
      </c>
      <c r="AW142" s="196">
        <v>0</v>
      </c>
      <c r="AX142" s="196">
        <v>0</v>
      </c>
      <c r="AY142" s="196">
        <v>0</v>
      </c>
      <c r="AZ142" s="196">
        <v>0</v>
      </c>
      <c r="BA142" s="197">
        <v>0</v>
      </c>
      <c r="BB142" s="195">
        <v>0</v>
      </c>
      <c r="BC142" s="198">
        <f>SUM(N142:BB142)</f>
        <v>1</v>
      </c>
    </row>
    <row r="143" spans="2:89" s="198" customFormat="1" x14ac:dyDescent="0.25">
      <c r="B143" s="195" t="s">
        <v>115</v>
      </c>
      <c r="C143" s="266"/>
      <c r="D143" s="196">
        <f>+D142</f>
        <v>0</v>
      </c>
      <c r="E143" s="196">
        <f t="shared" ref="E143:AJ143" si="98">+D143+E142</f>
        <v>0</v>
      </c>
      <c r="F143" s="196">
        <f t="shared" si="98"/>
        <v>0</v>
      </c>
      <c r="G143" s="196">
        <f t="shared" si="98"/>
        <v>0</v>
      </c>
      <c r="H143" s="196">
        <f t="shared" si="98"/>
        <v>0</v>
      </c>
      <c r="I143" s="196">
        <f t="shared" si="98"/>
        <v>0</v>
      </c>
      <c r="J143" s="196">
        <f t="shared" si="98"/>
        <v>0</v>
      </c>
      <c r="K143" s="196">
        <f t="shared" si="98"/>
        <v>0</v>
      </c>
      <c r="L143" s="196">
        <f t="shared" si="98"/>
        <v>0</v>
      </c>
      <c r="M143" s="196">
        <f t="shared" si="98"/>
        <v>0</v>
      </c>
      <c r="N143" s="196">
        <f t="shared" si="98"/>
        <v>0</v>
      </c>
      <c r="O143" s="196">
        <f t="shared" si="98"/>
        <v>0</v>
      </c>
      <c r="P143" s="196">
        <f t="shared" si="98"/>
        <v>0</v>
      </c>
      <c r="Q143" s="196">
        <f t="shared" si="98"/>
        <v>0</v>
      </c>
      <c r="R143" s="196">
        <f t="shared" si="98"/>
        <v>0</v>
      </c>
      <c r="S143" s="196">
        <f t="shared" si="98"/>
        <v>0</v>
      </c>
      <c r="T143" s="196">
        <f t="shared" si="98"/>
        <v>0</v>
      </c>
      <c r="U143" s="196">
        <f t="shared" si="98"/>
        <v>0</v>
      </c>
      <c r="V143" s="196">
        <f t="shared" si="98"/>
        <v>0</v>
      </c>
      <c r="W143" s="196">
        <f t="shared" si="98"/>
        <v>1</v>
      </c>
      <c r="X143" s="196">
        <f t="shared" si="98"/>
        <v>1</v>
      </c>
      <c r="Y143" s="196">
        <f t="shared" si="98"/>
        <v>1</v>
      </c>
      <c r="Z143" s="196">
        <f t="shared" si="98"/>
        <v>1</v>
      </c>
      <c r="AA143" s="83">
        <f t="shared" si="98"/>
        <v>1</v>
      </c>
      <c r="AB143" s="196">
        <f t="shared" si="98"/>
        <v>1</v>
      </c>
      <c r="AC143" s="196">
        <f t="shared" si="98"/>
        <v>1</v>
      </c>
      <c r="AD143" s="196">
        <f t="shared" si="98"/>
        <v>1</v>
      </c>
      <c r="AE143" s="196">
        <f t="shared" si="98"/>
        <v>1</v>
      </c>
      <c r="AF143" s="196">
        <f t="shared" si="98"/>
        <v>1</v>
      </c>
      <c r="AG143" s="196">
        <f t="shared" si="98"/>
        <v>1</v>
      </c>
      <c r="AH143" s="196">
        <f t="shared" si="98"/>
        <v>1</v>
      </c>
      <c r="AI143" s="196">
        <f t="shared" si="98"/>
        <v>1</v>
      </c>
      <c r="AJ143" s="196">
        <f t="shared" si="98"/>
        <v>1</v>
      </c>
      <c r="AK143" s="196">
        <f t="shared" ref="AK143:BB143" si="99">+AJ143+AK142</f>
        <v>1</v>
      </c>
      <c r="AL143" s="196">
        <f t="shared" si="99"/>
        <v>1</v>
      </c>
      <c r="AM143" s="196">
        <f t="shared" si="99"/>
        <v>1</v>
      </c>
      <c r="AN143" s="196">
        <f t="shared" si="99"/>
        <v>1</v>
      </c>
      <c r="AO143" s="196">
        <f t="shared" si="99"/>
        <v>1</v>
      </c>
      <c r="AP143" s="196">
        <f t="shared" si="99"/>
        <v>1</v>
      </c>
      <c r="AQ143" s="196">
        <f t="shared" si="99"/>
        <v>1</v>
      </c>
      <c r="AR143" s="196">
        <f t="shared" si="99"/>
        <v>1</v>
      </c>
      <c r="AS143" s="196">
        <f t="shared" si="99"/>
        <v>1</v>
      </c>
      <c r="AT143" s="196">
        <f t="shared" si="99"/>
        <v>1</v>
      </c>
      <c r="AU143" s="196">
        <f t="shared" si="99"/>
        <v>1</v>
      </c>
      <c r="AV143" s="196">
        <f t="shared" si="99"/>
        <v>1</v>
      </c>
      <c r="AW143" s="196">
        <f t="shared" si="99"/>
        <v>1</v>
      </c>
      <c r="AX143" s="196">
        <f t="shared" si="99"/>
        <v>1</v>
      </c>
      <c r="AY143" s="196">
        <f t="shared" si="99"/>
        <v>1</v>
      </c>
      <c r="AZ143" s="196">
        <f t="shared" si="99"/>
        <v>1</v>
      </c>
      <c r="BA143" s="197">
        <f t="shared" si="99"/>
        <v>1</v>
      </c>
      <c r="BB143" s="195">
        <f t="shared" si="99"/>
        <v>1</v>
      </c>
    </row>
    <row r="144" spans="2:89" s="198" customFormat="1" x14ac:dyDescent="0.25">
      <c r="B144" s="195" t="s">
        <v>116</v>
      </c>
      <c r="C144" s="266"/>
      <c r="D144" s="196">
        <v>0</v>
      </c>
      <c r="E144" s="196">
        <v>0</v>
      </c>
      <c r="F144" s="196">
        <v>0</v>
      </c>
      <c r="G144" s="196">
        <v>0</v>
      </c>
      <c r="H144" s="196">
        <v>0</v>
      </c>
      <c r="I144" s="196">
        <v>0</v>
      </c>
      <c r="J144" s="196">
        <v>0</v>
      </c>
      <c r="K144" s="196">
        <v>0</v>
      </c>
      <c r="L144" s="196">
        <v>0</v>
      </c>
      <c r="M144" s="196">
        <v>0</v>
      </c>
      <c r="N144" s="196">
        <v>0</v>
      </c>
      <c r="O144" s="196">
        <v>0</v>
      </c>
      <c r="P144" s="196">
        <v>0</v>
      </c>
      <c r="Q144" s="196">
        <v>0</v>
      </c>
      <c r="R144" s="196">
        <v>0</v>
      </c>
      <c r="S144" s="196">
        <v>0</v>
      </c>
      <c r="T144" s="196">
        <v>0</v>
      </c>
      <c r="U144" s="196">
        <v>0</v>
      </c>
      <c r="V144" s="196">
        <v>0</v>
      </c>
      <c r="W144" s="196">
        <v>1</v>
      </c>
      <c r="X144" s="196">
        <v>0</v>
      </c>
      <c r="Y144" s="196">
        <v>0</v>
      </c>
      <c r="Z144" s="196">
        <v>0</v>
      </c>
      <c r="AA144" s="83">
        <v>0</v>
      </c>
      <c r="AB144" s="196">
        <v>0</v>
      </c>
      <c r="AC144" s="196">
        <v>0</v>
      </c>
      <c r="AD144" s="196">
        <v>0</v>
      </c>
      <c r="AE144" s="196">
        <v>0</v>
      </c>
      <c r="AF144" s="196">
        <v>0</v>
      </c>
      <c r="AG144" s="196">
        <v>0</v>
      </c>
      <c r="AH144" s="196">
        <v>0</v>
      </c>
      <c r="AI144" s="196">
        <v>0</v>
      </c>
      <c r="AJ144" s="196">
        <v>0</v>
      </c>
      <c r="AK144" s="196">
        <v>0</v>
      </c>
      <c r="AL144" s="196">
        <v>0</v>
      </c>
      <c r="AM144" s="196">
        <v>0</v>
      </c>
      <c r="AN144" s="196">
        <v>0</v>
      </c>
      <c r="AO144" s="196">
        <v>0</v>
      </c>
      <c r="AP144" s="196">
        <v>0</v>
      </c>
      <c r="AQ144" s="196">
        <v>0</v>
      </c>
      <c r="AR144" s="196">
        <v>0</v>
      </c>
      <c r="AS144" s="196">
        <v>0</v>
      </c>
      <c r="AT144" s="196">
        <v>0</v>
      </c>
      <c r="AU144" s="196">
        <v>0</v>
      </c>
      <c r="AV144" s="196">
        <v>0</v>
      </c>
      <c r="AW144" s="196">
        <v>0</v>
      </c>
      <c r="AX144" s="196">
        <v>0</v>
      </c>
      <c r="AY144" s="196">
        <v>0</v>
      </c>
      <c r="AZ144" s="196">
        <v>0</v>
      </c>
      <c r="BA144" s="197">
        <v>0</v>
      </c>
      <c r="BB144" s="195">
        <v>0</v>
      </c>
      <c r="BC144" s="198">
        <f>SUM(N144:BB144)</f>
        <v>1</v>
      </c>
    </row>
    <row r="145" spans="2:89" s="198" customFormat="1" x14ac:dyDescent="0.25">
      <c r="B145" s="195" t="s">
        <v>117</v>
      </c>
      <c r="C145" s="266"/>
      <c r="D145" s="196">
        <f>+D144</f>
        <v>0</v>
      </c>
      <c r="E145" s="196">
        <f t="shared" ref="E145:AJ145" si="100">+D145+E144</f>
        <v>0</v>
      </c>
      <c r="F145" s="196">
        <f t="shared" si="100"/>
        <v>0</v>
      </c>
      <c r="G145" s="196">
        <f t="shared" si="100"/>
        <v>0</v>
      </c>
      <c r="H145" s="196">
        <f t="shared" si="100"/>
        <v>0</v>
      </c>
      <c r="I145" s="196">
        <f t="shared" si="100"/>
        <v>0</v>
      </c>
      <c r="J145" s="196">
        <f t="shared" si="100"/>
        <v>0</v>
      </c>
      <c r="K145" s="196">
        <f t="shared" si="100"/>
        <v>0</v>
      </c>
      <c r="L145" s="196">
        <f t="shared" si="100"/>
        <v>0</v>
      </c>
      <c r="M145" s="196">
        <f t="shared" si="100"/>
        <v>0</v>
      </c>
      <c r="N145" s="196">
        <f t="shared" si="100"/>
        <v>0</v>
      </c>
      <c r="O145" s="196">
        <f t="shared" si="100"/>
        <v>0</v>
      </c>
      <c r="P145" s="196">
        <f t="shared" si="100"/>
        <v>0</v>
      </c>
      <c r="Q145" s="196">
        <f t="shared" si="100"/>
        <v>0</v>
      </c>
      <c r="R145" s="196">
        <f t="shared" si="100"/>
        <v>0</v>
      </c>
      <c r="S145" s="196">
        <f t="shared" si="100"/>
        <v>0</v>
      </c>
      <c r="T145" s="196">
        <f t="shared" si="100"/>
        <v>0</v>
      </c>
      <c r="U145" s="196">
        <f t="shared" si="100"/>
        <v>0</v>
      </c>
      <c r="V145" s="196">
        <f t="shared" si="100"/>
        <v>0</v>
      </c>
      <c r="W145" s="196">
        <f t="shared" si="100"/>
        <v>1</v>
      </c>
      <c r="X145" s="196">
        <f t="shared" si="100"/>
        <v>1</v>
      </c>
      <c r="Y145" s="196">
        <f t="shared" si="100"/>
        <v>1</v>
      </c>
      <c r="Z145" s="196">
        <f t="shared" si="100"/>
        <v>1</v>
      </c>
      <c r="AA145" s="83">
        <f t="shared" si="100"/>
        <v>1</v>
      </c>
      <c r="AB145" s="196">
        <f t="shared" si="100"/>
        <v>1</v>
      </c>
      <c r="AC145" s="196">
        <f t="shared" si="100"/>
        <v>1</v>
      </c>
      <c r="AD145" s="196">
        <f t="shared" si="100"/>
        <v>1</v>
      </c>
      <c r="AE145" s="196">
        <f t="shared" si="100"/>
        <v>1</v>
      </c>
      <c r="AF145" s="196">
        <f t="shared" si="100"/>
        <v>1</v>
      </c>
      <c r="AG145" s="196">
        <f t="shared" si="100"/>
        <v>1</v>
      </c>
      <c r="AH145" s="196">
        <f t="shared" si="100"/>
        <v>1</v>
      </c>
      <c r="AI145" s="196">
        <f t="shared" si="100"/>
        <v>1</v>
      </c>
      <c r="AJ145" s="196">
        <f t="shared" si="100"/>
        <v>1</v>
      </c>
      <c r="AK145" s="196">
        <f t="shared" ref="AK145:BB145" si="101">+AJ145+AK144</f>
        <v>1</v>
      </c>
      <c r="AL145" s="196">
        <f t="shared" si="101"/>
        <v>1</v>
      </c>
      <c r="AM145" s="196">
        <f t="shared" si="101"/>
        <v>1</v>
      </c>
      <c r="AN145" s="196">
        <f t="shared" si="101"/>
        <v>1</v>
      </c>
      <c r="AO145" s="196">
        <f t="shared" si="101"/>
        <v>1</v>
      </c>
      <c r="AP145" s="196">
        <f t="shared" si="101"/>
        <v>1</v>
      </c>
      <c r="AQ145" s="196">
        <f t="shared" si="101"/>
        <v>1</v>
      </c>
      <c r="AR145" s="196">
        <f t="shared" si="101"/>
        <v>1</v>
      </c>
      <c r="AS145" s="196">
        <f t="shared" si="101"/>
        <v>1</v>
      </c>
      <c r="AT145" s="196">
        <f t="shared" si="101"/>
        <v>1</v>
      </c>
      <c r="AU145" s="196">
        <f t="shared" si="101"/>
        <v>1</v>
      </c>
      <c r="AV145" s="196">
        <f t="shared" si="101"/>
        <v>1</v>
      </c>
      <c r="AW145" s="196">
        <f t="shared" si="101"/>
        <v>1</v>
      </c>
      <c r="AX145" s="196">
        <f t="shared" si="101"/>
        <v>1</v>
      </c>
      <c r="AY145" s="196">
        <f t="shared" si="101"/>
        <v>1</v>
      </c>
      <c r="AZ145" s="196">
        <f t="shared" si="101"/>
        <v>1</v>
      </c>
      <c r="BA145" s="197">
        <f t="shared" si="101"/>
        <v>1</v>
      </c>
      <c r="BB145" s="195">
        <f t="shared" si="101"/>
        <v>1</v>
      </c>
    </row>
    <row r="146" spans="2:89" s="213" customFormat="1" x14ac:dyDescent="0.25">
      <c r="B146" s="210"/>
      <c r="C146" s="266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84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2"/>
      <c r="BB146" s="210"/>
    </row>
    <row r="147" spans="2:89" s="199" customFormat="1" x14ac:dyDescent="0.25">
      <c r="B147" s="199" t="s">
        <v>118</v>
      </c>
      <c r="C147" s="200">
        <v>8</v>
      </c>
      <c r="D147" s="201">
        <f t="shared" ref="D147:AI147" si="102">+D143*$C147</f>
        <v>0</v>
      </c>
      <c r="E147" s="201">
        <f t="shared" si="102"/>
        <v>0</v>
      </c>
      <c r="F147" s="201">
        <f t="shared" si="102"/>
        <v>0</v>
      </c>
      <c r="G147" s="201">
        <f t="shared" si="102"/>
        <v>0</v>
      </c>
      <c r="H147" s="201">
        <f t="shared" si="102"/>
        <v>0</v>
      </c>
      <c r="I147" s="201">
        <f t="shared" si="102"/>
        <v>0</v>
      </c>
      <c r="J147" s="201">
        <f t="shared" si="102"/>
        <v>0</v>
      </c>
      <c r="K147" s="201">
        <f t="shared" si="102"/>
        <v>0</v>
      </c>
      <c r="L147" s="201">
        <f t="shared" si="102"/>
        <v>0</v>
      </c>
      <c r="M147" s="201">
        <f t="shared" si="102"/>
        <v>0</v>
      </c>
      <c r="N147" s="201">
        <f t="shared" si="102"/>
        <v>0</v>
      </c>
      <c r="O147" s="201">
        <f t="shared" si="102"/>
        <v>0</v>
      </c>
      <c r="P147" s="201">
        <f t="shared" si="102"/>
        <v>0</v>
      </c>
      <c r="Q147" s="201">
        <f t="shared" si="102"/>
        <v>0</v>
      </c>
      <c r="R147" s="201">
        <f t="shared" si="102"/>
        <v>0</v>
      </c>
      <c r="S147" s="201">
        <f t="shared" si="102"/>
        <v>0</v>
      </c>
      <c r="T147" s="201">
        <f t="shared" si="102"/>
        <v>0</v>
      </c>
      <c r="U147" s="201">
        <f t="shared" si="102"/>
        <v>0</v>
      </c>
      <c r="V147" s="201">
        <f t="shared" si="102"/>
        <v>0</v>
      </c>
      <c r="W147" s="201">
        <f t="shared" si="102"/>
        <v>8</v>
      </c>
      <c r="X147" s="201">
        <f t="shared" si="102"/>
        <v>8</v>
      </c>
      <c r="Y147" s="201">
        <f t="shared" si="102"/>
        <v>8</v>
      </c>
      <c r="Z147" s="201">
        <f t="shared" si="102"/>
        <v>8</v>
      </c>
      <c r="AA147" s="91">
        <f t="shared" si="102"/>
        <v>8</v>
      </c>
      <c r="AB147" s="201">
        <f t="shared" si="102"/>
        <v>8</v>
      </c>
      <c r="AC147" s="201">
        <f t="shared" si="102"/>
        <v>8</v>
      </c>
      <c r="AD147" s="201">
        <f t="shared" si="102"/>
        <v>8</v>
      </c>
      <c r="AE147" s="201">
        <f t="shared" si="102"/>
        <v>8</v>
      </c>
      <c r="AF147" s="201">
        <f t="shared" si="102"/>
        <v>8</v>
      </c>
      <c r="AG147" s="201">
        <f t="shared" si="102"/>
        <v>8</v>
      </c>
      <c r="AH147" s="201">
        <f t="shared" si="102"/>
        <v>8</v>
      </c>
      <c r="AI147" s="201">
        <f t="shared" si="102"/>
        <v>8</v>
      </c>
      <c r="AJ147" s="201">
        <f t="shared" ref="AJ147:BB147" si="103">+AJ143*$C147</f>
        <v>8</v>
      </c>
      <c r="AK147" s="201">
        <f t="shared" si="103"/>
        <v>8</v>
      </c>
      <c r="AL147" s="201">
        <f t="shared" si="103"/>
        <v>8</v>
      </c>
      <c r="AM147" s="201">
        <f t="shared" si="103"/>
        <v>8</v>
      </c>
      <c r="AN147" s="201">
        <f t="shared" si="103"/>
        <v>8</v>
      </c>
      <c r="AO147" s="201">
        <f t="shared" si="103"/>
        <v>8</v>
      </c>
      <c r="AP147" s="201">
        <f t="shared" si="103"/>
        <v>8</v>
      </c>
      <c r="AQ147" s="201">
        <f t="shared" si="103"/>
        <v>8</v>
      </c>
      <c r="AR147" s="201">
        <f t="shared" si="103"/>
        <v>8</v>
      </c>
      <c r="AS147" s="201">
        <f t="shared" si="103"/>
        <v>8</v>
      </c>
      <c r="AT147" s="201">
        <f t="shared" si="103"/>
        <v>8</v>
      </c>
      <c r="AU147" s="201">
        <f t="shared" si="103"/>
        <v>8</v>
      </c>
      <c r="AV147" s="201">
        <f t="shared" si="103"/>
        <v>8</v>
      </c>
      <c r="AW147" s="201">
        <f t="shared" si="103"/>
        <v>8</v>
      </c>
      <c r="AX147" s="201">
        <f t="shared" si="103"/>
        <v>8</v>
      </c>
      <c r="AY147" s="201">
        <f t="shared" si="103"/>
        <v>8</v>
      </c>
      <c r="AZ147" s="201">
        <f t="shared" si="103"/>
        <v>8</v>
      </c>
      <c r="BA147" s="202">
        <f t="shared" si="103"/>
        <v>8</v>
      </c>
      <c r="BB147" s="203">
        <f t="shared" si="103"/>
        <v>8</v>
      </c>
      <c r="BC147" s="203"/>
      <c r="BF147" s="203"/>
      <c r="BG147" s="203"/>
      <c r="BH147" s="203"/>
      <c r="BI147" s="203"/>
      <c r="BJ147" s="203"/>
      <c r="BK147" s="203"/>
      <c r="BL147" s="203"/>
      <c r="BM147" s="203"/>
      <c r="BN147" s="203"/>
      <c r="BO147" s="203"/>
      <c r="BP147" s="203"/>
      <c r="BQ147" s="203"/>
      <c r="BR147" s="203"/>
      <c r="BS147" s="203"/>
      <c r="BT147" s="203"/>
      <c r="BU147" s="203"/>
      <c r="BV147" s="203"/>
      <c r="BW147" s="203"/>
      <c r="BX147" s="203"/>
      <c r="BY147" s="203"/>
      <c r="BZ147" s="203"/>
      <c r="CA147" s="203"/>
      <c r="CB147" s="203"/>
      <c r="CC147" s="203"/>
      <c r="CD147" s="203"/>
      <c r="CE147" s="203"/>
      <c r="CF147" s="203"/>
      <c r="CG147" s="203"/>
      <c r="CH147" s="203"/>
      <c r="CI147" s="203"/>
      <c r="CJ147" s="203"/>
      <c r="CK147" s="203"/>
    </row>
    <row r="148" spans="2:89" s="204" customFormat="1" ht="13.8" thickBot="1" x14ac:dyDescent="0.3">
      <c r="B148" s="204" t="s">
        <v>119</v>
      </c>
      <c r="C148" s="205" t="str">
        <f>+'NTP or Sold'!C14</f>
        <v>NTP</v>
      </c>
      <c r="D148" s="206">
        <f t="shared" ref="D148:AI148" si="104">+D145*$C147</f>
        <v>0</v>
      </c>
      <c r="E148" s="206">
        <f t="shared" si="104"/>
        <v>0</v>
      </c>
      <c r="F148" s="206">
        <f t="shared" si="104"/>
        <v>0</v>
      </c>
      <c r="G148" s="206">
        <f t="shared" si="104"/>
        <v>0</v>
      </c>
      <c r="H148" s="206">
        <f t="shared" si="104"/>
        <v>0</v>
      </c>
      <c r="I148" s="206">
        <f t="shared" si="104"/>
        <v>0</v>
      </c>
      <c r="J148" s="206">
        <f t="shared" si="104"/>
        <v>0</v>
      </c>
      <c r="K148" s="206">
        <f t="shared" si="104"/>
        <v>0</v>
      </c>
      <c r="L148" s="206">
        <f t="shared" si="104"/>
        <v>0</v>
      </c>
      <c r="M148" s="206">
        <f t="shared" si="104"/>
        <v>0</v>
      </c>
      <c r="N148" s="206">
        <f t="shared" si="104"/>
        <v>0</v>
      </c>
      <c r="O148" s="206">
        <f t="shared" si="104"/>
        <v>0</v>
      </c>
      <c r="P148" s="206">
        <f t="shared" si="104"/>
        <v>0</v>
      </c>
      <c r="Q148" s="206">
        <f t="shared" si="104"/>
        <v>0</v>
      </c>
      <c r="R148" s="206">
        <f t="shared" si="104"/>
        <v>0</v>
      </c>
      <c r="S148" s="206">
        <f t="shared" si="104"/>
        <v>0</v>
      </c>
      <c r="T148" s="206">
        <f t="shared" si="104"/>
        <v>0</v>
      </c>
      <c r="U148" s="206">
        <f t="shared" si="104"/>
        <v>0</v>
      </c>
      <c r="V148" s="206">
        <f t="shared" si="104"/>
        <v>0</v>
      </c>
      <c r="W148" s="206">
        <f t="shared" si="104"/>
        <v>8</v>
      </c>
      <c r="X148" s="206">
        <f t="shared" si="104"/>
        <v>8</v>
      </c>
      <c r="Y148" s="206">
        <f t="shared" si="104"/>
        <v>8</v>
      </c>
      <c r="Z148" s="206">
        <f t="shared" si="104"/>
        <v>8</v>
      </c>
      <c r="AA148" s="137">
        <f t="shared" si="104"/>
        <v>8</v>
      </c>
      <c r="AB148" s="206">
        <f t="shared" si="104"/>
        <v>8</v>
      </c>
      <c r="AC148" s="206">
        <f t="shared" si="104"/>
        <v>8</v>
      </c>
      <c r="AD148" s="206">
        <f t="shared" si="104"/>
        <v>8</v>
      </c>
      <c r="AE148" s="206">
        <f t="shared" si="104"/>
        <v>8</v>
      </c>
      <c r="AF148" s="206">
        <f t="shared" si="104"/>
        <v>8</v>
      </c>
      <c r="AG148" s="206">
        <f t="shared" si="104"/>
        <v>8</v>
      </c>
      <c r="AH148" s="206">
        <f t="shared" si="104"/>
        <v>8</v>
      </c>
      <c r="AI148" s="206">
        <f t="shared" si="104"/>
        <v>8</v>
      </c>
      <c r="AJ148" s="206">
        <f t="shared" ref="AJ148:BB148" si="105">+AJ145*$C147</f>
        <v>8</v>
      </c>
      <c r="AK148" s="206">
        <f t="shared" si="105"/>
        <v>8</v>
      </c>
      <c r="AL148" s="206">
        <f t="shared" si="105"/>
        <v>8</v>
      </c>
      <c r="AM148" s="206">
        <f t="shared" si="105"/>
        <v>8</v>
      </c>
      <c r="AN148" s="206">
        <f t="shared" si="105"/>
        <v>8</v>
      </c>
      <c r="AO148" s="206">
        <f t="shared" si="105"/>
        <v>8</v>
      </c>
      <c r="AP148" s="206">
        <f t="shared" si="105"/>
        <v>8</v>
      </c>
      <c r="AQ148" s="206">
        <f t="shared" si="105"/>
        <v>8</v>
      </c>
      <c r="AR148" s="206">
        <f t="shared" si="105"/>
        <v>8</v>
      </c>
      <c r="AS148" s="206">
        <f t="shared" si="105"/>
        <v>8</v>
      </c>
      <c r="AT148" s="206">
        <f t="shared" si="105"/>
        <v>8</v>
      </c>
      <c r="AU148" s="206">
        <f t="shared" si="105"/>
        <v>8</v>
      </c>
      <c r="AV148" s="206">
        <f t="shared" si="105"/>
        <v>8</v>
      </c>
      <c r="AW148" s="206">
        <f t="shared" si="105"/>
        <v>8</v>
      </c>
      <c r="AX148" s="206">
        <f t="shared" si="105"/>
        <v>8</v>
      </c>
      <c r="AY148" s="206">
        <f t="shared" si="105"/>
        <v>8</v>
      </c>
      <c r="AZ148" s="206">
        <f t="shared" si="105"/>
        <v>8</v>
      </c>
      <c r="BA148" s="207">
        <f t="shared" si="105"/>
        <v>8</v>
      </c>
      <c r="BB148" s="208">
        <f t="shared" si="105"/>
        <v>8</v>
      </c>
      <c r="BC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BX148" s="208"/>
      <c r="BY148" s="208"/>
      <c r="BZ148" s="208"/>
      <c r="CA148" s="208"/>
      <c r="CB148" s="208"/>
      <c r="CC148" s="208"/>
      <c r="CD148" s="208"/>
      <c r="CE148" s="208"/>
      <c r="CF148" s="208"/>
      <c r="CG148" s="208"/>
      <c r="CH148" s="208"/>
      <c r="CI148" s="208"/>
      <c r="CJ148" s="208"/>
      <c r="CK148" s="208"/>
    </row>
    <row r="149" spans="2:89" s="194" customFormat="1" ht="15" customHeight="1" thickTop="1" x14ac:dyDescent="0.25">
      <c r="B149" s="199" t="str">
        <f>+'NTP or Sold'!H15</f>
        <v>Fr 6B 60 hz power barges</v>
      </c>
      <c r="C149" s="265" t="str">
        <f>+'NTP or Sold'!T15</f>
        <v>Nigeria Barge II (APACHI)</v>
      </c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82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193"/>
    </row>
    <row r="150" spans="2:89" s="198" customFormat="1" x14ac:dyDescent="0.25">
      <c r="B150" s="195" t="s">
        <v>114</v>
      </c>
      <c r="C150" s="266"/>
      <c r="D150" s="196">
        <v>0</v>
      </c>
      <c r="E150" s="196">
        <v>0</v>
      </c>
      <c r="F150" s="196">
        <v>0</v>
      </c>
      <c r="G150" s="196">
        <v>0</v>
      </c>
      <c r="H150" s="196">
        <v>0</v>
      </c>
      <c r="I150" s="196">
        <v>0</v>
      </c>
      <c r="J150" s="196">
        <v>0</v>
      </c>
      <c r="K150" s="196">
        <v>0</v>
      </c>
      <c r="L150" s="196">
        <v>0</v>
      </c>
      <c r="M150" s="196">
        <v>0</v>
      </c>
      <c r="N150" s="196">
        <v>0</v>
      </c>
      <c r="O150" s="196">
        <v>0</v>
      </c>
      <c r="P150" s="196">
        <v>0</v>
      </c>
      <c r="Q150" s="196">
        <v>0</v>
      </c>
      <c r="R150" s="196">
        <v>0</v>
      </c>
      <c r="S150" s="196">
        <v>0</v>
      </c>
      <c r="T150" s="196">
        <v>0</v>
      </c>
      <c r="U150" s="196">
        <v>0</v>
      </c>
      <c r="V150" s="196">
        <v>0</v>
      </c>
      <c r="W150" s="196">
        <v>1</v>
      </c>
      <c r="X150" s="196">
        <v>0</v>
      </c>
      <c r="Y150" s="196">
        <v>0</v>
      </c>
      <c r="Z150" s="196">
        <v>0</v>
      </c>
      <c r="AA150" s="83">
        <v>0</v>
      </c>
      <c r="AB150" s="196">
        <v>0</v>
      </c>
      <c r="AC150" s="196">
        <v>0</v>
      </c>
      <c r="AD150" s="196">
        <v>0</v>
      </c>
      <c r="AE150" s="196">
        <v>0</v>
      </c>
      <c r="AF150" s="196">
        <v>0</v>
      </c>
      <c r="AG150" s="196">
        <v>0</v>
      </c>
      <c r="AH150" s="196">
        <v>0</v>
      </c>
      <c r="AI150" s="196">
        <v>0</v>
      </c>
      <c r="AJ150" s="196">
        <v>0</v>
      </c>
      <c r="AK150" s="196">
        <v>0</v>
      </c>
      <c r="AL150" s="196">
        <v>0</v>
      </c>
      <c r="AM150" s="196">
        <v>0</v>
      </c>
      <c r="AN150" s="196">
        <v>0</v>
      </c>
      <c r="AO150" s="196">
        <v>0</v>
      </c>
      <c r="AP150" s="196">
        <v>0</v>
      </c>
      <c r="AQ150" s="196">
        <v>0</v>
      </c>
      <c r="AR150" s="196">
        <v>0</v>
      </c>
      <c r="AS150" s="196">
        <v>0</v>
      </c>
      <c r="AT150" s="196">
        <v>0</v>
      </c>
      <c r="AU150" s="196">
        <v>0</v>
      </c>
      <c r="AV150" s="196">
        <v>0</v>
      </c>
      <c r="AW150" s="196">
        <v>0</v>
      </c>
      <c r="AX150" s="196">
        <v>0</v>
      </c>
      <c r="AY150" s="196">
        <v>0</v>
      </c>
      <c r="AZ150" s="196">
        <v>0</v>
      </c>
      <c r="BA150" s="197">
        <v>0</v>
      </c>
      <c r="BB150" s="195">
        <v>0</v>
      </c>
      <c r="BC150" s="198">
        <f>SUM(N150:BB150)</f>
        <v>1</v>
      </c>
    </row>
    <row r="151" spans="2:89" s="198" customFormat="1" x14ac:dyDescent="0.25">
      <c r="B151" s="195" t="s">
        <v>115</v>
      </c>
      <c r="C151" s="266"/>
      <c r="D151" s="196">
        <f>+D150</f>
        <v>0</v>
      </c>
      <c r="E151" s="196">
        <f t="shared" ref="E151:AJ151" si="106">+D151+E150</f>
        <v>0</v>
      </c>
      <c r="F151" s="196">
        <f t="shared" si="106"/>
        <v>0</v>
      </c>
      <c r="G151" s="196">
        <f t="shared" si="106"/>
        <v>0</v>
      </c>
      <c r="H151" s="196">
        <f t="shared" si="106"/>
        <v>0</v>
      </c>
      <c r="I151" s="196">
        <f t="shared" si="106"/>
        <v>0</v>
      </c>
      <c r="J151" s="196">
        <f t="shared" si="106"/>
        <v>0</v>
      </c>
      <c r="K151" s="196">
        <f t="shared" si="106"/>
        <v>0</v>
      </c>
      <c r="L151" s="196">
        <f t="shared" si="106"/>
        <v>0</v>
      </c>
      <c r="M151" s="196">
        <f t="shared" si="106"/>
        <v>0</v>
      </c>
      <c r="N151" s="196">
        <f t="shared" si="106"/>
        <v>0</v>
      </c>
      <c r="O151" s="196">
        <f t="shared" si="106"/>
        <v>0</v>
      </c>
      <c r="P151" s="196">
        <f t="shared" si="106"/>
        <v>0</v>
      </c>
      <c r="Q151" s="196">
        <f t="shared" si="106"/>
        <v>0</v>
      </c>
      <c r="R151" s="196">
        <f t="shared" si="106"/>
        <v>0</v>
      </c>
      <c r="S151" s="196">
        <f t="shared" si="106"/>
        <v>0</v>
      </c>
      <c r="T151" s="196">
        <f t="shared" si="106"/>
        <v>0</v>
      </c>
      <c r="U151" s="196">
        <f t="shared" si="106"/>
        <v>0</v>
      </c>
      <c r="V151" s="196">
        <f t="shared" si="106"/>
        <v>0</v>
      </c>
      <c r="W151" s="196">
        <f t="shared" si="106"/>
        <v>1</v>
      </c>
      <c r="X151" s="196">
        <f t="shared" si="106"/>
        <v>1</v>
      </c>
      <c r="Y151" s="196">
        <f t="shared" si="106"/>
        <v>1</v>
      </c>
      <c r="Z151" s="196">
        <f t="shared" si="106"/>
        <v>1</v>
      </c>
      <c r="AA151" s="83">
        <f t="shared" si="106"/>
        <v>1</v>
      </c>
      <c r="AB151" s="196">
        <f t="shared" si="106"/>
        <v>1</v>
      </c>
      <c r="AC151" s="196">
        <f t="shared" si="106"/>
        <v>1</v>
      </c>
      <c r="AD151" s="196">
        <f t="shared" si="106"/>
        <v>1</v>
      </c>
      <c r="AE151" s="196">
        <f t="shared" si="106"/>
        <v>1</v>
      </c>
      <c r="AF151" s="196">
        <f t="shared" si="106"/>
        <v>1</v>
      </c>
      <c r="AG151" s="196">
        <f t="shared" si="106"/>
        <v>1</v>
      </c>
      <c r="AH151" s="196">
        <f t="shared" si="106"/>
        <v>1</v>
      </c>
      <c r="AI151" s="196">
        <f t="shared" si="106"/>
        <v>1</v>
      </c>
      <c r="AJ151" s="196">
        <f t="shared" si="106"/>
        <v>1</v>
      </c>
      <c r="AK151" s="196">
        <f t="shared" ref="AK151:BB151" si="107">+AJ151+AK150</f>
        <v>1</v>
      </c>
      <c r="AL151" s="196">
        <f t="shared" si="107"/>
        <v>1</v>
      </c>
      <c r="AM151" s="196">
        <f t="shared" si="107"/>
        <v>1</v>
      </c>
      <c r="AN151" s="196">
        <f t="shared" si="107"/>
        <v>1</v>
      </c>
      <c r="AO151" s="196">
        <f t="shared" si="107"/>
        <v>1</v>
      </c>
      <c r="AP151" s="196">
        <f t="shared" si="107"/>
        <v>1</v>
      </c>
      <c r="AQ151" s="196">
        <f t="shared" si="107"/>
        <v>1</v>
      </c>
      <c r="AR151" s="196">
        <f t="shared" si="107"/>
        <v>1</v>
      </c>
      <c r="AS151" s="196">
        <f t="shared" si="107"/>
        <v>1</v>
      </c>
      <c r="AT151" s="196">
        <f t="shared" si="107"/>
        <v>1</v>
      </c>
      <c r="AU151" s="196">
        <f t="shared" si="107"/>
        <v>1</v>
      </c>
      <c r="AV151" s="196">
        <f t="shared" si="107"/>
        <v>1</v>
      </c>
      <c r="AW151" s="196">
        <f t="shared" si="107"/>
        <v>1</v>
      </c>
      <c r="AX151" s="196">
        <f t="shared" si="107"/>
        <v>1</v>
      </c>
      <c r="AY151" s="196">
        <f t="shared" si="107"/>
        <v>1</v>
      </c>
      <c r="AZ151" s="196">
        <f t="shared" si="107"/>
        <v>1</v>
      </c>
      <c r="BA151" s="197">
        <f t="shared" si="107"/>
        <v>1</v>
      </c>
      <c r="BB151" s="195">
        <f t="shared" si="107"/>
        <v>1</v>
      </c>
    </row>
    <row r="152" spans="2:89" s="198" customFormat="1" x14ac:dyDescent="0.25">
      <c r="B152" s="195" t="s">
        <v>116</v>
      </c>
      <c r="C152" s="266"/>
      <c r="D152" s="196">
        <v>0</v>
      </c>
      <c r="E152" s="196">
        <v>0</v>
      </c>
      <c r="F152" s="196">
        <v>0</v>
      </c>
      <c r="G152" s="196">
        <v>0</v>
      </c>
      <c r="H152" s="196">
        <v>0</v>
      </c>
      <c r="I152" s="196">
        <v>0</v>
      </c>
      <c r="J152" s="196">
        <v>0</v>
      </c>
      <c r="K152" s="196">
        <v>0</v>
      </c>
      <c r="L152" s="196">
        <v>0</v>
      </c>
      <c r="M152" s="196">
        <v>0</v>
      </c>
      <c r="N152" s="196">
        <v>0</v>
      </c>
      <c r="O152" s="196">
        <v>0</v>
      </c>
      <c r="P152" s="196">
        <v>0</v>
      </c>
      <c r="Q152" s="196">
        <v>0</v>
      </c>
      <c r="R152" s="196">
        <v>0</v>
      </c>
      <c r="S152" s="196">
        <v>0</v>
      </c>
      <c r="T152" s="196">
        <v>0</v>
      </c>
      <c r="U152" s="196">
        <v>0</v>
      </c>
      <c r="V152" s="196">
        <v>0</v>
      </c>
      <c r="W152" s="196">
        <v>1</v>
      </c>
      <c r="X152" s="196">
        <v>0</v>
      </c>
      <c r="Y152" s="196">
        <v>0</v>
      </c>
      <c r="Z152" s="196">
        <v>0</v>
      </c>
      <c r="AA152" s="83">
        <v>0</v>
      </c>
      <c r="AB152" s="196">
        <v>0</v>
      </c>
      <c r="AC152" s="196">
        <v>0</v>
      </c>
      <c r="AD152" s="196">
        <v>0</v>
      </c>
      <c r="AE152" s="196">
        <v>0</v>
      </c>
      <c r="AF152" s="196">
        <v>0</v>
      </c>
      <c r="AG152" s="196">
        <v>0</v>
      </c>
      <c r="AH152" s="196">
        <v>0</v>
      </c>
      <c r="AI152" s="196">
        <v>0</v>
      </c>
      <c r="AJ152" s="196">
        <v>0</v>
      </c>
      <c r="AK152" s="196">
        <v>0</v>
      </c>
      <c r="AL152" s="196">
        <v>0</v>
      </c>
      <c r="AM152" s="196">
        <v>0</v>
      </c>
      <c r="AN152" s="196">
        <v>0</v>
      </c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  <c r="AU152" s="196">
        <v>0</v>
      </c>
      <c r="AV152" s="196">
        <v>0</v>
      </c>
      <c r="AW152" s="196">
        <v>0</v>
      </c>
      <c r="AX152" s="196">
        <v>0</v>
      </c>
      <c r="AY152" s="196">
        <v>0</v>
      </c>
      <c r="AZ152" s="196">
        <v>0</v>
      </c>
      <c r="BA152" s="197">
        <v>0</v>
      </c>
      <c r="BB152" s="195">
        <v>0</v>
      </c>
      <c r="BC152" s="198">
        <f>SUM(N152:BB152)</f>
        <v>1</v>
      </c>
    </row>
    <row r="153" spans="2:89" s="198" customFormat="1" x14ac:dyDescent="0.25">
      <c r="B153" s="195" t="s">
        <v>117</v>
      </c>
      <c r="C153" s="266"/>
      <c r="D153" s="196">
        <f>+D152</f>
        <v>0</v>
      </c>
      <c r="E153" s="196">
        <f t="shared" ref="E153:AJ153" si="108">+D153+E152</f>
        <v>0</v>
      </c>
      <c r="F153" s="196">
        <f t="shared" si="108"/>
        <v>0</v>
      </c>
      <c r="G153" s="196">
        <f t="shared" si="108"/>
        <v>0</v>
      </c>
      <c r="H153" s="196">
        <f t="shared" si="108"/>
        <v>0</v>
      </c>
      <c r="I153" s="196">
        <f t="shared" si="108"/>
        <v>0</v>
      </c>
      <c r="J153" s="196">
        <f t="shared" si="108"/>
        <v>0</v>
      </c>
      <c r="K153" s="196">
        <f t="shared" si="108"/>
        <v>0</v>
      </c>
      <c r="L153" s="196">
        <f t="shared" si="108"/>
        <v>0</v>
      </c>
      <c r="M153" s="196">
        <f t="shared" si="108"/>
        <v>0</v>
      </c>
      <c r="N153" s="196">
        <f t="shared" si="108"/>
        <v>0</v>
      </c>
      <c r="O153" s="196">
        <f t="shared" si="108"/>
        <v>0</v>
      </c>
      <c r="P153" s="196">
        <f t="shared" si="108"/>
        <v>0</v>
      </c>
      <c r="Q153" s="196">
        <f t="shared" si="108"/>
        <v>0</v>
      </c>
      <c r="R153" s="196">
        <f t="shared" si="108"/>
        <v>0</v>
      </c>
      <c r="S153" s="196">
        <f t="shared" si="108"/>
        <v>0</v>
      </c>
      <c r="T153" s="196">
        <f t="shared" si="108"/>
        <v>0</v>
      </c>
      <c r="U153" s="196">
        <f t="shared" si="108"/>
        <v>0</v>
      </c>
      <c r="V153" s="196">
        <f t="shared" si="108"/>
        <v>0</v>
      </c>
      <c r="W153" s="196">
        <f t="shared" si="108"/>
        <v>1</v>
      </c>
      <c r="X153" s="196">
        <f t="shared" si="108"/>
        <v>1</v>
      </c>
      <c r="Y153" s="196">
        <f t="shared" si="108"/>
        <v>1</v>
      </c>
      <c r="Z153" s="196">
        <f t="shared" si="108"/>
        <v>1</v>
      </c>
      <c r="AA153" s="83">
        <f t="shared" si="108"/>
        <v>1</v>
      </c>
      <c r="AB153" s="196">
        <f t="shared" si="108"/>
        <v>1</v>
      </c>
      <c r="AC153" s="196">
        <f t="shared" si="108"/>
        <v>1</v>
      </c>
      <c r="AD153" s="196">
        <f t="shared" si="108"/>
        <v>1</v>
      </c>
      <c r="AE153" s="196">
        <f t="shared" si="108"/>
        <v>1</v>
      </c>
      <c r="AF153" s="196">
        <f t="shared" si="108"/>
        <v>1</v>
      </c>
      <c r="AG153" s="196">
        <f t="shared" si="108"/>
        <v>1</v>
      </c>
      <c r="AH153" s="196">
        <f t="shared" si="108"/>
        <v>1</v>
      </c>
      <c r="AI153" s="196">
        <f t="shared" si="108"/>
        <v>1</v>
      </c>
      <c r="AJ153" s="196">
        <f t="shared" si="108"/>
        <v>1</v>
      </c>
      <c r="AK153" s="196">
        <f t="shared" ref="AK153:BB153" si="109">+AJ153+AK152</f>
        <v>1</v>
      </c>
      <c r="AL153" s="196">
        <f t="shared" si="109"/>
        <v>1</v>
      </c>
      <c r="AM153" s="196">
        <f t="shared" si="109"/>
        <v>1</v>
      </c>
      <c r="AN153" s="196">
        <f t="shared" si="109"/>
        <v>1</v>
      </c>
      <c r="AO153" s="196">
        <f t="shared" si="109"/>
        <v>1</v>
      </c>
      <c r="AP153" s="196">
        <f t="shared" si="109"/>
        <v>1</v>
      </c>
      <c r="AQ153" s="196">
        <f t="shared" si="109"/>
        <v>1</v>
      </c>
      <c r="AR153" s="196">
        <f t="shared" si="109"/>
        <v>1</v>
      </c>
      <c r="AS153" s="196">
        <f t="shared" si="109"/>
        <v>1</v>
      </c>
      <c r="AT153" s="196">
        <f t="shared" si="109"/>
        <v>1</v>
      </c>
      <c r="AU153" s="196">
        <f t="shared" si="109"/>
        <v>1</v>
      </c>
      <c r="AV153" s="196">
        <f t="shared" si="109"/>
        <v>1</v>
      </c>
      <c r="AW153" s="196">
        <f t="shared" si="109"/>
        <v>1</v>
      </c>
      <c r="AX153" s="196">
        <f t="shared" si="109"/>
        <v>1</v>
      </c>
      <c r="AY153" s="196">
        <f t="shared" si="109"/>
        <v>1</v>
      </c>
      <c r="AZ153" s="196">
        <f t="shared" si="109"/>
        <v>1</v>
      </c>
      <c r="BA153" s="197">
        <f t="shared" si="109"/>
        <v>1</v>
      </c>
      <c r="BB153" s="195">
        <f t="shared" si="109"/>
        <v>1</v>
      </c>
    </row>
    <row r="154" spans="2:89" s="213" customFormat="1" x14ac:dyDescent="0.25">
      <c r="B154" s="210"/>
      <c r="C154" s="266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84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2"/>
      <c r="BB154" s="210"/>
    </row>
    <row r="155" spans="2:89" s="199" customFormat="1" x14ac:dyDescent="0.25">
      <c r="B155" s="199" t="s">
        <v>118</v>
      </c>
      <c r="C155" s="200">
        <v>8</v>
      </c>
      <c r="D155" s="201">
        <f t="shared" ref="D155:AI155" si="110">+D151*$C155</f>
        <v>0</v>
      </c>
      <c r="E155" s="201">
        <f t="shared" si="110"/>
        <v>0</v>
      </c>
      <c r="F155" s="201">
        <f t="shared" si="110"/>
        <v>0</v>
      </c>
      <c r="G155" s="201">
        <f t="shared" si="110"/>
        <v>0</v>
      </c>
      <c r="H155" s="201">
        <f t="shared" si="110"/>
        <v>0</v>
      </c>
      <c r="I155" s="201">
        <f t="shared" si="110"/>
        <v>0</v>
      </c>
      <c r="J155" s="201">
        <f t="shared" si="110"/>
        <v>0</v>
      </c>
      <c r="K155" s="201">
        <f t="shared" si="110"/>
        <v>0</v>
      </c>
      <c r="L155" s="201">
        <f t="shared" si="110"/>
        <v>0</v>
      </c>
      <c r="M155" s="201">
        <f t="shared" si="110"/>
        <v>0</v>
      </c>
      <c r="N155" s="201">
        <f t="shared" si="110"/>
        <v>0</v>
      </c>
      <c r="O155" s="201">
        <f t="shared" si="110"/>
        <v>0</v>
      </c>
      <c r="P155" s="201">
        <f t="shared" si="110"/>
        <v>0</v>
      </c>
      <c r="Q155" s="201">
        <f t="shared" si="110"/>
        <v>0</v>
      </c>
      <c r="R155" s="201">
        <f t="shared" si="110"/>
        <v>0</v>
      </c>
      <c r="S155" s="201">
        <f t="shared" si="110"/>
        <v>0</v>
      </c>
      <c r="T155" s="201">
        <f t="shared" si="110"/>
        <v>0</v>
      </c>
      <c r="U155" s="201">
        <f t="shared" si="110"/>
        <v>0</v>
      </c>
      <c r="V155" s="201">
        <f t="shared" si="110"/>
        <v>0</v>
      </c>
      <c r="W155" s="201">
        <f t="shared" si="110"/>
        <v>8</v>
      </c>
      <c r="X155" s="201">
        <f t="shared" si="110"/>
        <v>8</v>
      </c>
      <c r="Y155" s="201">
        <f t="shared" si="110"/>
        <v>8</v>
      </c>
      <c r="Z155" s="201">
        <f t="shared" si="110"/>
        <v>8</v>
      </c>
      <c r="AA155" s="91">
        <f t="shared" si="110"/>
        <v>8</v>
      </c>
      <c r="AB155" s="201">
        <f t="shared" si="110"/>
        <v>8</v>
      </c>
      <c r="AC155" s="201">
        <f t="shared" si="110"/>
        <v>8</v>
      </c>
      <c r="AD155" s="201">
        <f t="shared" si="110"/>
        <v>8</v>
      </c>
      <c r="AE155" s="201">
        <f t="shared" si="110"/>
        <v>8</v>
      </c>
      <c r="AF155" s="201">
        <f t="shared" si="110"/>
        <v>8</v>
      </c>
      <c r="AG155" s="201">
        <f t="shared" si="110"/>
        <v>8</v>
      </c>
      <c r="AH155" s="201">
        <f t="shared" si="110"/>
        <v>8</v>
      </c>
      <c r="AI155" s="201">
        <f t="shared" si="110"/>
        <v>8</v>
      </c>
      <c r="AJ155" s="201">
        <f t="shared" ref="AJ155:BB155" si="111">+AJ151*$C155</f>
        <v>8</v>
      </c>
      <c r="AK155" s="201">
        <f t="shared" si="111"/>
        <v>8</v>
      </c>
      <c r="AL155" s="201">
        <f t="shared" si="111"/>
        <v>8</v>
      </c>
      <c r="AM155" s="201">
        <f t="shared" si="111"/>
        <v>8</v>
      </c>
      <c r="AN155" s="201">
        <f t="shared" si="111"/>
        <v>8</v>
      </c>
      <c r="AO155" s="201">
        <f t="shared" si="111"/>
        <v>8</v>
      </c>
      <c r="AP155" s="201">
        <f t="shared" si="111"/>
        <v>8</v>
      </c>
      <c r="AQ155" s="201">
        <f t="shared" si="111"/>
        <v>8</v>
      </c>
      <c r="AR155" s="201">
        <f t="shared" si="111"/>
        <v>8</v>
      </c>
      <c r="AS155" s="201">
        <f t="shared" si="111"/>
        <v>8</v>
      </c>
      <c r="AT155" s="201">
        <f t="shared" si="111"/>
        <v>8</v>
      </c>
      <c r="AU155" s="201">
        <f t="shared" si="111"/>
        <v>8</v>
      </c>
      <c r="AV155" s="201">
        <f t="shared" si="111"/>
        <v>8</v>
      </c>
      <c r="AW155" s="201">
        <f t="shared" si="111"/>
        <v>8</v>
      </c>
      <c r="AX155" s="201">
        <f t="shared" si="111"/>
        <v>8</v>
      </c>
      <c r="AY155" s="201">
        <f t="shared" si="111"/>
        <v>8</v>
      </c>
      <c r="AZ155" s="201">
        <f t="shared" si="111"/>
        <v>8</v>
      </c>
      <c r="BA155" s="202">
        <f t="shared" si="111"/>
        <v>8</v>
      </c>
      <c r="BB155" s="203">
        <f t="shared" si="111"/>
        <v>8</v>
      </c>
      <c r="BC155" s="203"/>
      <c r="BF155" s="203"/>
      <c r="BG155" s="203"/>
      <c r="BH155" s="203"/>
      <c r="BI155" s="203"/>
      <c r="BJ155" s="203"/>
      <c r="BK155" s="203"/>
      <c r="BL155" s="203"/>
      <c r="BM155" s="203"/>
      <c r="BN155" s="203"/>
      <c r="BO155" s="203"/>
      <c r="BP155" s="203"/>
      <c r="BQ155" s="203"/>
      <c r="BR155" s="203"/>
      <c r="BS155" s="203"/>
      <c r="BT155" s="203"/>
      <c r="BU155" s="203"/>
      <c r="BV155" s="203"/>
      <c r="BW155" s="203"/>
      <c r="BX155" s="203"/>
      <c r="BY155" s="203"/>
      <c r="BZ155" s="203"/>
      <c r="CA155" s="203"/>
      <c r="CB155" s="203"/>
      <c r="CC155" s="203"/>
      <c r="CD155" s="203"/>
      <c r="CE155" s="203"/>
      <c r="CF155" s="203"/>
      <c r="CG155" s="203"/>
      <c r="CH155" s="203"/>
      <c r="CI155" s="203"/>
      <c r="CJ155" s="203"/>
      <c r="CK155" s="203"/>
    </row>
    <row r="156" spans="2:89" s="204" customFormat="1" ht="13.8" thickBot="1" x14ac:dyDescent="0.3">
      <c r="B156" s="204" t="s">
        <v>119</v>
      </c>
      <c r="C156" s="205" t="str">
        <f>+'NTP or Sold'!C15</f>
        <v>NTP</v>
      </c>
      <c r="D156" s="206">
        <f t="shared" ref="D156:AI156" si="112">+D153*$C155</f>
        <v>0</v>
      </c>
      <c r="E156" s="206">
        <f t="shared" si="112"/>
        <v>0</v>
      </c>
      <c r="F156" s="206">
        <f t="shared" si="112"/>
        <v>0</v>
      </c>
      <c r="G156" s="206">
        <f t="shared" si="112"/>
        <v>0</v>
      </c>
      <c r="H156" s="206">
        <f t="shared" si="112"/>
        <v>0</v>
      </c>
      <c r="I156" s="206">
        <f t="shared" si="112"/>
        <v>0</v>
      </c>
      <c r="J156" s="206">
        <f t="shared" si="112"/>
        <v>0</v>
      </c>
      <c r="K156" s="206">
        <f t="shared" si="112"/>
        <v>0</v>
      </c>
      <c r="L156" s="206">
        <f t="shared" si="112"/>
        <v>0</v>
      </c>
      <c r="M156" s="206">
        <f t="shared" si="112"/>
        <v>0</v>
      </c>
      <c r="N156" s="206">
        <f t="shared" si="112"/>
        <v>0</v>
      </c>
      <c r="O156" s="206">
        <f t="shared" si="112"/>
        <v>0</v>
      </c>
      <c r="P156" s="206">
        <f t="shared" si="112"/>
        <v>0</v>
      </c>
      <c r="Q156" s="206">
        <f t="shared" si="112"/>
        <v>0</v>
      </c>
      <c r="R156" s="206">
        <f t="shared" si="112"/>
        <v>0</v>
      </c>
      <c r="S156" s="206">
        <f t="shared" si="112"/>
        <v>0</v>
      </c>
      <c r="T156" s="206">
        <f t="shared" si="112"/>
        <v>0</v>
      </c>
      <c r="U156" s="206">
        <f t="shared" si="112"/>
        <v>0</v>
      </c>
      <c r="V156" s="206">
        <f t="shared" si="112"/>
        <v>0</v>
      </c>
      <c r="W156" s="206">
        <f t="shared" si="112"/>
        <v>8</v>
      </c>
      <c r="X156" s="206">
        <f t="shared" si="112"/>
        <v>8</v>
      </c>
      <c r="Y156" s="206">
        <f t="shared" si="112"/>
        <v>8</v>
      </c>
      <c r="Z156" s="206">
        <f t="shared" si="112"/>
        <v>8</v>
      </c>
      <c r="AA156" s="137">
        <f t="shared" si="112"/>
        <v>8</v>
      </c>
      <c r="AB156" s="206">
        <f t="shared" si="112"/>
        <v>8</v>
      </c>
      <c r="AC156" s="206">
        <f t="shared" si="112"/>
        <v>8</v>
      </c>
      <c r="AD156" s="206">
        <f t="shared" si="112"/>
        <v>8</v>
      </c>
      <c r="AE156" s="206">
        <f t="shared" si="112"/>
        <v>8</v>
      </c>
      <c r="AF156" s="206">
        <f t="shared" si="112"/>
        <v>8</v>
      </c>
      <c r="AG156" s="206">
        <f t="shared" si="112"/>
        <v>8</v>
      </c>
      <c r="AH156" s="206">
        <f t="shared" si="112"/>
        <v>8</v>
      </c>
      <c r="AI156" s="206">
        <f t="shared" si="112"/>
        <v>8</v>
      </c>
      <c r="AJ156" s="206">
        <f t="shared" ref="AJ156:BB156" si="113">+AJ153*$C155</f>
        <v>8</v>
      </c>
      <c r="AK156" s="206">
        <f t="shared" si="113"/>
        <v>8</v>
      </c>
      <c r="AL156" s="206">
        <f t="shared" si="113"/>
        <v>8</v>
      </c>
      <c r="AM156" s="206">
        <f t="shared" si="113"/>
        <v>8</v>
      </c>
      <c r="AN156" s="206">
        <f t="shared" si="113"/>
        <v>8</v>
      </c>
      <c r="AO156" s="206">
        <f t="shared" si="113"/>
        <v>8</v>
      </c>
      <c r="AP156" s="206">
        <f t="shared" si="113"/>
        <v>8</v>
      </c>
      <c r="AQ156" s="206">
        <f t="shared" si="113"/>
        <v>8</v>
      </c>
      <c r="AR156" s="206">
        <f t="shared" si="113"/>
        <v>8</v>
      </c>
      <c r="AS156" s="206">
        <f t="shared" si="113"/>
        <v>8</v>
      </c>
      <c r="AT156" s="206">
        <f t="shared" si="113"/>
        <v>8</v>
      </c>
      <c r="AU156" s="206">
        <f t="shared" si="113"/>
        <v>8</v>
      </c>
      <c r="AV156" s="206">
        <f t="shared" si="113"/>
        <v>8</v>
      </c>
      <c r="AW156" s="206">
        <f t="shared" si="113"/>
        <v>8</v>
      </c>
      <c r="AX156" s="206">
        <f t="shared" si="113"/>
        <v>8</v>
      </c>
      <c r="AY156" s="206">
        <f t="shared" si="113"/>
        <v>8</v>
      </c>
      <c r="AZ156" s="206">
        <f t="shared" si="113"/>
        <v>8</v>
      </c>
      <c r="BA156" s="207">
        <f t="shared" si="113"/>
        <v>8</v>
      </c>
      <c r="BB156" s="208">
        <f t="shared" si="113"/>
        <v>8</v>
      </c>
      <c r="BC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208"/>
      <c r="BT156" s="208"/>
      <c r="BU156" s="208"/>
      <c r="BV156" s="208"/>
      <c r="BW156" s="208"/>
      <c r="BX156" s="208"/>
      <c r="BY156" s="208"/>
      <c r="BZ156" s="208"/>
      <c r="CA156" s="208"/>
      <c r="CB156" s="208"/>
      <c r="CC156" s="208"/>
      <c r="CD156" s="208"/>
      <c r="CE156" s="208"/>
      <c r="CF156" s="208"/>
      <c r="CG156" s="208"/>
      <c r="CH156" s="208"/>
      <c r="CI156" s="208"/>
      <c r="CJ156" s="208"/>
      <c r="CK156" s="208"/>
    </row>
    <row r="157" spans="2:89" s="194" customFormat="1" ht="15" customHeight="1" thickTop="1" x14ac:dyDescent="0.25">
      <c r="B157" s="199" t="str">
        <f>+'NTP or Sold'!H16</f>
        <v>Fr 6B 50hz power barges</v>
      </c>
      <c r="C157" s="265" t="str">
        <f>+'NTP or Sold'!T16</f>
        <v>Nigeria Barge II (APACHI)</v>
      </c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82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193"/>
    </row>
    <row r="158" spans="2:89" s="198" customFormat="1" x14ac:dyDescent="0.25">
      <c r="B158" s="195" t="s">
        <v>114</v>
      </c>
      <c r="C158" s="269"/>
      <c r="D158" s="196">
        <v>0</v>
      </c>
      <c r="E158" s="196">
        <v>0</v>
      </c>
      <c r="F158" s="196">
        <v>0</v>
      </c>
      <c r="G158" s="196">
        <v>0</v>
      </c>
      <c r="H158" s="196">
        <v>0</v>
      </c>
      <c r="I158" s="196">
        <v>0</v>
      </c>
      <c r="J158" s="196">
        <v>0</v>
      </c>
      <c r="K158" s="196">
        <v>0</v>
      </c>
      <c r="L158" s="196">
        <v>0</v>
      </c>
      <c r="M158" s="196">
        <v>0</v>
      </c>
      <c r="N158" s="196">
        <v>0</v>
      </c>
      <c r="O158" s="196">
        <v>0</v>
      </c>
      <c r="P158" s="196">
        <v>0</v>
      </c>
      <c r="Q158" s="196">
        <v>0</v>
      </c>
      <c r="R158" s="196">
        <v>0</v>
      </c>
      <c r="S158" s="196">
        <v>0</v>
      </c>
      <c r="T158" s="196">
        <v>0</v>
      </c>
      <c r="U158" s="196">
        <v>0</v>
      </c>
      <c r="V158" s="196">
        <v>0</v>
      </c>
      <c r="W158" s="196">
        <v>1</v>
      </c>
      <c r="X158" s="196">
        <v>0</v>
      </c>
      <c r="Y158" s="196">
        <v>0</v>
      </c>
      <c r="Z158" s="196">
        <v>0</v>
      </c>
      <c r="AA158" s="83">
        <v>0</v>
      </c>
      <c r="AB158" s="196">
        <v>0</v>
      </c>
      <c r="AC158" s="196">
        <v>0</v>
      </c>
      <c r="AD158" s="196">
        <v>0</v>
      </c>
      <c r="AE158" s="196">
        <v>0</v>
      </c>
      <c r="AF158" s="196">
        <v>0</v>
      </c>
      <c r="AG158" s="196">
        <v>0</v>
      </c>
      <c r="AH158" s="196">
        <v>0</v>
      </c>
      <c r="AI158" s="196">
        <v>0</v>
      </c>
      <c r="AJ158" s="196">
        <v>0</v>
      </c>
      <c r="AK158" s="196">
        <v>0</v>
      </c>
      <c r="AL158" s="196">
        <v>0</v>
      </c>
      <c r="AM158" s="196">
        <v>0</v>
      </c>
      <c r="AN158" s="196">
        <v>0</v>
      </c>
      <c r="AO158" s="196">
        <v>0</v>
      </c>
      <c r="AP158" s="196">
        <v>0</v>
      </c>
      <c r="AQ158" s="196">
        <v>0</v>
      </c>
      <c r="AR158" s="196">
        <v>0</v>
      </c>
      <c r="AS158" s="196">
        <v>0</v>
      </c>
      <c r="AT158" s="196">
        <v>0</v>
      </c>
      <c r="AU158" s="196">
        <v>0</v>
      </c>
      <c r="AV158" s="196">
        <v>0</v>
      </c>
      <c r="AW158" s="196">
        <v>0</v>
      </c>
      <c r="AX158" s="196">
        <v>0</v>
      </c>
      <c r="AY158" s="196">
        <v>0</v>
      </c>
      <c r="AZ158" s="196">
        <v>0</v>
      </c>
      <c r="BA158" s="197">
        <v>0</v>
      </c>
      <c r="BB158" s="195">
        <v>0</v>
      </c>
      <c r="BC158" s="198">
        <f>SUM(N158:BB158)</f>
        <v>1</v>
      </c>
    </row>
    <row r="159" spans="2:89" s="198" customFormat="1" x14ac:dyDescent="0.25">
      <c r="B159" s="195" t="s">
        <v>115</v>
      </c>
      <c r="C159" s="269"/>
      <c r="D159" s="196">
        <f>+D158</f>
        <v>0</v>
      </c>
      <c r="E159" s="196">
        <f t="shared" ref="E159:AJ159" si="114">+D159+E158</f>
        <v>0</v>
      </c>
      <c r="F159" s="196">
        <f t="shared" si="114"/>
        <v>0</v>
      </c>
      <c r="G159" s="196">
        <f t="shared" si="114"/>
        <v>0</v>
      </c>
      <c r="H159" s="196">
        <f t="shared" si="114"/>
        <v>0</v>
      </c>
      <c r="I159" s="196">
        <f t="shared" si="114"/>
        <v>0</v>
      </c>
      <c r="J159" s="196">
        <f t="shared" si="114"/>
        <v>0</v>
      </c>
      <c r="K159" s="196">
        <f t="shared" si="114"/>
        <v>0</v>
      </c>
      <c r="L159" s="196">
        <f t="shared" si="114"/>
        <v>0</v>
      </c>
      <c r="M159" s="196">
        <f t="shared" si="114"/>
        <v>0</v>
      </c>
      <c r="N159" s="196">
        <f t="shared" si="114"/>
        <v>0</v>
      </c>
      <c r="O159" s="196">
        <f t="shared" si="114"/>
        <v>0</v>
      </c>
      <c r="P159" s="196">
        <f t="shared" si="114"/>
        <v>0</v>
      </c>
      <c r="Q159" s="196">
        <f t="shared" si="114"/>
        <v>0</v>
      </c>
      <c r="R159" s="196">
        <f t="shared" si="114"/>
        <v>0</v>
      </c>
      <c r="S159" s="196">
        <f t="shared" si="114"/>
        <v>0</v>
      </c>
      <c r="T159" s="196">
        <f t="shared" si="114"/>
        <v>0</v>
      </c>
      <c r="U159" s="196">
        <f t="shared" si="114"/>
        <v>0</v>
      </c>
      <c r="V159" s="196">
        <f t="shared" si="114"/>
        <v>0</v>
      </c>
      <c r="W159" s="196">
        <f t="shared" si="114"/>
        <v>1</v>
      </c>
      <c r="X159" s="196">
        <f t="shared" si="114"/>
        <v>1</v>
      </c>
      <c r="Y159" s="196">
        <f t="shared" si="114"/>
        <v>1</v>
      </c>
      <c r="Z159" s="196">
        <f t="shared" si="114"/>
        <v>1</v>
      </c>
      <c r="AA159" s="83">
        <f t="shared" si="114"/>
        <v>1</v>
      </c>
      <c r="AB159" s="196">
        <f t="shared" si="114"/>
        <v>1</v>
      </c>
      <c r="AC159" s="196">
        <f t="shared" si="114"/>
        <v>1</v>
      </c>
      <c r="AD159" s="196">
        <f t="shared" si="114"/>
        <v>1</v>
      </c>
      <c r="AE159" s="196">
        <f t="shared" si="114"/>
        <v>1</v>
      </c>
      <c r="AF159" s="196">
        <f t="shared" si="114"/>
        <v>1</v>
      </c>
      <c r="AG159" s="196">
        <f t="shared" si="114"/>
        <v>1</v>
      </c>
      <c r="AH159" s="196">
        <f t="shared" si="114"/>
        <v>1</v>
      </c>
      <c r="AI159" s="196">
        <f t="shared" si="114"/>
        <v>1</v>
      </c>
      <c r="AJ159" s="196">
        <f t="shared" si="114"/>
        <v>1</v>
      </c>
      <c r="AK159" s="196">
        <f t="shared" ref="AK159:BB159" si="115">+AJ159+AK158</f>
        <v>1</v>
      </c>
      <c r="AL159" s="196">
        <f t="shared" si="115"/>
        <v>1</v>
      </c>
      <c r="AM159" s="196">
        <f t="shared" si="115"/>
        <v>1</v>
      </c>
      <c r="AN159" s="196">
        <f t="shared" si="115"/>
        <v>1</v>
      </c>
      <c r="AO159" s="196">
        <f t="shared" si="115"/>
        <v>1</v>
      </c>
      <c r="AP159" s="196">
        <f t="shared" si="115"/>
        <v>1</v>
      </c>
      <c r="AQ159" s="196">
        <f t="shared" si="115"/>
        <v>1</v>
      </c>
      <c r="AR159" s="196">
        <f t="shared" si="115"/>
        <v>1</v>
      </c>
      <c r="AS159" s="196">
        <f t="shared" si="115"/>
        <v>1</v>
      </c>
      <c r="AT159" s="196">
        <f t="shared" si="115"/>
        <v>1</v>
      </c>
      <c r="AU159" s="196">
        <f t="shared" si="115"/>
        <v>1</v>
      </c>
      <c r="AV159" s="196">
        <f t="shared" si="115"/>
        <v>1</v>
      </c>
      <c r="AW159" s="196">
        <f t="shared" si="115"/>
        <v>1</v>
      </c>
      <c r="AX159" s="196">
        <f t="shared" si="115"/>
        <v>1</v>
      </c>
      <c r="AY159" s="196">
        <f t="shared" si="115"/>
        <v>1</v>
      </c>
      <c r="AZ159" s="196">
        <f t="shared" si="115"/>
        <v>1</v>
      </c>
      <c r="BA159" s="197">
        <f t="shared" si="115"/>
        <v>1</v>
      </c>
      <c r="BB159" s="195">
        <f t="shared" si="115"/>
        <v>1</v>
      </c>
    </row>
    <row r="160" spans="2:89" s="198" customFormat="1" x14ac:dyDescent="0.25">
      <c r="B160" s="195" t="s">
        <v>116</v>
      </c>
      <c r="C160" s="269"/>
      <c r="D160" s="196">
        <v>0</v>
      </c>
      <c r="E160" s="196">
        <v>0</v>
      </c>
      <c r="F160" s="196">
        <v>0</v>
      </c>
      <c r="G160" s="196">
        <v>0</v>
      </c>
      <c r="H160" s="196">
        <v>0</v>
      </c>
      <c r="I160" s="196">
        <v>0</v>
      </c>
      <c r="J160" s="196">
        <v>0</v>
      </c>
      <c r="K160" s="196">
        <v>0</v>
      </c>
      <c r="L160" s="196">
        <v>0</v>
      </c>
      <c r="M160" s="196">
        <v>0</v>
      </c>
      <c r="N160" s="196">
        <v>0</v>
      </c>
      <c r="O160" s="196">
        <v>0</v>
      </c>
      <c r="P160" s="196">
        <v>0</v>
      </c>
      <c r="Q160" s="196">
        <v>0</v>
      </c>
      <c r="R160" s="196">
        <v>0</v>
      </c>
      <c r="S160" s="196">
        <v>0</v>
      </c>
      <c r="T160" s="196">
        <v>0</v>
      </c>
      <c r="U160" s="196">
        <v>0</v>
      </c>
      <c r="V160" s="196">
        <v>0</v>
      </c>
      <c r="W160" s="196">
        <v>1</v>
      </c>
      <c r="X160" s="196">
        <v>0</v>
      </c>
      <c r="Y160" s="196">
        <v>0</v>
      </c>
      <c r="Z160" s="196">
        <v>0</v>
      </c>
      <c r="AA160" s="83">
        <v>0</v>
      </c>
      <c r="AB160" s="196">
        <v>0</v>
      </c>
      <c r="AC160" s="196">
        <v>0</v>
      </c>
      <c r="AD160" s="196">
        <v>0</v>
      </c>
      <c r="AE160" s="196">
        <v>0</v>
      </c>
      <c r="AF160" s="196">
        <v>0</v>
      </c>
      <c r="AG160" s="196">
        <v>0</v>
      </c>
      <c r="AH160" s="196">
        <v>0</v>
      </c>
      <c r="AI160" s="196">
        <v>0</v>
      </c>
      <c r="AJ160" s="196">
        <v>0</v>
      </c>
      <c r="AK160" s="196">
        <v>0</v>
      </c>
      <c r="AL160" s="196">
        <v>0</v>
      </c>
      <c r="AM160" s="196">
        <v>0</v>
      </c>
      <c r="AN160" s="196">
        <v>0</v>
      </c>
      <c r="AO160" s="196">
        <v>0</v>
      </c>
      <c r="AP160" s="196">
        <v>0</v>
      </c>
      <c r="AQ160" s="196">
        <v>0</v>
      </c>
      <c r="AR160" s="196">
        <v>0</v>
      </c>
      <c r="AS160" s="196">
        <v>0</v>
      </c>
      <c r="AT160" s="196">
        <v>0</v>
      </c>
      <c r="AU160" s="196">
        <v>0</v>
      </c>
      <c r="AV160" s="196">
        <v>0</v>
      </c>
      <c r="AW160" s="196">
        <v>0</v>
      </c>
      <c r="AX160" s="196">
        <v>0</v>
      </c>
      <c r="AY160" s="196">
        <v>0</v>
      </c>
      <c r="AZ160" s="196">
        <v>0</v>
      </c>
      <c r="BA160" s="197">
        <v>0</v>
      </c>
      <c r="BB160" s="195">
        <v>0</v>
      </c>
      <c r="BC160" s="198">
        <f>SUM(N160:BB160)</f>
        <v>1</v>
      </c>
    </row>
    <row r="161" spans="2:89" s="198" customFormat="1" x14ac:dyDescent="0.25">
      <c r="B161" s="195" t="s">
        <v>117</v>
      </c>
      <c r="C161" s="269"/>
      <c r="D161" s="196">
        <f>+D160</f>
        <v>0</v>
      </c>
      <c r="E161" s="196">
        <f t="shared" ref="E161:AJ161" si="116">+D161+E160</f>
        <v>0</v>
      </c>
      <c r="F161" s="196">
        <f t="shared" si="116"/>
        <v>0</v>
      </c>
      <c r="G161" s="196">
        <f t="shared" si="116"/>
        <v>0</v>
      </c>
      <c r="H161" s="196">
        <f t="shared" si="116"/>
        <v>0</v>
      </c>
      <c r="I161" s="196">
        <f t="shared" si="116"/>
        <v>0</v>
      </c>
      <c r="J161" s="196">
        <f t="shared" si="116"/>
        <v>0</v>
      </c>
      <c r="K161" s="196">
        <f t="shared" si="116"/>
        <v>0</v>
      </c>
      <c r="L161" s="196">
        <f t="shared" si="116"/>
        <v>0</v>
      </c>
      <c r="M161" s="196">
        <f t="shared" si="116"/>
        <v>0</v>
      </c>
      <c r="N161" s="196">
        <f t="shared" si="116"/>
        <v>0</v>
      </c>
      <c r="O161" s="196">
        <f t="shared" si="116"/>
        <v>0</v>
      </c>
      <c r="P161" s="196">
        <f t="shared" si="116"/>
        <v>0</v>
      </c>
      <c r="Q161" s="196">
        <f t="shared" si="116"/>
        <v>0</v>
      </c>
      <c r="R161" s="196">
        <f t="shared" si="116"/>
        <v>0</v>
      </c>
      <c r="S161" s="196">
        <f t="shared" si="116"/>
        <v>0</v>
      </c>
      <c r="T161" s="196">
        <f t="shared" si="116"/>
        <v>0</v>
      </c>
      <c r="U161" s="196">
        <f t="shared" si="116"/>
        <v>0</v>
      </c>
      <c r="V161" s="196">
        <f t="shared" si="116"/>
        <v>0</v>
      </c>
      <c r="W161" s="196">
        <f t="shared" si="116"/>
        <v>1</v>
      </c>
      <c r="X161" s="196">
        <f t="shared" si="116"/>
        <v>1</v>
      </c>
      <c r="Y161" s="196">
        <f t="shared" si="116"/>
        <v>1</v>
      </c>
      <c r="Z161" s="196">
        <f t="shared" si="116"/>
        <v>1</v>
      </c>
      <c r="AA161" s="83">
        <f t="shared" si="116"/>
        <v>1</v>
      </c>
      <c r="AB161" s="196">
        <f t="shared" si="116"/>
        <v>1</v>
      </c>
      <c r="AC161" s="196">
        <f t="shared" si="116"/>
        <v>1</v>
      </c>
      <c r="AD161" s="196">
        <f t="shared" si="116"/>
        <v>1</v>
      </c>
      <c r="AE161" s="196">
        <f t="shared" si="116"/>
        <v>1</v>
      </c>
      <c r="AF161" s="196">
        <f t="shared" si="116"/>
        <v>1</v>
      </c>
      <c r="AG161" s="196">
        <f t="shared" si="116"/>
        <v>1</v>
      </c>
      <c r="AH161" s="196">
        <f t="shared" si="116"/>
        <v>1</v>
      </c>
      <c r="AI161" s="196">
        <f t="shared" si="116"/>
        <v>1</v>
      </c>
      <c r="AJ161" s="196">
        <f t="shared" si="116"/>
        <v>1</v>
      </c>
      <c r="AK161" s="196">
        <f t="shared" ref="AK161:BB161" si="117">+AJ161+AK160</f>
        <v>1</v>
      </c>
      <c r="AL161" s="196">
        <f t="shared" si="117"/>
        <v>1</v>
      </c>
      <c r="AM161" s="196">
        <f t="shared" si="117"/>
        <v>1</v>
      </c>
      <c r="AN161" s="196">
        <f t="shared" si="117"/>
        <v>1</v>
      </c>
      <c r="AO161" s="196">
        <f t="shared" si="117"/>
        <v>1</v>
      </c>
      <c r="AP161" s="196">
        <f t="shared" si="117"/>
        <v>1</v>
      </c>
      <c r="AQ161" s="196">
        <f t="shared" si="117"/>
        <v>1</v>
      </c>
      <c r="AR161" s="196">
        <f t="shared" si="117"/>
        <v>1</v>
      </c>
      <c r="AS161" s="196">
        <f t="shared" si="117"/>
        <v>1</v>
      </c>
      <c r="AT161" s="196">
        <f t="shared" si="117"/>
        <v>1</v>
      </c>
      <c r="AU161" s="196">
        <f t="shared" si="117"/>
        <v>1</v>
      </c>
      <c r="AV161" s="196">
        <f t="shared" si="117"/>
        <v>1</v>
      </c>
      <c r="AW161" s="196">
        <f t="shared" si="117"/>
        <v>1</v>
      </c>
      <c r="AX161" s="196">
        <f t="shared" si="117"/>
        <v>1</v>
      </c>
      <c r="AY161" s="196">
        <f t="shared" si="117"/>
        <v>1</v>
      </c>
      <c r="AZ161" s="196">
        <f t="shared" si="117"/>
        <v>1</v>
      </c>
      <c r="BA161" s="197">
        <f t="shared" si="117"/>
        <v>1</v>
      </c>
      <c r="BB161" s="195">
        <f t="shared" si="117"/>
        <v>1</v>
      </c>
    </row>
    <row r="162" spans="2:89" s="213" customFormat="1" x14ac:dyDescent="0.25">
      <c r="B162" s="210"/>
      <c r="C162" s="269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84"/>
      <c r="AB162" s="211"/>
      <c r="AC162" s="211"/>
      <c r="AD162" s="211"/>
      <c r="AE162" s="211"/>
      <c r="AF162" s="211"/>
      <c r="AG162" s="211"/>
      <c r="AH162" s="211"/>
      <c r="AI162" s="211"/>
      <c r="AJ162" s="211"/>
      <c r="AK162" s="211"/>
      <c r="AL162" s="211"/>
      <c r="AM162" s="211"/>
      <c r="AN162" s="211"/>
      <c r="AO162" s="211"/>
      <c r="AP162" s="211"/>
      <c r="AQ162" s="211"/>
      <c r="AR162" s="211"/>
      <c r="AS162" s="211"/>
      <c r="AT162" s="211"/>
      <c r="AU162" s="211"/>
      <c r="AV162" s="211"/>
      <c r="AW162" s="211"/>
      <c r="AX162" s="211"/>
      <c r="AY162" s="211"/>
      <c r="AZ162" s="211"/>
      <c r="BA162" s="212"/>
      <c r="BB162" s="210"/>
    </row>
    <row r="163" spans="2:89" s="199" customFormat="1" x14ac:dyDescent="0.25">
      <c r="B163" s="199" t="s">
        <v>118</v>
      </c>
      <c r="C163" s="200">
        <v>7</v>
      </c>
      <c r="D163" s="201">
        <f t="shared" ref="D163:AI163" si="118">+D159*$C163</f>
        <v>0</v>
      </c>
      <c r="E163" s="201">
        <f t="shared" si="118"/>
        <v>0</v>
      </c>
      <c r="F163" s="201">
        <f t="shared" si="118"/>
        <v>0</v>
      </c>
      <c r="G163" s="201">
        <f t="shared" si="118"/>
        <v>0</v>
      </c>
      <c r="H163" s="201">
        <f t="shared" si="118"/>
        <v>0</v>
      </c>
      <c r="I163" s="201">
        <f t="shared" si="118"/>
        <v>0</v>
      </c>
      <c r="J163" s="201">
        <f t="shared" si="118"/>
        <v>0</v>
      </c>
      <c r="K163" s="201">
        <f t="shared" si="118"/>
        <v>0</v>
      </c>
      <c r="L163" s="201">
        <f t="shared" si="118"/>
        <v>0</v>
      </c>
      <c r="M163" s="201">
        <f t="shared" si="118"/>
        <v>0</v>
      </c>
      <c r="N163" s="201">
        <f t="shared" si="118"/>
        <v>0</v>
      </c>
      <c r="O163" s="201">
        <f t="shared" si="118"/>
        <v>0</v>
      </c>
      <c r="P163" s="201">
        <f t="shared" si="118"/>
        <v>0</v>
      </c>
      <c r="Q163" s="201">
        <f t="shared" si="118"/>
        <v>0</v>
      </c>
      <c r="R163" s="201">
        <f t="shared" si="118"/>
        <v>0</v>
      </c>
      <c r="S163" s="201">
        <f t="shared" si="118"/>
        <v>0</v>
      </c>
      <c r="T163" s="201">
        <f t="shared" si="118"/>
        <v>0</v>
      </c>
      <c r="U163" s="201">
        <f t="shared" si="118"/>
        <v>0</v>
      </c>
      <c r="V163" s="201">
        <f t="shared" si="118"/>
        <v>0</v>
      </c>
      <c r="W163" s="201">
        <f t="shared" si="118"/>
        <v>7</v>
      </c>
      <c r="X163" s="201">
        <f t="shared" si="118"/>
        <v>7</v>
      </c>
      <c r="Y163" s="201">
        <f t="shared" si="118"/>
        <v>7</v>
      </c>
      <c r="Z163" s="201">
        <f t="shared" si="118"/>
        <v>7</v>
      </c>
      <c r="AA163" s="91">
        <f t="shared" si="118"/>
        <v>7</v>
      </c>
      <c r="AB163" s="201">
        <f t="shared" si="118"/>
        <v>7</v>
      </c>
      <c r="AC163" s="201">
        <f t="shared" si="118"/>
        <v>7</v>
      </c>
      <c r="AD163" s="201">
        <f t="shared" si="118"/>
        <v>7</v>
      </c>
      <c r="AE163" s="201">
        <f t="shared" si="118"/>
        <v>7</v>
      </c>
      <c r="AF163" s="201">
        <f t="shared" si="118"/>
        <v>7</v>
      </c>
      <c r="AG163" s="201">
        <f t="shared" si="118"/>
        <v>7</v>
      </c>
      <c r="AH163" s="201">
        <f t="shared" si="118"/>
        <v>7</v>
      </c>
      <c r="AI163" s="201">
        <f t="shared" si="118"/>
        <v>7</v>
      </c>
      <c r="AJ163" s="201">
        <f t="shared" ref="AJ163:BB163" si="119">+AJ159*$C163</f>
        <v>7</v>
      </c>
      <c r="AK163" s="201">
        <f t="shared" si="119"/>
        <v>7</v>
      </c>
      <c r="AL163" s="201">
        <f t="shared" si="119"/>
        <v>7</v>
      </c>
      <c r="AM163" s="201">
        <f t="shared" si="119"/>
        <v>7</v>
      </c>
      <c r="AN163" s="201">
        <f t="shared" si="119"/>
        <v>7</v>
      </c>
      <c r="AO163" s="201">
        <f t="shared" si="119"/>
        <v>7</v>
      </c>
      <c r="AP163" s="201">
        <f t="shared" si="119"/>
        <v>7</v>
      </c>
      <c r="AQ163" s="201">
        <f t="shared" si="119"/>
        <v>7</v>
      </c>
      <c r="AR163" s="201">
        <f t="shared" si="119"/>
        <v>7</v>
      </c>
      <c r="AS163" s="201">
        <f t="shared" si="119"/>
        <v>7</v>
      </c>
      <c r="AT163" s="201">
        <f t="shared" si="119"/>
        <v>7</v>
      </c>
      <c r="AU163" s="201">
        <f t="shared" si="119"/>
        <v>7</v>
      </c>
      <c r="AV163" s="201">
        <f t="shared" si="119"/>
        <v>7</v>
      </c>
      <c r="AW163" s="201">
        <f t="shared" si="119"/>
        <v>7</v>
      </c>
      <c r="AX163" s="201">
        <f t="shared" si="119"/>
        <v>7</v>
      </c>
      <c r="AY163" s="201">
        <f t="shared" si="119"/>
        <v>7</v>
      </c>
      <c r="AZ163" s="201">
        <f t="shared" si="119"/>
        <v>7</v>
      </c>
      <c r="BA163" s="202">
        <f t="shared" si="119"/>
        <v>7</v>
      </c>
      <c r="BB163" s="203">
        <f t="shared" si="119"/>
        <v>7</v>
      </c>
      <c r="BC163" s="203"/>
      <c r="BF163" s="203"/>
      <c r="BG163" s="203"/>
      <c r="BH163" s="203"/>
      <c r="BI163" s="203"/>
      <c r="BJ163" s="203"/>
      <c r="BK163" s="203"/>
      <c r="BL163" s="203"/>
      <c r="BM163" s="203"/>
      <c r="BN163" s="203"/>
      <c r="BO163" s="203"/>
      <c r="BP163" s="203"/>
      <c r="BQ163" s="203"/>
      <c r="BR163" s="203"/>
      <c r="BS163" s="203"/>
      <c r="BT163" s="203"/>
      <c r="BU163" s="203"/>
      <c r="BV163" s="203"/>
      <c r="BW163" s="203"/>
      <c r="BX163" s="203"/>
      <c r="BY163" s="203"/>
      <c r="BZ163" s="203"/>
      <c r="CA163" s="203"/>
      <c r="CB163" s="203"/>
      <c r="CC163" s="203"/>
      <c r="CD163" s="203"/>
      <c r="CE163" s="203"/>
      <c r="CF163" s="203"/>
      <c r="CG163" s="203"/>
      <c r="CH163" s="203"/>
      <c r="CI163" s="203"/>
      <c r="CJ163" s="203"/>
      <c r="CK163" s="203"/>
    </row>
    <row r="164" spans="2:89" s="204" customFormat="1" ht="13.8" thickBot="1" x14ac:dyDescent="0.3">
      <c r="B164" s="204" t="s">
        <v>119</v>
      </c>
      <c r="C164" s="205" t="str">
        <f>+'NTP or Sold'!C16</f>
        <v>NTP</v>
      </c>
      <c r="D164" s="206">
        <f t="shared" ref="D164:AI164" si="120">+D161*$C163</f>
        <v>0</v>
      </c>
      <c r="E164" s="206">
        <f t="shared" si="120"/>
        <v>0</v>
      </c>
      <c r="F164" s="206">
        <f t="shared" si="120"/>
        <v>0</v>
      </c>
      <c r="G164" s="206">
        <f t="shared" si="120"/>
        <v>0</v>
      </c>
      <c r="H164" s="206">
        <f t="shared" si="120"/>
        <v>0</v>
      </c>
      <c r="I164" s="206">
        <f t="shared" si="120"/>
        <v>0</v>
      </c>
      <c r="J164" s="206">
        <f t="shared" si="120"/>
        <v>0</v>
      </c>
      <c r="K164" s="206">
        <f t="shared" si="120"/>
        <v>0</v>
      </c>
      <c r="L164" s="206">
        <f t="shared" si="120"/>
        <v>0</v>
      </c>
      <c r="M164" s="206">
        <f t="shared" si="120"/>
        <v>0</v>
      </c>
      <c r="N164" s="206">
        <f t="shared" si="120"/>
        <v>0</v>
      </c>
      <c r="O164" s="206">
        <f t="shared" si="120"/>
        <v>0</v>
      </c>
      <c r="P164" s="206">
        <f t="shared" si="120"/>
        <v>0</v>
      </c>
      <c r="Q164" s="206">
        <f t="shared" si="120"/>
        <v>0</v>
      </c>
      <c r="R164" s="206">
        <f t="shared" si="120"/>
        <v>0</v>
      </c>
      <c r="S164" s="206">
        <f t="shared" si="120"/>
        <v>0</v>
      </c>
      <c r="T164" s="206">
        <f t="shared" si="120"/>
        <v>0</v>
      </c>
      <c r="U164" s="206">
        <f t="shared" si="120"/>
        <v>0</v>
      </c>
      <c r="V164" s="206">
        <f t="shared" si="120"/>
        <v>0</v>
      </c>
      <c r="W164" s="206">
        <f t="shared" si="120"/>
        <v>7</v>
      </c>
      <c r="X164" s="206">
        <f t="shared" si="120"/>
        <v>7</v>
      </c>
      <c r="Y164" s="206">
        <f t="shared" si="120"/>
        <v>7</v>
      </c>
      <c r="Z164" s="206">
        <f t="shared" si="120"/>
        <v>7</v>
      </c>
      <c r="AA164" s="137">
        <f t="shared" si="120"/>
        <v>7</v>
      </c>
      <c r="AB164" s="206">
        <f t="shared" si="120"/>
        <v>7</v>
      </c>
      <c r="AC164" s="206">
        <f t="shared" si="120"/>
        <v>7</v>
      </c>
      <c r="AD164" s="206">
        <f t="shared" si="120"/>
        <v>7</v>
      </c>
      <c r="AE164" s="206">
        <f t="shared" si="120"/>
        <v>7</v>
      </c>
      <c r="AF164" s="206">
        <f t="shared" si="120"/>
        <v>7</v>
      </c>
      <c r="AG164" s="206">
        <f t="shared" si="120"/>
        <v>7</v>
      </c>
      <c r="AH164" s="206">
        <f t="shared" si="120"/>
        <v>7</v>
      </c>
      <c r="AI164" s="206">
        <f t="shared" si="120"/>
        <v>7</v>
      </c>
      <c r="AJ164" s="206">
        <f t="shared" ref="AJ164:BB164" si="121">+AJ161*$C163</f>
        <v>7</v>
      </c>
      <c r="AK164" s="206">
        <f t="shared" si="121"/>
        <v>7</v>
      </c>
      <c r="AL164" s="206">
        <f t="shared" si="121"/>
        <v>7</v>
      </c>
      <c r="AM164" s="206">
        <f t="shared" si="121"/>
        <v>7</v>
      </c>
      <c r="AN164" s="206">
        <f t="shared" si="121"/>
        <v>7</v>
      </c>
      <c r="AO164" s="206">
        <f t="shared" si="121"/>
        <v>7</v>
      </c>
      <c r="AP164" s="206">
        <f t="shared" si="121"/>
        <v>7</v>
      </c>
      <c r="AQ164" s="206">
        <f t="shared" si="121"/>
        <v>7</v>
      </c>
      <c r="AR164" s="206">
        <f t="shared" si="121"/>
        <v>7</v>
      </c>
      <c r="AS164" s="206">
        <f t="shared" si="121"/>
        <v>7</v>
      </c>
      <c r="AT164" s="206">
        <f t="shared" si="121"/>
        <v>7</v>
      </c>
      <c r="AU164" s="206">
        <f t="shared" si="121"/>
        <v>7</v>
      </c>
      <c r="AV164" s="206">
        <f t="shared" si="121"/>
        <v>7</v>
      </c>
      <c r="AW164" s="206">
        <f t="shared" si="121"/>
        <v>7</v>
      </c>
      <c r="AX164" s="206">
        <f t="shared" si="121"/>
        <v>7</v>
      </c>
      <c r="AY164" s="206">
        <f t="shared" si="121"/>
        <v>7</v>
      </c>
      <c r="AZ164" s="206">
        <f t="shared" si="121"/>
        <v>7</v>
      </c>
      <c r="BA164" s="207">
        <f t="shared" si="121"/>
        <v>7</v>
      </c>
      <c r="BB164" s="208">
        <f t="shared" si="121"/>
        <v>7</v>
      </c>
      <c r="BC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208"/>
      <c r="BT164" s="208"/>
      <c r="BU164" s="208"/>
      <c r="BV164" s="208"/>
      <c r="BW164" s="208"/>
      <c r="BX164" s="208"/>
      <c r="BY164" s="208"/>
      <c r="BZ164" s="208"/>
      <c r="CA164" s="208"/>
      <c r="CB164" s="208"/>
      <c r="CC164" s="208"/>
      <c r="CD164" s="208"/>
      <c r="CE164" s="208"/>
      <c r="CF164" s="208"/>
      <c r="CG164" s="208"/>
      <c r="CH164" s="208"/>
      <c r="CI164" s="208"/>
      <c r="CJ164" s="208"/>
      <c r="CK164" s="208"/>
    </row>
    <row r="165" spans="2:89" s="194" customFormat="1" ht="15" customHeight="1" thickTop="1" x14ac:dyDescent="0.25">
      <c r="B165" s="199" t="str">
        <f>+'NTP or Sold'!H17</f>
        <v>Fr 6B 50hz power barges</v>
      </c>
      <c r="C165" s="265" t="str">
        <f>+'NTP or Sold'!T17</f>
        <v>Nigeria Barge II (APACHI)</v>
      </c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  <c r="AA165" s="82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193"/>
    </row>
    <row r="166" spans="2:89" s="198" customFormat="1" x14ac:dyDescent="0.25">
      <c r="B166" s="195" t="s">
        <v>114</v>
      </c>
      <c r="C166" s="269"/>
      <c r="D166" s="196">
        <v>5.2999999999999999E-2</v>
      </c>
      <c r="E166" s="196">
        <v>0.01</v>
      </c>
      <c r="F166" s="196">
        <v>0.01</v>
      </c>
      <c r="G166" s="196">
        <v>0.01</v>
      </c>
      <c r="H166" s="196">
        <v>0.01</v>
      </c>
      <c r="I166" s="196">
        <v>0.01</v>
      </c>
      <c r="J166" s="196">
        <v>3.9E-2</v>
      </c>
      <c r="K166" s="196">
        <v>3.9E-2</v>
      </c>
      <c r="L166" s="196">
        <v>3.9E-2</v>
      </c>
      <c r="M166" s="196">
        <v>3.9E-2</v>
      </c>
      <c r="N166" s="196">
        <v>3.9E-2</v>
      </c>
      <c r="O166" s="196">
        <v>3.9E-2</v>
      </c>
      <c r="P166" s="196">
        <v>3.9E-2</v>
      </c>
      <c r="Q166" s="196">
        <v>3.9E-2</v>
      </c>
      <c r="R166" s="196">
        <v>3.9E-2</v>
      </c>
      <c r="S166" s="196">
        <v>3.9E-2</v>
      </c>
      <c r="T166" s="196">
        <v>3.9E-2</v>
      </c>
      <c r="U166" s="196">
        <v>3.9E-2</v>
      </c>
      <c r="V166" s="196">
        <v>3.9E-2</v>
      </c>
      <c r="W166" s="196">
        <v>3.9E-2</v>
      </c>
      <c r="X166" s="196">
        <v>3.9E-2</v>
      </c>
      <c r="Y166" s="196">
        <v>0.16200000000000001</v>
      </c>
      <c r="Z166" s="196">
        <v>0.15</v>
      </c>
      <c r="AA166" s="83">
        <v>0</v>
      </c>
      <c r="AB166" s="196">
        <v>0</v>
      </c>
      <c r="AC166" s="196">
        <v>0</v>
      </c>
      <c r="AD166" s="196">
        <v>0</v>
      </c>
      <c r="AE166" s="196">
        <v>0</v>
      </c>
      <c r="AF166" s="196">
        <v>0</v>
      </c>
      <c r="AG166" s="196">
        <v>0</v>
      </c>
      <c r="AH166" s="196">
        <v>0</v>
      </c>
      <c r="AI166" s="196">
        <v>0</v>
      </c>
      <c r="AJ166" s="196">
        <v>0</v>
      </c>
      <c r="AK166" s="196">
        <v>0</v>
      </c>
      <c r="AL166" s="196">
        <v>0</v>
      </c>
      <c r="AM166" s="196">
        <v>0</v>
      </c>
      <c r="AN166" s="196">
        <v>0</v>
      </c>
      <c r="AO166" s="196">
        <v>0</v>
      </c>
      <c r="AP166" s="196">
        <v>0</v>
      </c>
      <c r="AQ166" s="196">
        <v>0</v>
      </c>
      <c r="AR166" s="196">
        <v>0</v>
      </c>
      <c r="AS166" s="196">
        <v>0</v>
      </c>
      <c r="AT166" s="196">
        <v>0</v>
      </c>
      <c r="AU166" s="196">
        <v>0</v>
      </c>
      <c r="AV166" s="196">
        <v>0</v>
      </c>
      <c r="AW166" s="196">
        <v>0</v>
      </c>
      <c r="AX166" s="196">
        <v>0</v>
      </c>
      <c r="AY166" s="196">
        <v>0</v>
      </c>
      <c r="AZ166" s="196">
        <v>0</v>
      </c>
      <c r="BA166" s="197">
        <v>0</v>
      </c>
      <c r="BB166" s="195">
        <v>0</v>
      </c>
      <c r="BC166" s="198">
        <f>SUM(D166:BB166)</f>
        <v>1</v>
      </c>
    </row>
    <row r="167" spans="2:89" s="198" customFormat="1" x14ac:dyDescent="0.25">
      <c r="B167" s="195" t="s">
        <v>115</v>
      </c>
      <c r="C167" s="269"/>
      <c r="D167" s="196">
        <f>+D166</f>
        <v>5.2999999999999999E-2</v>
      </c>
      <c r="E167" s="196">
        <f t="shared" ref="E167:AJ167" si="122">+D167+E166</f>
        <v>6.3E-2</v>
      </c>
      <c r="F167" s="196">
        <f t="shared" si="122"/>
        <v>7.2999999999999995E-2</v>
      </c>
      <c r="G167" s="196">
        <f t="shared" si="122"/>
        <v>8.299999999999999E-2</v>
      </c>
      <c r="H167" s="196">
        <f t="shared" si="122"/>
        <v>9.2999999999999985E-2</v>
      </c>
      <c r="I167" s="196">
        <f t="shared" si="122"/>
        <v>0.10299999999999998</v>
      </c>
      <c r="J167" s="196">
        <f t="shared" si="122"/>
        <v>0.14199999999999999</v>
      </c>
      <c r="K167" s="196">
        <f t="shared" si="122"/>
        <v>0.18099999999999999</v>
      </c>
      <c r="L167" s="196">
        <f t="shared" si="122"/>
        <v>0.22</v>
      </c>
      <c r="M167" s="196">
        <f t="shared" si="122"/>
        <v>0.25900000000000001</v>
      </c>
      <c r="N167" s="196">
        <f t="shared" si="122"/>
        <v>0.29799999999999999</v>
      </c>
      <c r="O167" s="196">
        <f t="shared" si="122"/>
        <v>0.33699999999999997</v>
      </c>
      <c r="P167" s="196">
        <f t="shared" si="122"/>
        <v>0.37599999999999995</v>
      </c>
      <c r="Q167" s="196">
        <f t="shared" si="122"/>
        <v>0.41499999999999992</v>
      </c>
      <c r="R167" s="196">
        <f t="shared" si="122"/>
        <v>0.4539999999999999</v>
      </c>
      <c r="S167" s="196">
        <f t="shared" si="122"/>
        <v>0.49299999999999988</v>
      </c>
      <c r="T167" s="196">
        <f t="shared" si="122"/>
        <v>0.53199999999999992</v>
      </c>
      <c r="U167" s="196">
        <f t="shared" si="122"/>
        <v>0.57099999999999995</v>
      </c>
      <c r="V167" s="196">
        <f t="shared" si="122"/>
        <v>0.61</v>
      </c>
      <c r="W167" s="196">
        <f t="shared" si="122"/>
        <v>0.64900000000000002</v>
      </c>
      <c r="X167" s="196">
        <f t="shared" si="122"/>
        <v>0.68800000000000006</v>
      </c>
      <c r="Y167" s="196">
        <f t="shared" si="122"/>
        <v>0.85000000000000009</v>
      </c>
      <c r="Z167" s="196">
        <f t="shared" si="122"/>
        <v>1</v>
      </c>
      <c r="AA167" s="83">
        <f t="shared" si="122"/>
        <v>1</v>
      </c>
      <c r="AB167" s="196">
        <f t="shared" si="122"/>
        <v>1</v>
      </c>
      <c r="AC167" s="196">
        <f t="shared" si="122"/>
        <v>1</v>
      </c>
      <c r="AD167" s="196">
        <f t="shared" si="122"/>
        <v>1</v>
      </c>
      <c r="AE167" s="196">
        <f t="shared" si="122"/>
        <v>1</v>
      </c>
      <c r="AF167" s="196">
        <f t="shared" si="122"/>
        <v>1</v>
      </c>
      <c r="AG167" s="196">
        <f t="shared" si="122"/>
        <v>1</v>
      </c>
      <c r="AH167" s="196">
        <f t="shared" si="122"/>
        <v>1</v>
      </c>
      <c r="AI167" s="196">
        <f t="shared" si="122"/>
        <v>1</v>
      </c>
      <c r="AJ167" s="196">
        <f t="shared" si="122"/>
        <v>1</v>
      </c>
      <c r="AK167" s="196">
        <f t="shared" ref="AK167:BB167" si="123">+AJ167+AK166</f>
        <v>1</v>
      </c>
      <c r="AL167" s="196">
        <f t="shared" si="123"/>
        <v>1</v>
      </c>
      <c r="AM167" s="196">
        <f t="shared" si="123"/>
        <v>1</v>
      </c>
      <c r="AN167" s="196">
        <f t="shared" si="123"/>
        <v>1</v>
      </c>
      <c r="AO167" s="196">
        <f t="shared" si="123"/>
        <v>1</v>
      </c>
      <c r="AP167" s="196">
        <f t="shared" si="123"/>
        <v>1</v>
      </c>
      <c r="AQ167" s="196">
        <f t="shared" si="123"/>
        <v>1</v>
      </c>
      <c r="AR167" s="196">
        <f t="shared" si="123"/>
        <v>1</v>
      </c>
      <c r="AS167" s="196">
        <f t="shared" si="123"/>
        <v>1</v>
      </c>
      <c r="AT167" s="196">
        <f t="shared" si="123"/>
        <v>1</v>
      </c>
      <c r="AU167" s="196">
        <f t="shared" si="123"/>
        <v>1</v>
      </c>
      <c r="AV167" s="196">
        <f t="shared" si="123"/>
        <v>1</v>
      </c>
      <c r="AW167" s="196">
        <f t="shared" si="123"/>
        <v>1</v>
      </c>
      <c r="AX167" s="196">
        <f t="shared" si="123"/>
        <v>1</v>
      </c>
      <c r="AY167" s="196">
        <f t="shared" si="123"/>
        <v>1</v>
      </c>
      <c r="AZ167" s="196">
        <f t="shared" si="123"/>
        <v>1</v>
      </c>
      <c r="BA167" s="197">
        <f t="shared" si="123"/>
        <v>1</v>
      </c>
      <c r="BB167" s="195">
        <f t="shared" si="123"/>
        <v>1</v>
      </c>
    </row>
    <row r="168" spans="2:89" s="198" customFormat="1" x14ac:dyDescent="0.25">
      <c r="B168" s="195" t="s">
        <v>116</v>
      </c>
      <c r="C168" s="269"/>
      <c r="D168" s="196">
        <f>D169</f>
        <v>4.2999999999999997E-2</v>
      </c>
      <c r="E168" s="196">
        <f t="shared" ref="E168:AJ168" si="124">E169-D169</f>
        <v>1.0000000000000002E-2</v>
      </c>
      <c r="F168" s="196">
        <f t="shared" si="124"/>
        <v>1.0000000000000002E-2</v>
      </c>
      <c r="G168" s="196">
        <f t="shared" si="124"/>
        <v>9.999999999999995E-3</v>
      </c>
      <c r="H168" s="196">
        <f t="shared" si="124"/>
        <v>1.0000000000000009E-2</v>
      </c>
      <c r="I168" s="196">
        <f t="shared" si="124"/>
        <v>9.999999999999995E-3</v>
      </c>
      <c r="J168" s="196">
        <f t="shared" si="124"/>
        <v>9.999999999999995E-3</v>
      </c>
      <c r="K168" s="196">
        <f t="shared" si="124"/>
        <v>1.0000000000000009E-2</v>
      </c>
      <c r="L168" s="196">
        <f t="shared" si="124"/>
        <v>8.9999999999999941E-3</v>
      </c>
      <c r="M168" s="196">
        <f t="shared" si="124"/>
        <v>1.3000000000000012E-2</v>
      </c>
      <c r="N168" s="196">
        <f t="shared" si="124"/>
        <v>1.5999999999999986E-2</v>
      </c>
      <c r="O168" s="196">
        <f t="shared" si="124"/>
        <v>1.6000000000000014E-2</v>
      </c>
      <c r="P168" s="196">
        <f t="shared" si="124"/>
        <v>1.4999999999999986E-2</v>
      </c>
      <c r="Q168" s="196">
        <f t="shared" si="124"/>
        <v>1.5000000000000013E-2</v>
      </c>
      <c r="R168" s="196">
        <f t="shared" si="124"/>
        <v>1.0999999999999982E-2</v>
      </c>
      <c r="S168" s="196">
        <f t="shared" si="124"/>
        <v>9.000000000000008E-3</v>
      </c>
      <c r="T168" s="196">
        <f t="shared" si="124"/>
        <v>1.3000000000000012E-2</v>
      </c>
      <c r="U168" s="196">
        <f t="shared" si="124"/>
        <v>1.5999999999999986E-2</v>
      </c>
      <c r="V168" s="196">
        <f t="shared" si="124"/>
        <v>1.4000000000000012E-2</v>
      </c>
      <c r="W168" s="196">
        <f t="shared" si="124"/>
        <v>1.6000000000000014E-2</v>
      </c>
      <c r="X168" s="196">
        <f t="shared" si="124"/>
        <v>2.4999999999999967E-2</v>
      </c>
      <c r="Y168" s="196">
        <f t="shared" si="124"/>
        <v>2.7000000000000024E-2</v>
      </c>
      <c r="Z168" s="196">
        <f t="shared" si="124"/>
        <v>0.67199999999999993</v>
      </c>
      <c r="AA168" s="83">
        <f t="shared" si="124"/>
        <v>0</v>
      </c>
      <c r="AB168" s="196">
        <f t="shared" si="124"/>
        <v>0</v>
      </c>
      <c r="AC168" s="196">
        <f t="shared" si="124"/>
        <v>0</v>
      </c>
      <c r="AD168" s="196">
        <f t="shared" si="124"/>
        <v>0</v>
      </c>
      <c r="AE168" s="196">
        <f t="shared" si="124"/>
        <v>0</v>
      </c>
      <c r="AF168" s="196">
        <f t="shared" si="124"/>
        <v>0</v>
      </c>
      <c r="AG168" s="196">
        <f t="shared" si="124"/>
        <v>0</v>
      </c>
      <c r="AH168" s="196">
        <f t="shared" si="124"/>
        <v>0</v>
      </c>
      <c r="AI168" s="196">
        <f t="shared" si="124"/>
        <v>0</v>
      </c>
      <c r="AJ168" s="196">
        <f t="shared" si="124"/>
        <v>0</v>
      </c>
      <c r="AK168" s="196">
        <f t="shared" ref="AK168:BB168" si="125">AK169-AJ169</f>
        <v>0</v>
      </c>
      <c r="AL168" s="196">
        <f t="shared" si="125"/>
        <v>0</v>
      </c>
      <c r="AM168" s="196">
        <f t="shared" si="125"/>
        <v>0</v>
      </c>
      <c r="AN168" s="196">
        <f t="shared" si="125"/>
        <v>0</v>
      </c>
      <c r="AO168" s="196">
        <f t="shared" si="125"/>
        <v>0</v>
      </c>
      <c r="AP168" s="196">
        <f t="shared" si="125"/>
        <v>0</v>
      </c>
      <c r="AQ168" s="196">
        <f t="shared" si="125"/>
        <v>0</v>
      </c>
      <c r="AR168" s="196">
        <f t="shared" si="125"/>
        <v>0</v>
      </c>
      <c r="AS168" s="196">
        <f t="shared" si="125"/>
        <v>0</v>
      </c>
      <c r="AT168" s="196">
        <f t="shared" si="125"/>
        <v>0</v>
      </c>
      <c r="AU168" s="196">
        <f t="shared" si="125"/>
        <v>0</v>
      </c>
      <c r="AV168" s="196">
        <f t="shared" si="125"/>
        <v>0</v>
      </c>
      <c r="AW168" s="196">
        <f t="shared" si="125"/>
        <v>0</v>
      </c>
      <c r="AX168" s="196">
        <f t="shared" si="125"/>
        <v>0</v>
      </c>
      <c r="AY168" s="196">
        <f t="shared" si="125"/>
        <v>0</v>
      </c>
      <c r="AZ168" s="196">
        <f t="shared" si="125"/>
        <v>0</v>
      </c>
      <c r="BA168" s="197">
        <f t="shared" si="125"/>
        <v>0</v>
      </c>
      <c r="BB168" s="195">
        <f t="shared" si="125"/>
        <v>0</v>
      </c>
      <c r="BC168" s="198">
        <f>SUM(D168:BB168)</f>
        <v>1</v>
      </c>
    </row>
    <row r="169" spans="2:89" s="198" customFormat="1" x14ac:dyDescent="0.25">
      <c r="B169" s="195" t="s">
        <v>117</v>
      </c>
      <c r="C169" s="269"/>
      <c r="D169" s="196">
        <v>4.2999999999999997E-2</v>
      </c>
      <c r="E169" s="196">
        <v>5.2999999999999999E-2</v>
      </c>
      <c r="F169" s="196">
        <v>6.3E-2</v>
      </c>
      <c r="G169" s="196">
        <v>7.2999999999999995E-2</v>
      </c>
      <c r="H169" s="196">
        <v>8.3000000000000004E-2</v>
      </c>
      <c r="I169" s="196">
        <v>9.2999999999999999E-2</v>
      </c>
      <c r="J169" s="196">
        <v>0.10299999999999999</v>
      </c>
      <c r="K169" s="196">
        <v>0.113</v>
      </c>
      <c r="L169" s="196">
        <v>0.122</v>
      </c>
      <c r="M169" s="196">
        <v>0.13500000000000001</v>
      </c>
      <c r="N169" s="196">
        <v>0.151</v>
      </c>
      <c r="O169" s="196">
        <v>0.16700000000000001</v>
      </c>
      <c r="P169" s="196">
        <v>0.182</v>
      </c>
      <c r="Q169" s="196">
        <v>0.19700000000000001</v>
      </c>
      <c r="R169" s="196">
        <v>0.20799999999999999</v>
      </c>
      <c r="S169" s="196">
        <v>0.217</v>
      </c>
      <c r="T169" s="196">
        <v>0.23</v>
      </c>
      <c r="U169" s="196">
        <v>0.246</v>
      </c>
      <c r="V169" s="196">
        <v>0.26</v>
      </c>
      <c r="W169" s="196">
        <v>0.27600000000000002</v>
      </c>
      <c r="X169" s="196">
        <v>0.30099999999999999</v>
      </c>
      <c r="Y169" s="196">
        <v>0.32800000000000001</v>
      </c>
      <c r="Z169" s="196">
        <v>1</v>
      </c>
      <c r="AA169" s="83">
        <v>1</v>
      </c>
      <c r="AB169" s="196">
        <v>1</v>
      </c>
      <c r="AC169" s="196">
        <v>1</v>
      </c>
      <c r="AD169" s="196">
        <v>1</v>
      </c>
      <c r="AE169" s="196">
        <v>1</v>
      </c>
      <c r="AF169" s="196">
        <v>1</v>
      </c>
      <c r="AG169" s="196">
        <v>1</v>
      </c>
      <c r="AH169" s="196">
        <v>1</v>
      </c>
      <c r="AI169" s="196">
        <v>1</v>
      </c>
      <c r="AJ169" s="196">
        <v>1</v>
      </c>
      <c r="AK169" s="196">
        <v>1</v>
      </c>
      <c r="AL169" s="196">
        <v>1</v>
      </c>
      <c r="AM169" s="196">
        <v>1</v>
      </c>
      <c r="AN169" s="196">
        <v>1</v>
      </c>
      <c r="AO169" s="196">
        <v>1</v>
      </c>
      <c r="AP169" s="196">
        <v>1</v>
      </c>
      <c r="AQ169" s="196">
        <v>1</v>
      </c>
      <c r="AR169" s="196">
        <v>1</v>
      </c>
      <c r="AS169" s="196">
        <v>1</v>
      </c>
      <c r="AT169" s="196">
        <v>1</v>
      </c>
      <c r="AU169" s="196">
        <v>1</v>
      </c>
      <c r="AV169" s="196">
        <v>1</v>
      </c>
      <c r="AW169" s="196">
        <v>1</v>
      </c>
      <c r="AX169" s="196">
        <v>1</v>
      </c>
      <c r="AY169" s="196">
        <v>1</v>
      </c>
      <c r="AZ169" s="196">
        <v>1</v>
      </c>
      <c r="BA169" s="197">
        <v>1</v>
      </c>
      <c r="BB169" s="195">
        <v>1</v>
      </c>
    </row>
    <row r="170" spans="2:89" s="213" customFormat="1" x14ac:dyDescent="0.25">
      <c r="B170" s="210"/>
      <c r="C170" s="269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84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1"/>
      <c r="AT170" s="211"/>
      <c r="AU170" s="211"/>
      <c r="AV170" s="211"/>
      <c r="AW170" s="211"/>
      <c r="AX170" s="211"/>
      <c r="AY170" s="211"/>
      <c r="AZ170" s="211"/>
      <c r="BA170" s="212"/>
      <c r="BB170" s="210"/>
    </row>
    <row r="171" spans="2:89" s="199" customFormat="1" x14ac:dyDescent="0.25">
      <c r="B171" s="199" t="s">
        <v>118</v>
      </c>
      <c r="C171" s="200">
        <v>7</v>
      </c>
      <c r="D171" s="201">
        <f t="shared" ref="D171:AI171" si="126">+D167*$C171</f>
        <v>0.371</v>
      </c>
      <c r="E171" s="201">
        <f t="shared" si="126"/>
        <v>0.441</v>
      </c>
      <c r="F171" s="201">
        <f t="shared" si="126"/>
        <v>0.51100000000000001</v>
      </c>
      <c r="G171" s="201">
        <f t="shared" si="126"/>
        <v>0.58099999999999996</v>
      </c>
      <c r="H171" s="201">
        <f t="shared" si="126"/>
        <v>0.65099999999999991</v>
      </c>
      <c r="I171" s="201">
        <f t="shared" si="126"/>
        <v>0.72099999999999986</v>
      </c>
      <c r="J171" s="201">
        <f t="shared" si="126"/>
        <v>0.99399999999999988</v>
      </c>
      <c r="K171" s="201">
        <f t="shared" si="126"/>
        <v>1.2669999999999999</v>
      </c>
      <c r="L171" s="201">
        <f t="shared" si="126"/>
        <v>1.54</v>
      </c>
      <c r="M171" s="201">
        <f t="shared" si="126"/>
        <v>1.8130000000000002</v>
      </c>
      <c r="N171" s="201">
        <f t="shared" si="126"/>
        <v>2.0859999999999999</v>
      </c>
      <c r="O171" s="201">
        <f t="shared" si="126"/>
        <v>2.359</v>
      </c>
      <c r="P171" s="201">
        <f t="shared" si="126"/>
        <v>2.6319999999999997</v>
      </c>
      <c r="Q171" s="201">
        <f t="shared" si="126"/>
        <v>2.9049999999999994</v>
      </c>
      <c r="R171" s="201">
        <f t="shared" si="126"/>
        <v>3.1779999999999995</v>
      </c>
      <c r="S171" s="201">
        <f t="shared" si="126"/>
        <v>3.4509999999999992</v>
      </c>
      <c r="T171" s="201">
        <f t="shared" si="126"/>
        <v>3.7239999999999993</v>
      </c>
      <c r="U171" s="201">
        <f t="shared" si="126"/>
        <v>3.9969999999999999</v>
      </c>
      <c r="V171" s="201">
        <f t="shared" si="126"/>
        <v>4.2699999999999996</v>
      </c>
      <c r="W171" s="201">
        <f t="shared" si="126"/>
        <v>4.5430000000000001</v>
      </c>
      <c r="X171" s="201">
        <f t="shared" si="126"/>
        <v>4.8160000000000007</v>
      </c>
      <c r="Y171" s="201">
        <f t="shared" si="126"/>
        <v>5.9500000000000011</v>
      </c>
      <c r="Z171" s="201">
        <f t="shared" si="126"/>
        <v>7</v>
      </c>
      <c r="AA171" s="91">
        <f t="shared" si="126"/>
        <v>7</v>
      </c>
      <c r="AB171" s="201">
        <f t="shared" si="126"/>
        <v>7</v>
      </c>
      <c r="AC171" s="201">
        <f t="shared" si="126"/>
        <v>7</v>
      </c>
      <c r="AD171" s="201">
        <f t="shared" si="126"/>
        <v>7</v>
      </c>
      <c r="AE171" s="201">
        <f t="shared" si="126"/>
        <v>7</v>
      </c>
      <c r="AF171" s="201">
        <f t="shared" si="126"/>
        <v>7</v>
      </c>
      <c r="AG171" s="201">
        <f t="shared" si="126"/>
        <v>7</v>
      </c>
      <c r="AH171" s="201">
        <f t="shared" si="126"/>
        <v>7</v>
      </c>
      <c r="AI171" s="201">
        <f t="shared" si="126"/>
        <v>7</v>
      </c>
      <c r="AJ171" s="201">
        <f t="shared" ref="AJ171:BB171" si="127">+AJ167*$C171</f>
        <v>7</v>
      </c>
      <c r="AK171" s="201">
        <f t="shared" si="127"/>
        <v>7</v>
      </c>
      <c r="AL171" s="201">
        <f t="shared" si="127"/>
        <v>7</v>
      </c>
      <c r="AM171" s="201">
        <f t="shared" si="127"/>
        <v>7</v>
      </c>
      <c r="AN171" s="201">
        <f t="shared" si="127"/>
        <v>7</v>
      </c>
      <c r="AO171" s="201">
        <f t="shared" si="127"/>
        <v>7</v>
      </c>
      <c r="AP171" s="201">
        <f t="shared" si="127"/>
        <v>7</v>
      </c>
      <c r="AQ171" s="201">
        <f t="shared" si="127"/>
        <v>7</v>
      </c>
      <c r="AR171" s="201">
        <f t="shared" si="127"/>
        <v>7</v>
      </c>
      <c r="AS171" s="201">
        <f t="shared" si="127"/>
        <v>7</v>
      </c>
      <c r="AT171" s="201">
        <f t="shared" si="127"/>
        <v>7</v>
      </c>
      <c r="AU171" s="201">
        <f t="shared" si="127"/>
        <v>7</v>
      </c>
      <c r="AV171" s="201">
        <f t="shared" si="127"/>
        <v>7</v>
      </c>
      <c r="AW171" s="201">
        <f t="shared" si="127"/>
        <v>7</v>
      </c>
      <c r="AX171" s="201">
        <f t="shared" si="127"/>
        <v>7</v>
      </c>
      <c r="AY171" s="201">
        <f t="shared" si="127"/>
        <v>7</v>
      </c>
      <c r="AZ171" s="201">
        <f t="shared" si="127"/>
        <v>7</v>
      </c>
      <c r="BA171" s="202">
        <f t="shared" si="127"/>
        <v>7</v>
      </c>
      <c r="BB171" s="203">
        <f t="shared" si="127"/>
        <v>7</v>
      </c>
      <c r="BC171" s="203"/>
      <c r="BF171" s="203"/>
      <c r="BG171" s="203"/>
      <c r="BH171" s="203"/>
      <c r="BI171" s="203"/>
      <c r="BJ171" s="203"/>
      <c r="BK171" s="203"/>
      <c r="BL171" s="203"/>
      <c r="BM171" s="203"/>
      <c r="BN171" s="203"/>
      <c r="BO171" s="203"/>
      <c r="BP171" s="203"/>
      <c r="BQ171" s="203"/>
      <c r="BR171" s="203"/>
      <c r="BS171" s="203"/>
      <c r="BT171" s="203"/>
      <c r="BU171" s="203"/>
      <c r="BV171" s="203"/>
      <c r="BW171" s="203"/>
      <c r="BX171" s="203"/>
      <c r="BY171" s="203"/>
      <c r="BZ171" s="203"/>
      <c r="CA171" s="203"/>
      <c r="CB171" s="203"/>
      <c r="CC171" s="203"/>
      <c r="CD171" s="203"/>
      <c r="CE171" s="203"/>
      <c r="CF171" s="203"/>
      <c r="CG171" s="203"/>
      <c r="CH171" s="203"/>
      <c r="CI171" s="203"/>
      <c r="CJ171" s="203"/>
      <c r="CK171" s="203"/>
    </row>
    <row r="172" spans="2:89" s="204" customFormat="1" ht="13.8" thickBot="1" x14ac:dyDescent="0.3">
      <c r="B172" s="204" t="s">
        <v>119</v>
      </c>
      <c r="C172" s="205" t="str">
        <f>+'NTP or Sold'!C17</f>
        <v>NTP</v>
      </c>
      <c r="D172" s="206">
        <f t="shared" ref="D172:AI172" si="128">+D169*$C171</f>
        <v>0.30099999999999999</v>
      </c>
      <c r="E172" s="206">
        <f t="shared" si="128"/>
        <v>0.371</v>
      </c>
      <c r="F172" s="206">
        <f t="shared" si="128"/>
        <v>0.441</v>
      </c>
      <c r="G172" s="206">
        <f t="shared" si="128"/>
        <v>0.51100000000000001</v>
      </c>
      <c r="H172" s="206">
        <f t="shared" si="128"/>
        <v>0.58100000000000007</v>
      </c>
      <c r="I172" s="206">
        <f t="shared" si="128"/>
        <v>0.65100000000000002</v>
      </c>
      <c r="J172" s="206">
        <f t="shared" si="128"/>
        <v>0.72099999999999997</v>
      </c>
      <c r="K172" s="206">
        <f t="shared" si="128"/>
        <v>0.79100000000000004</v>
      </c>
      <c r="L172" s="206">
        <f t="shared" si="128"/>
        <v>0.85399999999999998</v>
      </c>
      <c r="M172" s="206">
        <f t="shared" si="128"/>
        <v>0.94500000000000006</v>
      </c>
      <c r="N172" s="206">
        <f t="shared" si="128"/>
        <v>1.0569999999999999</v>
      </c>
      <c r="O172" s="206">
        <f t="shared" si="128"/>
        <v>1.169</v>
      </c>
      <c r="P172" s="206">
        <f t="shared" si="128"/>
        <v>1.274</v>
      </c>
      <c r="Q172" s="206">
        <f t="shared" si="128"/>
        <v>1.379</v>
      </c>
      <c r="R172" s="206">
        <f t="shared" si="128"/>
        <v>1.456</v>
      </c>
      <c r="S172" s="206">
        <f t="shared" si="128"/>
        <v>1.5189999999999999</v>
      </c>
      <c r="T172" s="206">
        <f t="shared" si="128"/>
        <v>1.61</v>
      </c>
      <c r="U172" s="206">
        <f t="shared" si="128"/>
        <v>1.722</v>
      </c>
      <c r="V172" s="206">
        <f t="shared" si="128"/>
        <v>1.82</v>
      </c>
      <c r="W172" s="206">
        <f t="shared" si="128"/>
        <v>1.9320000000000002</v>
      </c>
      <c r="X172" s="206">
        <f t="shared" si="128"/>
        <v>2.1069999999999998</v>
      </c>
      <c r="Y172" s="206">
        <f t="shared" si="128"/>
        <v>2.2960000000000003</v>
      </c>
      <c r="Z172" s="206">
        <f t="shared" si="128"/>
        <v>7</v>
      </c>
      <c r="AA172" s="137">
        <f t="shared" si="128"/>
        <v>7</v>
      </c>
      <c r="AB172" s="206">
        <f t="shared" si="128"/>
        <v>7</v>
      </c>
      <c r="AC172" s="206">
        <f t="shared" si="128"/>
        <v>7</v>
      </c>
      <c r="AD172" s="206">
        <f t="shared" si="128"/>
        <v>7</v>
      </c>
      <c r="AE172" s="206">
        <f t="shared" si="128"/>
        <v>7</v>
      </c>
      <c r="AF172" s="206">
        <f t="shared" si="128"/>
        <v>7</v>
      </c>
      <c r="AG172" s="206">
        <f t="shared" si="128"/>
        <v>7</v>
      </c>
      <c r="AH172" s="206">
        <f t="shared" si="128"/>
        <v>7</v>
      </c>
      <c r="AI172" s="206">
        <f t="shared" si="128"/>
        <v>7</v>
      </c>
      <c r="AJ172" s="206">
        <f t="shared" ref="AJ172:BB172" si="129">+AJ169*$C171</f>
        <v>7</v>
      </c>
      <c r="AK172" s="206">
        <f t="shared" si="129"/>
        <v>7</v>
      </c>
      <c r="AL172" s="206">
        <f t="shared" si="129"/>
        <v>7</v>
      </c>
      <c r="AM172" s="206">
        <f t="shared" si="129"/>
        <v>7</v>
      </c>
      <c r="AN172" s="206">
        <f t="shared" si="129"/>
        <v>7</v>
      </c>
      <c r="AO172" s="206">
        <f t="shared" si="129"/>
        <v>7</v>
      </c>
      <c r="AP172" s="206">
        <f t="shared" si="129"/>
        <v>7</v>
      </c>
      <c r="AQ172" s="206">
        <f t="shared" si="129"/>
        <v>7</v>
      </c>
      <c r="AR172" s="206">
        <f t="shared" si="129"/>
        <v>7</v>
      </c>
      <c r="AS172" s="206">
        <f t="shared" si="129"/>
        <v>7</v>
      </c>
      <c r="AT172" s="206">
        <f t="shared" si="129"/>
        <v>7</v>
      </c>
      <c r="AU172" s="206">
        <f t="shared" si="129"/>
        <v>7</v>
      </c>
      <c r="AV172" s="206">
        <f t="shared" si="129"/>
        <v>7</v>
      </c>
      <c r="AW172" s="206">
        <f t="shared" si="129"/>
        <v>7</v>
      </c>
      <c r="AX172" s="206">
        <f t="shared" si="129"/>
        <v>7</v>
      </c>
      <c r="AY172" s="206">
        <f t="shared" si="129"/>
        <v>7</v>
      </c>
      <c r="AZ172" s="206">
        <f t="shared" si="129"/>
        <v>7</v>
      </c>
      <c r="BA172" s="207">
        <f t="shared" si="129"/>
        <v>7</v>
      </c>
      <c r="BB172" s="208">
        <f t="shared" si="129"/>
        <v>7</v>
      </c>
      <c r="BC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  <c r="CC172" s="208"/>
      <c r="CD172" s="208"/>
      <c r="CE172" s="208"/>
      <c r="CF172" s="208"/>
      <c r="CG172" s="208"/>
      <c r="CH172" s="208"/>
      <c r="CI172" s="208"/>
      <c r="CJ172" s="208"/>
      <c r="CK172" s="208"/>
    </row>
    <row r="173" spans="2:89" s="194" customFormat="1" ht="15" customHeight="1" thickTop="1" x14ac:dyDescent="0.25">
      <c r="B173" s="191" t="str">
        <f>+'NTP or Sold'!H18</f>
        <v>7FA w/ STG</v>
      </c>
      <c r="C173" s="265" t="str">
        <f>+'NTP or Sold'!T18</f>
        <v>Gen Power - Dell, Arkansas location;  duct fired (EECC) - 49%</v>
      </c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3"/>
    </row>
    <row r="174" spans="2:89" s="198" customFormat="1" x14ac:dyDescent="0.25">
      <c r="B174" s="195" t="s">
        <v>114</v>
      </c>
      <c r="C174" s="266"/>
      <c r="D174" s="196">
        <v>0</v>
      </c>
      <c r="E174" s="196">
        <v>0</v>
      </c>
      <c r="F174" s="196">
        <v>0</v>
      </c>
      <c r="G174" s="196">
        <v>0</v>
      </c>
      <c r="H174" s="196">
        <v>0</v>
      </c>
      <c r="I174" s="196">
        <v>0</v>
      </c>
      <c r="J174" s="196">
        <v>0</v>
      </c>
      <c r="K174" s="196">
        <v>0</v>
      </c>
      <c r="L174" s="196">
        <v>0</v>
      </c>
      <c r="M174" s="196">
        <v>0</v>
      </c>
      <c r="N174" s="196">
        <v>0</v>
      </c>
      <c r="O174" s="196">
        <v>0</v>
      </c>
      <c r="P174" s="196">
        <v>0</v>
      </c>
      <c r="Q174" s="196">
        <v>0</v>
      </c>
      <c r="R174" s="196">
        <v>0</v>
      </c>
      <c r="S174" s="196">
        <v>0</v>
      </c>
      <c r="T174" s="196">
        <v>0</v>
      </c>
      <c r="U174" s="196">
        <v>0</v>
      </c>
      <c r="V174" s="196">
        <v>0</v>
      </c>
      <c r="W174" s="196">
        <v>0.05</v>
      </c>
      <c r="X174" s="196">
        <v>7.1999999999999995E-2</v>
      </c>
      <c r="Y174" s="196">
        <v>3.7999999999999999E-2</v>
      </c>
      <c r="Z174" s="196">
        <v>0.19900000000000001</v>
      </c>
      <c r="AA174" s="196">
        <v>0.03</v>
      </c>
      <c r="AB174" s="196">
        <v>0.03</v>
      </c>
      <c r="AC174" s="196">
        <v>0.03</v>
      </c>
      <c r="AD174" s="196">
        <v>0.03</v>
      </c>
      <c r="AE174" s="196">
        <v>0.03</v>
      </c>
      <c r="AF174" s="196">
        <v>0.03</v>
      </c>
      <c r="AG174" s="196">
        <v>0.03</v>
      </c>
      <c r="AH174" s="196">
        <v>0.03</v>
      </c>
      <c r="AI174" s="196">
        <v>3.1E-2</v>
      </c>
      <c r="AJ174" s="196">
        <v>0.04</v>
      </c>
      <c r="AK174" s="196">
        <v>0.04</v>
      </c>
      <c r="AL174" s="196">
        <v>0.2</v>
      </c>
      <c r="AM174" s="196">
        <v>0.04</v>
      </c>
      <c r="AN174" s="196">
        <v>0.05</v>
      </c>
      <c r="AO174" s="196">
        <v>0</v>
      </c>
      <c r="AP174" s="196">
        <v>0</v>
      </c>
      <c r="AQ174" s="196">
        <v>0</v>
      </c>
      <c r="AR174" s="196">
        <v>0</v>
      </c>
      <c r="AS174" s="196">
        <v>0</v>
      </c>
      <c r="AT174" s="196">
        <v>0</v>
      </c>
      <c r="AU174" s="196">
        <v>0</v>
      </c>
      <c r="AV174" s="196">
        <v>0</v>
      </c>
      <c r="AW174" s="196">
        <v>0</v>
      </c>
      <c r="AX174" s="196">
        <v>0</v>
      </c>
      <c r="AY174" s="196">
        <v>0</v>
      </c>
      <c r="AZ174" s="196">
        <v>0</v>
      </c>
      <c r="BA174" s="196">
        <v>0</v>
      </c>
      <c r="BB174" s="196">
        <v>0</v>
      </c>
      <c r="BC174" s="197">
        <f>SUM(D174:BB174)</f>
        <v>1.0000000000000004</v>
      </c>
      <c r="BD174" s="195"/>
    </row>
    <row r="175" spans="2:89" s="198" customFormat="1" x14ac:dyDescent="0.25">
      <c r="B175" s="195" t="s">
        <v>115</v>
      </c>
      <c r="C175" s="266"/>
      <c r="D175" s="196">
        <f>D174</f>
        <v>0</v>
      </c>
      <c r="E175" s="196">
        <f t="shared" ref="E175:AJ175" si="130">+D175+E174</f>
        <v>0</v>
      </c>
      <c r="F175" s="196">
        <f t="shared" si="130"/>
        <v>0</v>
      </c>
      <c r="G175" s="196">
        <f t="shared" si="130"/>
        <v>0</v>
      </c>
      <c r="H175" s="196">
        <f t="shared" si="130"/>
        <v>0</v>
      </c>
      <c r="I175" s="196">
        <f t="shared" si="130"/>
        <v>0</v>
      </c>
      <c r="J175" s="196">
        <f t="shared" si="130"/>
        <v>0</v>
      </c>
      <c r="K175" s="196">
        <f t="shared" si="130"/>
        <v>0</v>
      </c>
      <c r="L175" s="196">
        <f t="shared" si="130"/>
        <v>0</v>
      </c>
      <c r="M175" s="196">
        <f t="shared" si="130"/>
        <v>0</v>
      </c>
      <c r="N175" s="196">
        <f t="shared" si="130"/>
        <v>0</v>
      </c>
      <c r="O175" s="196">
        <f t="shared" si="130"/>
        <v>0</v>
      </c>
      <c r="P175" s="196">
        <f t="shared" si="130"/>
        <v>0</v>
      </c>
      <c r="Q175" s="196">
        <f t="shared" si="130"/>
        <v>0</v>
      </c>
      <c r="R175" s="196">
        <f t="shared" si="130"/>
        <v>0</v>
      </c>
      <c r="S175" s="196">
        <f t="shared" si="130"/>
        <v>0</v>
      </c>
      <c r="T175" s="196">
        <f t="shared" si="130"/>
        <v>0</v>
      </c>
      <c r="U175" s="196">
        <f t="shared" si="130"/>
        <v>0</v>
      </c>
      <c r="V175" s="196">
        <f t="shared" si="130"/>
        <v>0</v>
      </c>
      <c r="W175" s="196">
        <f t="shared" si="130"/>
        <v>0.05</v>
      </c>
      <c r="X175" s="196">
        <f t="shared" si="130"/>
        <v>0.122</v>
      </c>
      <c r="Y175" s="196">
        <f t="shared" si="130"/>
        <v>0.16</v>
      </c>
      <c r="Z175" s="196">
        <f t="shared" si="130"/>
        <v>0.35899999999999999</v>
      </c>
      <c r="AA175" s="196">
        <f t="shared" si="130"/>
        <v>0.38900000000000001</v>
      </c>
      <c r="AB175" s="196">
        <f t="shared" si="130"/>
        <v>0.41900000000000004</v>
      </c>
      <c r="AC175" s="196">
        <f t="shared" si="130"/>
        <v>0.44900000000000007</v>
      </c>
      <c r="AD175" s="196">
        <f t="shared" si="130"/>
        <v>0.47900000000000009</v>
      </c>
      <c r="AE175" s="196">
        <f t="shared" si="130"/>
        <v>0.50900000000000012</v>
      </c>
      <c r="AF175" s="196">
        <f t="shared" si="130"/>
        <v>0.53900000000000015</v>
      </c>
      <c r="AG175" s="196">
        <f t="shared" si="130"/>
        <v>0.56900000000000017</v>
      </c>
      <c r="AH175" s="196">
        <f t="shared" si="130"/>
        <v>0.5990000000000002</v>
      </c>
      <c r="AI175" s="196">
        <f t="shared" si="130"/>
        <v>0.63000000000000023</v>
      </c>
      <c r="AJ175" s="196">
        <f t="shared" si="130"/>
        <v>0.67000000000000026</v>
      </c>
      <c r="AK175" s="196">
        <f t="shared" ref="AK175:BB175" si="131">+AJ175+AK174</f>
        <v>0.7100000000000003</v>
      </c>
      <c r="AL175" s="196">
        <f t="shared" si="131"/>
        <v>0.91000000000000036</v>
      </c>
      <c r="AM175" s="196">
        <f t="shared" si="131"/>
        <v>0.9500000000000004</v>
      </c>
      <c r="AN175" s="196">
        <f t="shared" si="131"/>
        <v>1.0000000000000004</v>
      </c>
      <c r="AO175" s="196">
        <f t="shared" si="131"/>
        <v>1.0000000000000004</v>
      </c>
      <c r="AP175" s="196">
        <f t="shared" si="131"/>
        <v>1.0000000000000004</v>
      </c>
      <c r="AQ175" s="196">
        <f t="shared" si="131"/>
        <v>1.0000000000000004</v>
      </c>
      <c r="AR175" s="196">
        <f t="shared" si="131"/>
        <v>1.0000000000000004</v>
      </c>
      <c r="AS175" s="196">
        <f t="shared" si="131"/>
        <v>1.0000000000000004</v>
      </c>
      <c r="AT175" s="196">
        <f t="shared" si="131"/>
        <v>1.0000000000000004</v>
      </c>
      <c r="AU175" s="196">
        <f t="shared" si="131"/>
        <v>1.0000000000000004</v>
      </c>
      <c r="AV175" s="196">
        <f t="shared" si="131"/>
        <v>1.0000000000000004</v>
      </c>
      <c r="AW175" s="196">
        <f t="shared" si="131"/>
        <v>1.0000000000000004</v>
      </c>
      <c r="AX175" s="196">
        <f t="shared" si="131"/>
        <v>1.0000000000000004</v>
      </c>
      <c r="AY175" s="196">
        <f t="shared" si="131"/>
        <v>1.0000000000000004</v>
      </c>
      <c r="AZ175" s="196">
        <f t="shared" si="131"/>
        <v>1.0000000000000004</v>
      </c>
      <c r="BA175" s="196">
        <f t="shared" si="131"/>
        <v>1.0000000000000004</v>
      </c>
      <c r="BB175" s="196">
        <f t="shared" si="131"/>
        <v>1.0000000000000004</v>
      </c>
      <c r="BC175" s="197"/>
      <c r="BD175" s="195"/>
    </row>
    <row r="176" spans="2:89" s="198" customFormat="1" x14ac:dyDescent="0.25">
      <c r="B176" s="195" t="s">
        <v>116</v>
      </c>
      <c r="C176" s="266"/>
      <c r="D176" s="196">
        <v>0</v>
      </c>
      <c r="E176" s="196">
        <v>0</v>
      </c>
      <c r="F176" s="196">
        <v>0</v>
      </c>
      <c r="G176" s="196">
        <v>0</v>
      </c>
      <c r="H176" s="196">
        <v>0</v>
      </c>
      <c r="I176" s="196">
        <v>0</v>
      </c>
      <c r="J176" s="196">
        <v>0</v>
      </c>
      <c r="K176" s="196">
        <v>0</v>
      </c>
      <c r="L176" s="196">
        <v>0</v>
      </c>
      <c r="M176" s="196">
        <v>0</v>
      </c>
      <c r="N176" s="196">
        <v>0</v>
      </c>
      <c r="O176" s="196">
        <v>0</v>
      </c>
      <c r="P176" s="196">
        <v>0</v>
      </c>
      <c r="Q176" s="196">
        <v>0</v>
      </c>
      <c r="R176" s="196">
        <v>0</v>
      </c>
      <c r="S176" s="196">
        <v>0</v>
      </c>
      <c r="T176" s="196">
        <v>0</v>
      </c>
      <c r="U176" s="196">
        <v>0</v>
      </c>
      <c r="V176" s="196">
        <v>0</v>
      </c>
      <c r="W176" s="196">
        <f t="shared" ref="W176:BB176" si="132">W177-V177</f>
        <v>0.111</v>
      </c>
      <c r="X176" s="196">
        <f t="shared" si="132"/>
        <v>3.6999999999999991E-2</v>
      </c>
      <c r="Y176" s="196">
        <f t="shared" si="132"/>
        <v>5.2000000000000018E-2</v>
      </c>
      <c r="Z176" s="196">
        <f t="shared" si="132"/>
        <v>9.9999999999999978E-2</v>
      </c>
      <c r="AA176" s="196">
        <f t="shared" si="132"/>
        <v>2.0000000000000018E-2</v>
      </c>
      <c r="AB176" s="196">
        <f t="shared" si="132"/>
        <v>2.0000000000000018E-2</v>
      </c>
      <c r="AC176" s="196">
        <f t="shared" si="132"/>
        <v>1.9999999999999962E-2</v>
      </c>
      <c r="AD176" s="196">
        <f t="shared" si="132"/>
        <v>2.0000000000000018E-2</v>
      </c>
      <c r="AE176" s="196">
        <f t="shared" si="132"/>
        <v>2.0000000000000018E-2</v>
      </c>
      <c r="AF176" s="196">
        <f t="shared" si="132"/>
        <v>0</v>
      </c>
      <c r="AG176" s="196">
        <f t="shared" si="132"/>
        <v>0</v>
      </c>
      <c r="AH176" s="196">
        <f t="shared" si="132"/>
        <v>0</v>
      </c>
      <c r="AI176" s="196">
        <f t="shared" si="132"/>
        <v>0</v>
      </c>
      <c r="AJ176" s="196">
        <f t="shared" si="132"/>
        <v>0</v>
      </c>
      <c r="AK176" s="196">
        <f t="shared" si="132"/>
        <v>0</v>
      </c>
      <c r="AL176" s="196">
        <f t="shared" si="132"/>
        <v>0.6</v>
      </c>
      <c r="AM176" s="196">
        <f t="shared" si="132"/>
        <v>0</v>
      </c>
      <c r="AN176" s="196">
        <f t="shared" si="132"/>
        <v>0</v>
      </c>
      <c r="AO176" s="196">
        <f t="shared" si="132"/>
        <v>0</v>
      </c>
      <c r="AP176" s="196">
        <f t="shared" si="132"/>
        <v>0</v>
      </c>
      <c r="AQ176" s="196">
        <f t="shared" si="132"/>
        <v>0</v>
      </c>
      <c r="AR176" s="196">
        <f t="shared" si="132"/>
        <v>0</v>
      </c>
      <c r="AS176" s="196">
        <f t="shared" si="132"/>
        <v>0</v>
      </c>
      <c r="AT176" s="196">
        <f t="shared" si="132"/>
        <v>0</v>
      </c>
      <c r="AU176" s="196">
        <f t="shared" si="132"/>
        <v>0</v>
      </c>
      <c r="AV176" s="196">
        <f t="shared" si="132"/>
        <v>0</v>
      </c>
      <c r="AW176" s="196">
        <f t="shared" si="132"/>
        <v>0</v>
      </c>
      <c r="AX176" s="196">
        <f t="shared" si="132"/>
        <v>0</v>
      </c>
      <c r="AY176" s="196">
        <f t="shared" si="132"/>
        <v>0</v>
      </c>
      <c r="AZ176" s="196">
        <f t="shared" si="132"/>
        <v>0</v>
      </c>
      <c r="BA176" s="196">
        <f t="shared" si="132"/>
        <v>0</v>
      </c>
      <c r="BB176" s="196">
        <f t="shared" si="132"/>
        <v>0</v>
      </c>
      <c r="BC176" s="197">
        <f>SUM(D176:BB176)</f>
        <v>1</v>
      </c>
      <c r="BD176" s="195"/>
    </row>
    <row r="177" spans="2:89" s="198" customFormat="1" x14ac:dyDescent="0.25">
      <c r="B177" s="195" t="s">
        <v>117</v>
      </c>
      <c r="C177" s="266"/>
      <c r="D177" s="196">
        <f>D176</f>
        <v>0</v>
      </c>
      <c r="E177" s="196">
        <f t="shared" ref="E177:V177" si="133">+D177+E176</f>
        <v>0</v>
      </c>
      <c r="F177" s="196">
        <f t="shared" si="133"/>
        <v>0</v>
      </c>
      <c r="G177" s="196">
        <f t="shared" si="133"/>
        <v>0</v>
      </c>
      <c r="H177" s="196">
        <f t="shared" si="133"/>
        <v>0</v>
      </c>
      <c r="I177" s="196">
        <f t="shared" si="133"/>
        <v>0</v>
      </c>
      <c r="J177" s="196">
        <f t="shared" si="133"/>
        <v>0</v>
      </c>
      <c r="K177" s="196">
        <f t="shared" si="133"/>
        <v>0</v>
      </c>
      <c r="L177" s="196">
        <f t="shared" si="133"/>
        <v>0</v>
      </c>
      <c r="M177" s="196">
        <f t="shared" si="133"/>
        <v>0</v>
      </c>
      <c r="N177" s="196">
        <f t="shared" si="133"/>
        <v>0</v>
      </c>
      <c r="O177" s="196">
        <f t="shared" si="133"/>
        <v>0</v>
      </c>
      <c r="P177" s="196">
        <f t="shared" si="133"/>
        <v>0</v>
      </c>
      <c r="Q177" s="196">
        <f t="shared" si="133"/>
        <v>0</v>
      </c>
      <c r="R177" s="196">
        <f t="shared" si="133"/>
        <v>0</v>
      </c>
      <c r="S177" s="196">
        <f t="shared" si="133"/>
        <v>0</v>
      </c>
      <c r="T177" s="196">
        <f t="shared" si="133"/>
        <v>0</v>
      </c>
      <c r="U177" s="196">
        <f t="shared" si="133"/>
        <v>0</v>
      </c>
      <c r="V177" s="196">
        <f t="shared" si="133"/>
        <v>0</v>
      </c>
      <c r="W177" s="196">
        <v>0.111</v>
      </c>
      <c r="X177" s="196">
        <v>0.14799999999999999</v>
      </c>
      <c r="Y177" s="196">
        <v>0.2</v>
      </c>
      <c r="Z177" s="196">
        <v>0.3</v>
      </c>
      <c r="AA177" s="196">
        <v>0.32</v>
      </c>
      <c r="AB177" s="196">
        <v>0.34</v>
      </c>
      <c r="AC177" s="196">
        <v>0.36</v>
      </c>
      <c r="AD177" s="196">
        <v>0.38</v>
      </c>
      <c r="AE177" s="196">
        <v>0.4</v>
      </c>
      <c r="AF177" s="196">
        <v>0.4</v>
      </c>
      <c r="AG177" s="196">
        <v>0.4</v>
      </c>
      <c r="AH177" s="196">
        <v>0.4</v>
      </c>
      <c r="AI177" s="196">
        <v>0.4</v>
      </c>
      <c r="AJ177" s="196">
        <v>0.4</v>
      </c>
      <c r="AK177" s="196">
        <v>0.4</v>
      </c>
      <c r="AL177" s="196">
        <v>1</v>
      </c>
      <c r="AM177" s="196">
        <v>1</v>
      </c>
      <c r="AN177" s="196">
        <v>1</v>
      </c>
      <c r="AO177" s="196">
        <v>1</v>
      </c>
      <c r="AP177" s="196">
        <v>1</v>
      </c>
      <c r="AQ177" s="196">
        <v>1</v>
      </c>
      <c r="AR177" s="196">
        <v>1</v>
      </c>
      <c r="AS177" s="196">
        <v>1</v>
      </c>
      <c r="AT177" s="196">
        <v>1</v>
      </c>
      <c r="AU177" s="196">
        <v>1</v>
      </c>
      <c r="AV177" s="196">
        <v>1</v>
      </c>
      <c r="AW177" s="196">
        <v>1</v>
      </c>
      <c r="AX177" s="196">
        <v>1</v>
      </c>
      <c r="AY177" s="196">
        <v>1</v>
      </c>
      <c r="AZ177" s="196">
        <v>1</v>
      </c>
      <c r="BA177" s="196">
        <v>1</v>
      </c>
      <c r="BB177" s="196">
        <v>1</v>
      </c>
      <c r="BC177" s="197"/>
      <c r="BD177" s="195"/>
    </row>
    <row r="178" spans="2:89" s="198" customFormat="1" x14ac:dyDescent="0.25">
      <c r="B178" s="195"/>
      <c r="C178" s="23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7"/>
      <c r="BD178" s="195"/>
    </row>
    <row r="179" spans="2:89" s="199" customFormat="1" x14ac:dyDescent="0.25">
      <c r="B179" s="199" t="s">
        <v>118</v>
      </c>
      <c r="C179" s="200">
        <v>34.877740000000003</v>
      </c>
      <c r="D179" s="201">
        <f t="shared" ref="D179:AI179" si="134">+D175*$C179</f>
        <v>0</v>
      </c>
      <c r="E179" s="201">
        <f t="shared" si="134"/>
        <v>0</v>
      </c>
      <c r="F179" s="201">
        <f t="shared" si="134"/>
        <v>0</v>
      </c>
      <c r="G179" s="201">
        <f t="shared" si="134"/>
        <v>0</v>
      </c>
      <c r="H179" s="201">
        <f t="shared" si="134"/>
        <v>0</v>
      </c>
      <c r="I179" s="201">
        <f t="shared" si="134"/>
        <v>0</v>
      </c>
      <c r="J179" s="201">
        <f t="shared" si="134"/>
        <v>0</v>
      </c>
      <c r="K179" s="201">
        <f t="shared" si="134"/>
        <v>0</v>
      </c>
      <c r="L179" s="201">
        <f t="shared" si="134"/>
        <v>0</v>
      </c>
      <c r="M179" s="201">
        <f t="shared" si="134"/>
        <v>0</v>
      </c>
      <c r="N179" s="201">
        <f t="shared" si="134"/>
        <v>0</v>
      </c>
      <c r="O179" s="201">
        <f t="shared" si="134"/>
        <v>0</v>
      </c>
      <c r="P179" s="201">
        <f t="shared" si="134"/>
        <v>0</v>
      </c>
      <c r="Q179" s="201">
        <f t="shared" si="134"/>
        <v>0</v>
      </c>
      <c r="R179" s="201">
        <f t="shared" si="134"/>
        <v>0</v>
      </c>
      <c r="S179" s="201">
        <f t="shared" si="134"/>
        <v>0</v>
      </c>
      <c r="T179" s="201">
        <f t="shared" si="134"/>
        <v>0</v>
      </c>
      <c r="U179" s="201">
        <f t="shared" si="134"/>
        <v>0</v>
      </c>
      <c r="V179" s="201">
        <f t="shared" si="134"/>
        <v>0</v>
      </c>
      <c r="W179" s="201">
        <f t="shared" si="134"/>
        <v>1.7438870000000002</v>
      </c>
      <c r="X179" s="201">
        <f t="shared" si="134"/>
        <v>4.2550842800000002</v>
      </c>
      <c r="Y179" s="201">
        <f t="shared" si="134"/>
        <v>5.5804384000000002</v>
      </c>
      <c r="Z179" s="201">
        <f t="shared" si="134"/>
        <v>12.521108660000001</v>
      </c>
      <c r="AA179" s="201">
        <f t="shared" si="134"/>
        <v>13.567440860000001</v>
      </c>
      <c r="AB179" s="201">
        <f t="shared" si="134"/>
        <v>14.613773060000003</v>
      </c>
      <c r="AC179" s="201">
        <f t="shared" si="134"/>
        <v>15.660105260000003</v>
      </c>
      <c r="AD179" s="201">
        <f t="shared" si="134"/>
        <v>16.706437460000004</v>
      </c>
      <c r="AE179" s="201">
        <f t="shared" si="134"/>
        <v>17.752769660000006</v>
      </c>
      <c r="AF179" s="201">
        <f t="shared" si="134"/>
        <v>18.799101860000007</v>
      </c>
      <c r="AG179" s="201">
        <f t="shared" si="134"/>
        <v>19.845434060000006</v>
      </c>
      <c r="AH179" s="201">
        <f t="shared" si="134"/>
        <v>20.891766260000008</v>
      </c>
      <c r="AI179" s="201">
        <f t="shared" si="134"/>
        <v>21.972976200000009</v>
      </c>
      <c r="AJ179" s="201">
        <f t="shared" ref="AJ179:BB179" si="135">+AJ175*$C179</f>
        <v>23.36808580000001</v>
      </c>
      <c r="AK179" s="201">
        <f t="shared" si="135"/>
        <v>24.763195400000011</v>
      </c>
      <c r="AL179" s="201">
        <f t="shared" si="135"/>
        <v>31.738743400000015</v>
      </c>
      <c r="AM179" s="201">
        <f t="shared" si="135"/>
        <v>33.133853000000016</v>
      </c>
      <c r="AN179" s="201">
        <f t="shared" si="135"/>
        <v>34.877740000000017</v>
      </c>
      <c r="AO179" s="201">
        <f t="shared" si="135"/>
        <v>34.877740000000017</v>
      </c>
      <c r="AP179" s="201">
        <f t="shared" si="135"/>
        <v>34.877740000000017</v>
      </c>
      <c r="AQ179" s="201">
        <f t="shared" si="135"/>
        <v>34.877740000000017</v>
      </c>
      <c r="AR179" s="201">
        <f t="shared" si="135"/>
        <v>34.877740000000017</v>
      </c>
      <c r="AS179" s="201">
        <f t="shared" si="135"/>
        <v>34.877740000000017</v>
      </c>
      <c r="AT179" s="201">
        <f t="shared" si="135"/>
        <v>34.877740000000017</v>
      </c>
      <c r="AU179" s="201">
        <f t="shared" si="135"/>
        <v>34.877740000000017</v>
      </c>
      <c r="AV179" s="201">
        <f t="shared" si="135"/>
        <v>34.877740000000017</v>
      </c>
      <c r="AW179" s="201">
        <f t="shared" si="135"/>
        <v>34.877740000000017</v>
      </c>
      <c r="AX179" s="201">
        <f t="shared" si="135"/>
        <v>34.877740000000017</v>
      </c>
      <c r="AY179" s="201">
        <f t="shared" si="135"/>
        <v>34.877740000000017</v>
      </c>
      <c r="AZ179" s="201">
        <f t="shared" si="135"/>
        <v>34.877740000000017</v>
      </c>
      <c r="BA179" s="201">
        <f t="shared" si="135"/>
        <v>34.877740000000017</v>
      </c>
      <c r="BB179" s="201">
        <f t="shared" si="135"/>
        <v>34.877740000000017</v>
      </c>
      <c r="BC179" s="202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3"/>
      <c r="BN179" s="203"/>
      <c r="BO179" s="203"/>
      <c r="BP179" s="203"/>
      <c r="BQ179" s="203"/>
      <c r="BR179" s="203"/>
      <c r="BS179" s="203"/>
      <c r="BT179" s="203"/>
      <c r="BU179" s="203"/>
      <c r="BV179" s="203"/>
      <c r="BW179" s="203"/>
      <c r="BX179" s="203"/>
      <c r="BY179" s="203"/>
      <c r="BZ179" s="203"/>
      <c r="CA179" s="203"/>
      <c r="CB179" s="203"/>
      <c r="CC179" s="203"/>
      <c r="CD179" s="203"/>
      <c r="CE179" s="203"/>
      <c r="CF179" s="203"/>
      <c r="CG179" s="203"/>
      <c r="CH179" s="203"/>
      <c r="CI179" s="203"/>
      <c r="CJ179" s="203"/>
      <c r="CK179" s="203"/>
    </row>
    <row r="180" spans="2:89" s="204" customFormat="1" ht="13.8" thickBot="1" x14ac:dyDescent="0.3">
      <c r="B180" s="204" t="s">
        <v>119</v>
      </c>
      <c r="C180" s="205" t="str">
        <f>+'NTP or Sold'!C18</f>
        <v>Sold</v>
      </c>
      <c r="D180" s="206">
        <f t="shared" ref="D180:AI180" si="136">+D177*$C179</f>
        <v>0</v>
      </c>
      <c r="E180" s="206">
        <f t="shared" si="136"/>
        <v>0</v>
      </c>
      <c r="F180" s="206">
        <f t="shared" si="136"/>
        <v>0</v>
      </c>
      <c r="G180" s="206">
        <f t="shared" si="136"/>
        <v>0</v>
      </c>
      <c r="H180" s="206">
        <f t="shared" si="136"/>
        <v>0</v>
      </c>
      <c r="I180" s="206">
        <f t="shared" si="136"/>
        <v>0</v>
      </c>
      <c r="J180" s="206">
        <f t="shared" si="136"/>
        <v>0</v>
      </c>
      <c r="K180" s="206">
        <f t="shared" si="136"/>
        <v>0</v>
      </c>
      <c r="L180" s="206">
        <f t="shared" si="136"/>
        <v>0</v>
      </c>
      <c r="M180" s="206">
        <f t="shared" si="136"/>
        <v>0</v>
      </c>
      <c r="N180" s="206">
        <f t="shared" si="136"/>
        <v>0</v>
      </c>
      <c r="O180" s="206">
        <f t="shared" si="136"/>
        <v>0</v>
      </c>
      <c r="P180" s="206">
        <f t="shared" si="136"/>
        <v>0</v>
      </c>
      <c r="Q180" s="206">
        <f t="shared" si="136"/>
        <v>0</v>
      </c>
      <c r="R180" s="206">
        <f t="shared" si="136"/>
        <v>0</v>
      </c>
      <c r="S180" s="206">
        <f t="shared" si="136"/>
        <v>0</v>
      </c>
      <c r="T180" s="206">
        <f t="shared" si="136"/>
        <v>0</v>
      </c>
      <c r="U180" s="206">
        <f t="shared" si="136"/>
        <v>0</v>
      </c>
      <c r="V180" s="206">
        <f t="shared" si="136"/>
        <v>0</v>
      </c>
      <c r="W180" s="206">
        <f t="shared" si="136"/>
        <v>3.8714291400000005</v>
      </c>
      <c r="X180" s="206">
        <f t="shared" si="136"/>
        <v>5.1619055200000004</v>
      </c>
      <c r="Y180" s="206">
        <f t="shared" si="136"/>
        <v>6.9755480000000007</v>
      </c>
      <c r="Z180" s="206">
        <f t="shared" si="136"/>
        <v>10.463322</v>
      </c>
      <c r="AA180" s="206">
        <f t="shared" si="136"/>
        <v>11.1608768</v>
      </c>
      <c r="AB180" s="206">
        <f t="shared" si="136"/>
        <v>11.858431600000001</v>
      </c>
      <c r="AC180" s="206">
        <f t="shared" si="136"/>
        <v>12.5559864</v>
      </c>
      <c r="AD180" s="206">
        <f t="shared" si="136"/>
        <v>13.253541200000001</v>
      </c>
      <c r="AE180" s="206">
        <f t="shared" si="136"/>
        <v>13.951096000000001</v>
      </c>
      <c r="AF180" s="206">
        <f t="shared" si="136"/>
        <v>13.951096000000001</v>
      </c>
      <c r="AG180" s="206">
        <f t="shared" si="136"/>
        <v>13.951096000000001</v>
      </c>
      <c r="AH180" s="206">
        <f t="shared" si="136"/>
        <v>13.951096000000001</v>
      </c>
      <c r="AI180" s="206">
        <f t="shared" si="136"/>
        <v>13.951096000000001</v>
      </c>
      <c r="AJ180" s="206">
        <f t="shared" ref="AJ180:BB180" si="137">+AJ177*$C179</f>
        <v>13.951096000000001</v>
      </c>
      <c r="AK180" s="206">
        <f t="shared" si="137"/>
        <v>13.951096000000001</v>
      </c>
      <c r="AL180" s="206">
        <f t="shared" si="137"/>
        <v>34.877740000000003</v>
      </c>
      <c r="AM180" s="206">
        <f t="shared" si="137"/>
        <v>34.877740000000003</v>
      </c>
      <c r="AN180" s="206">
        <f t="shared" si="137"/>
        <v>34.877740000000003</v>
      </c>
      <c r="AO180" s="206">
        <f t="shared" si="137"/>
        <v>34.877740000000003</v>
      </c>
      <c r="AP180" s="206">
        <f t="shared" si="137"/>
        <v>34.877740000000003</v>
      </c>
      <c r="AQ180" s="206">
        <f t="shared" si="137"/>
        <v>34.877740000000003</v>
      </c>
      <c r="AR180" s="206">
        <f t="shared" si="137"/>
        <v>34.877740000000003</v>
      </c>
      <c r="AS180" s="206">
        <f t="shared" si="137"/>
        <v>34.877740000000003</v>
      </c>
      <c r="AT180" s="206">
        <f t="shared" si="137"/>
        <v>34.877740000000003</v>
      </c>
      <c r="AU180" s="206">
        <f t="shared" si="137"/>
        <v>34.877740000000003</v>
      </c>
      <c r="AV180" s="206">
        <f t="shared" si="137"/>
        <v>34.877740000000003</v>
      </c>
      <c r="AW180" s="206">
        <f t="shared" si="137"/>
        <v>34.877740000000003</v>
      </c>
      <c r="AX180" s="206">
        <f t="shared" si="137"/>
        <v>34.877740000000003</v>
      </c>
      <c r="AY180" s="206">
        <f t="shared" si="137"/>
        <v>34.877740000000003</v>
      </c>
      <c r="AZ180" s="206">
        <f t="shared" si="137"/>
        <v>34.877740000000003</v>
      </c>
      <c r="BA180" s="206">
        <f t="shared" si="137"/>
        <v>34.877740000000003</v>
      </c>
      <c r="BB180" s="206">
        <f t="shared" si="137"/>
        <v>34.877740000000003</v>
      </c>
      <c r="BC180" s="207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208"/>
      <c r="BT180" s="208"/>
      <c r="BU180" s="208"/>
      <c r="BV180" s="208"/>
      <c r="BW180" s="208"/>
      <c r="BX180" s="208"/>
      <c r="BY180" s="208"/>
      <c r="BZ180" s="208"/>
      <c r="CA180" s="208"/>
      <c r="CB180" s="208"/>
      <c r="CC180" s="208"/>
      <c r="CD180" s="208"/>
      <c r="CE180" s="208"/>
      <c r="CF180" s="208"/>
      <c r="CG180" s="208"/>
      <c r="CH180" s="208"/>
      <c r="CI180" s="208"/>
      <c r="CJ180" s="208"/>
      <c r="CK180" s="208"/>
    </row>
    <row r="181" spans="2:89" s="194" customFormat="1" ht="15" customHeight="1" thickTop="1" x14ac:dyDescent="0.25">
      <c r="B181" s="191" t="str">
        <f>+'NTP or Sold'!H19</f>
        <v>7FA w/ STG</v>
      </c>
      <c r="C181" s="265" t="str">
        <f>+'NTP or Sold'!T19</f>
        <v>Gen Power - Dell, Arkansas location;  duct fired (EECC) - 49%</v>
      </c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3"/>
    </row>
    <row r="182" spans="2:89" s="198" customFormat="1" x14ac:dyDescent="0.25">
      <c r="B182" s="195" t="s">
        <v>114</v>
      </c>
      <c r="C182" s="266"/>
      <c r="D182" s="196">
        <v>0</v>
      </c>
      <c r="E182" s="196">
        <v>0</v>
      </c>
      <c r="F182" s="196">
        <v>0</v>
      </c>
      <c r="G182" s="196">
        <v>0</v>
      </c>
      <c r="H182" s="196">
        <v>0</v>
      </c>
      <c r="I182" s="196">
        <v>0</v>
      </c>
      <c r="J182" s="196">
        <v>0</v>
      </c>
      <c r="K182" s="196">
        <v>0</v>
      </c>
      <c r="L182" s="196">
        <v>0</v>
      </c>
      <c r="M182" s="196">
        <v>0</v>
      </c>
      <c r="N182" s="196">
        <v>0</v>
      </c>
      <c r="O182" s="196">
        <v>0</v>
      </c>
      <c r="P182" s="196">
        <v>0</v>
      </c>
      <c r="Q182" s="196">
        <v>0</v>
      </c>
      <c r="R182" s="196">
        <v>0</v>
      </c>
      <c r="S182" s="196">
        <v>0</v>
      </c>
      <c r="T182" s="196">
        <v>0</v>
      </c>
      <c r="U182" s="196">
        <v>0</v>
      </c>
      <c r="V182" s="196">
        <v>0</v>
      </c>
      <c r="W182" s="196">
        <v>0.05</v>
      </c>
      <c r="X182" s="196">
        <v>7.0000000000000007E-2</v>
      </c>
      <c r="Y182" s="196">
        <v>3.5000000000000003E-2</v>
      </c>
      <c r="Z182" s="196">
        <v>0.19</v>
      </c>
      <c r="AA182" s="196">
        <v>2.5000000000000001E-2</v>
      </c>
      <c r="AB182" s="196">
        <v>2.5000000000000001E-2</v>
      </c>
      <c r="AC182" s="196">
        <v>0.03</v>
      </c>
      <c r="AD182" s="196">
        <v>0.03</v>
      </c>
      <c r="AE182" s="196">
        <v>0.03</v>
      </c>
      <c r="AF182" s="196">
        <v>0.03</v>
      </c>
      <c r="AG182" s="196">
        <v>0.03</v>
      </c>
      <c r="AH182" s="196">
        <v>0.03</v>
      </c>
      <c r="AI182" s="196">
        <v>0.03</v>
      </c>
      <c r="AJ182" s="196">
        <v>0.03</v>
      </c>
      <c r="AK182" s="196">
        <v>3.5000000000000003E-2</v>
      </c>
      <c r="AL182" s="196">
        <v>0.04</v>
      </c>
      <c r="AM182" s="196">
        <v>0.2</v>
      </c>
      <c r="AN182" s="196">
        <v>0.04</v>
      </c>
      <c r="AO182" s="196">
        <v>0.05</v>
      </c>
      <c r="AP182" s="196">
        <v>0</v>
      </c>
      <c r="AQ182" s="196">
        <v>0</v>
      </c>
      <c r="AR182" s="196">
        <v>0</v>
      </c>
      <c r="AS182" s="196">
        <v>0</v>
      </c>
      <c r="AT182" s="196">
        <v>0</v>
      </c>
      <c r="AU182" s="196">
        <v>0</v>
      </c>
      <c r="AV182" s="196">
        <v>0</v>
      </c>
      <c r="AW182" s="196">
        <v>0</v>
      </c>
      <c r="AX182" s="196">
        <v>0</v>
      </c>
      <c r="AY182" s="196">
        <v>0</v>
      </c>
      <c r="AZ182" s="196">
        <v>0</v>
      </c>
      <c r="BA182" s="196">
        <v>0</v>
      </c>
      <c r="BB182" s="196">
        <v>0</v>
      </c>
      <c r="BC182" s="197">
        <f>SUM(D182:BB182)</f>
        <v>1.0000000000000004</v>
      </c>
      <c r="BD182" s="195"/>
    </row>
    <row r="183" spans="2:89" s="198" customFormat="1" x14ac:dyDescent="0.25">
      <c r="B183" s="195" t="s">
        <v>115</v>
      </c>
      <c r="C183" s="266"/>
      <c r="D183" s="196">
        <f>D182</f>
        <v>0</v>
      </c>
      <c r="E183" s="196">
        <f t="shared" ref="E183:AJ183" si="138">+D183+E182</f>
        <v>0</v>
      </c>
      <c r="F183" s="196">
        <f t="shared" si="138"/>
        <v>0</v>
      </c>
      <c r="G183" s="196">
        <f t="shared" si="138"/>
        <v>0</v>
      </c>
      <c r="H183" s="196">
        <f t="shared" si="138"/>
        <v>0</v>
      </c>
      <c r="I183" s="196">
        <f t="shared" si="138"/>
        <v>0</v>
      </c>
      <c r="J183" s="196">
        <f t="shared" si="138"/>
        <v>0</v>
      </c>
      <c r="K183" s="196">
        <f t="shared" si="138"/>
        <v>0</v>
      </c>
      <c r="L183" s="196">
        <f t="shared" si="138"/>
        <v>0</v>
      </c>
      <c r="M183" s="196">
        <f t="shared" si="138"/>
        <v>0</v>
      </c>
      <c r="N183" s="196">
        <f t="shared" si="138"/>
        <v>0</v>
      </c>
      <c r="O183" s="196">
        <f t="shared" si="138"/>
        <v>0</v>
      </c>
      <c r="P183" s="196">
        <f t="shared" si="138"/>
        <v>0</v>
      </c>
      <c r="Q183" s="196">
        <f t="shared" si="138"/>
        <v>0</v>
      </c>
      <c r="R183" s="196">
        <f t="shared" si="138"/>
        <v>0</v>
      </c>
      <c r="S183" s="196">
        <f t="shared" si="138"/>
        <v>0</v>
      </c>
      <c r="T183" s="196">
        <f t="shared" si="138"/>
        <v>0</v>
      </c>
      <c r="U183" s="196">
        <f t="shared" si="138"/>
        <v>0</v>
      </c>
      <c r="V183" s="196">
        <f t="shared" si="138"/>
        <v>0</v>
      </c>
      <c r="W183" s="196">
        <f t="shared" si="138"/>
        <v>0.05</v>
      </c>
      <c r="X183" s="196">
        <f t="shared" si="138"/>
        <v>0.12000000000000001</v>
      </c>
      <c r="Y183" s="196">
        <f t="shared" si="138"/>
        <v>0.15500000000000003</v>
      </c>
      <c r="Z183" s="196">
        <f t="shared" si="138"/>
        <v>0.34500000000000003</v>
      </c>
      <c r="AA183" s="196">
        <f t="shared" si="138"/>
        <v>0.37000000000000005</v>
      </c>
      <c r="AB183" s="196">
        <f t="shared" si="138"/>
        <v>0.39500000000000007</v>
      </c>
      <c r="AC183" s="196">
        <f t="shared" si="138"/>
        <v>0.42500000000000004</v>
      </c>
      <c r="AD183" s="196">
        <f t="shared" si="138"/>
        <v>0.45500000000000007</v>
      </c>
      <c r="AE183" s="196">
        <f t="shared" si="138"/>
        <v>0.4850000000000001</v>
      </c>
      <c r="AF183" s="196">
        <f t="shared" si="138"/>
        <v>0.51500000000000012</v>
      </c>
      <c r="AG183" s="196">
        <f t="shared" si="138"/>
        <v>0.54500000000000015</v>
      </c>
      <c r="AH183" s="196">
        <f t="shared" si="138"/>
        <v>0.57500000000000018</v>
      </c>
      <c r="AI183" s="196">
        <f t="shared" si="138"/>
        <v>0.6050000000000002</v>
      </c>
      <c r="AJ183" s="196">
        <f t="shared" si="138"/>
        <v>0.63500000000000023</v>
      </c>
      <c r="AK183" s="196">
        <f t="shared" ref="AK183:BB183" si="139">+AJ183+AK182</f>
        <v>0.67000000000000026</v>
      </c>
      <c r="AL183" s="196">
        <f t="shared" si="139"/>
        <v>0.7100000000000003</v>
      </c>
      <c r="AM183" s="196">
        <f t="shared" si="139"/>
        <v>0.91000000000000036</v>
      </c>
      <c r="AN183" s="196">
        <f t="shared" si="139"/>
        <v>0.9500000000000004</v>
      </c>
      <c r="AO183" s="196">
        <f t="shared" si="139"/>
        <v>1.0000000000000004</v>
      </c>
      <c r="AP183" s="196">
        <f t="shared" si="139"/>
        <v>1.0000000000000004</v>
      </c>
      <c r="AQ183" s="196">
        <f t="shared" si="139"/>
        <v>1.0000000000000004</v>
      </c>
      <c r="AR183" s="196">
        <f t="shared" si="139"/>
        <v>1.0000000000000004</v>
      </c>
      <c r="AS183" s="196">
        <f t="shared" si="139"/>
        <v>1.0000000000000004</v>
      </c>
      <c r="AT183" s="196">
        <f t="shared" si="139"/>
        <v>1.0000000000000004</v>
      </c>
      <c r="AU183" s="196">
        <f t="shared" si="139"/>
        <v>1.0000000000000004</v>
      </c>
      <c r="AV183" s="196">
        <f t="shared" si="139"/>
        <v>1.0000000000000004</v>
      </c>
      <c r="AW183" s="196">
        <f t="shared" si="139"/>
        <v>1.0000000000000004</v>
      </c>
      <c r="AX183" s="196">
        <f t="shared" si="139"/>
        <v>1.0000000000000004</v>
      </c>
      <c r="AY183" s="196">
        <f t="shared" si="139"/>
        <v>1.0000000000000004</v>
      </c>
      <c r="AZ183" s="196">
        <f t="shared" si="139"/>
        <v>1.0000000000000004</v>
      </c>
      <c r="BA183" s="196">
        <f t="shared" si="139"/>
        <v>1.0000000000000004</v>
      </c>
      <c r="BB183" s="196">
        <f t="shared" si="139"/>
        <v>1.0000000000000004</v>
      </c>
      <c r="BC183" s="197"/>
      <c r="BD183" s="195"/>
    </row>
    <row r="184" spans="2:89" s="198" customFormat="1" x14ac:dyDescent="0.25">
      <c r="B184" s="195" t="s">
        <v>116</v>
      </c>
      <c r="C184" s="266"/>
      <c r="D184" s="196">
        <v>0</v>
      </c>
      <c r="E184" s="196">
        <v>0</v>
      </c>
      <c r="F184" s="196">
        <v>0</v>
      </c>
      <c r="G184" s="196">
        <v>0</v>
      </c>
      <c r="H184" s="196">
        <v>0</v>
      </c>
      <c r="I184" s="196">
        <v>0</v>
      </c>
      <c r="J184" s="196">
        <v>0</v>
      </c>
      <c r="K184" s="196">
        <v>0</v>
      </c>
      <c r="L184" s="196">
        <v>0</v>
      </c>
      <c r="M184" s="196">
        <v>0</v>
      </c>
      <c r="N184" s="196">
        <v>0</v>
      </c>
      <c r="O184" s="196">
        <v>0</v>
      </c>
      <c r="P184" s="196">
        <v>0</v>
      </c>
      <c r="Q184" s="196">
        <v>0</v>
      </c>
      <c r="R184" s="196">
        <v>0</v>
      </c>
      <c r="S184" s="196">
        <v>0</v>
      </c>
      <c r="T184" s="196">
        <v>0</v>
      </c>
      <c r="U184" s="196">
        <v>0</v>
      </c>
      <c r="V184" s="196">
        <v>0</v>
      </c>
      <c r="W184" s="196">
        <f t="shared" ref="W184:BB184" si="140">W185-V185</f>
        <v>0.111</v>
      </c>
      <c r="X184" s="196">
        <f t="shared" si="140"/>
        <v>3.6999999999999991E-2</v>
      </c>
      <c r="Y184" s="196">
        <f t="shared" si="140"/>
        <v>5.2000000000000018E-2</v>
      </c>
      <c r="Z184" s="196">
        <f t="shared" si="140"/>
        <v>9.9999999999999978E-2</v>
      </c>
      <c r="AA184" s="196">
        <f t="shared" si="140"/>
        <v>2.0000000000000018E-2</v>
      </c>
      <c r="AB184" s="196">
        <f t="shared" si="140"/>
        <v>2.0000000000000018E-2</v>
      </c>
      <c r="AC184" s="196">
        <f t="shared" si="140"/>
        <v>1.9999999999999962E-2</v>
      </c>
      <c r="AD184" s="196">
        <f t="shared" si="140"/>
        <v>4.0000000000000036E-2</v>
      </c>
      <c r="AE184" s="196">
        <f t="shared" si="140"/>
        <v>0</v>
      </c>
      <c r="AF184" s="196">
        <f t="shared" si="140"/>
        <v>0</v>
      </c>
      <c r="AG184" s="196">
        <f t="shared" si="140"/>
        <v>0</v>
      </c>
      <c r="AH184" s="196">
        <f t="shared" si="140"/>
        <v>0</v>
      </c>
      <c r="AI184" s="196">
        <f t="shared" si="140"/>
        <v>0</v>
      </c>
      <c r="AJ184" s="196">
        <f t="shared" si="140"/>
        <v>0</v>
      </c>
      <c r="AK184" s="196">
        <f t="shared" si="140"/>
        <v>0</v>
      </c>
      <c r="AL184" s="196">
        <f t="shared" si="140"/>
        <v>0</v>
      </c>
      <c r="AM184" s="196">
        <f t="shared" si="140"/>
        <v>0.6</v>
      </c>
      <c r="AN184" s="196">
        <f t="shared" si="140"/>
        <v>0</v>
      </c>
      <c r="AO184" s="196">
        <f t="shared" si="140"/>
        <v>0</v>
      </c>
      <c r="AP184" s="196">
        <f t="shared" si="140"/>
        <v>0</v>
      </c>
      <c r="AQ184" s="196">
        <f t="shared" si="140"/>
        <v>0</v>
      </c>
      <c r="AR184" s="196">
        <f t="shared" si="140"/>
        <v>0</v>
      </c>
      <c r="AS184" s="196">
        <f t="shared" si="140"/>
        <v>0</v>
      </c>
      <c r="AT184" s="196">
        <f t="shared" si="140"/>
        <v>0</v>
      </c>
      <c r="AU184" s="196">
        <f t="shared" si="140"/>
        <v>0</v>
      </c>
      <c r="AV184" s="196">
        <f t="shared" si="140"/>
        <v>0</v>
      </c>
      <c r="AW184" s="196">
        <f t="shared" si="140"/>
        <v>0</v>
      </c>
      <c r="AX184" s="196">
        <f t="shared" si="140"/>
        <v>0</v>
      </c>
      <c r="AY184" s="196">
        <f t="shared" si="140"/>
        <v>0</v>
      </c>
      <c r="AZ184" s="196">
        <f t="shared" si="140"/>
        <v>0</v>
      </c>
      <c r="BA184" s="196">
        <f t="shared" si="140"/>
        <v>0</v>
      </c>
      <c r="BB184" s="196">
        <f t="shared" si="140"/>
        <v>0</v>
      </c>
      <c r="BC184" s="197">
        <f>SUM(D184:BB184)</f>
        <v>1</v>
      </c>
      <c r="BD184" s="195"/>
    </row>
    <row r="185" spans="2:89" s="198" customFormat="1" x14ac:dyDescent="0.25">
      <c r="B185" s="195" t="s">
        <v>117</v>
      </c>
      <c r="C185" s="266"/>
      <c r="D185" s="196">
        <f>D184</f>
        <v>0</v>
      </c>
      <c r="E185" s="196">
        <f t="shared" ref="E185:V185" si="141">+D185+E184</f>
        <v>0</v>
      </c>
      <c r="F185" s="196">
        <f t="shared" si="141"/>
        <v>0</v>
      </c>
      <c r="G185" s="196">
        <f t="shared" si="141"/>
        <v>0</v>
      </c>
      <c r="H185" s="196">
        <f t="shared" si="141"/>
        <v>0</v>
      </c>
      <c r="I185" s="196">
        <f t="shared" si="141"/>
        <v>0</v>
      </c>
      <c r="J185" s="196">
        <f t="shared" si="141"/>
        <v>0</v>
      </c>
      <c r="K185" s="196">
        <f t="shared" si="141"/>
        <v>0</v>
      </c>
      <c r="L185" s="196">
        <f t="shared" si="141"/>
        <v>0</v>
      </c>
      <c r="M185" s="196">
        <f t="shared" si="141"/>
        <v>0</v>
      </c>
      <c r="N185" s="196">
        <f t="shared" si="141"/>
        <v>0</v>
      </c>
      <c r="O185" s="196">
        <f t="shared" si="141"/>
        <v>0</v>
      </c>
      <c r="P185" s="196">
        <f t="shared" si="141"/>
        <v>0</v>
      </c>
      <c r="Q185" s="196">
        <f t="shared" si="141"/>
        <v>0</v>
      </c>
      <c r="R185" s="196">
        <f t="shared" si="141"/>
        <v>0</v>
      </c>
      <c r="S185" s="196">
        <f t="shared" si="141"/>
        <v>0</v>
      </c>
      <c r="T185" s="196">
        <f t="shared" si="141"/>
        <v>0</v>
      </c>
      <c r="U185" s="196">
        <f t="shared" si="141"/>
        <v>0</v>
      </c>
      <c r="V185" s="196">
        <f t="shared" si="141"/>
        <v>0</v>
      </c>
      <c r="W185" s="196">
        <v>0.111</v>
      </c>
      <c r="X185" s="196">
        <v>0.14799999999999999</v>
      </c>
      <c r="Y185" s="196">
        <v>0.2</v>
      </c>
      <c r="Z185" s="196">
        <v>0.3</v>
      </c>
      <c r="AA185" s="196">
        <v>0.32</v>
      </c>
      <c r="AB185" s="196">
        <v>0.34</v>
      </c>
      <c r="AC185" s="196">
        <v>0.36</v>
      </c>
      <c r="AD185" s="196">
        <v>0.4</v>
      </c>
      <c r="AE185" s="196">
        <v>0.4</v>
      </c>
      <c r="AF185" s="196">
        <v>0.4</v>
      </c>
      <c r="AG185" s="196">
        <v>0.4</v>
      </c>
      <c r="AH185" s="196">
        <v>0.4</v>
      </c>
      <c r="AI185" s="196">
        <v>0.4</v>
      </c>
      <c r="AJ185" s="196">
        <v>0.4</v>
      </c>
      <c r="AK185" s="196">
        <v>0.4</v>
      </c>
      <c r="AL185" s="196">
        <v>0.4</v>
      </c>
      <c r="AM185" s="196">
        <v>1</v>
      </c>
      <c r="AN185" s="196">
        <v>1</v>
      </c>
      <c r="AO185" s="196">
        <v>1</v>
      </c>
      <c r="AP185" s="196">
        <v>1</v>
      </c>
      <c r="AQ185" s="196">
        <v>1</v>
      </c>
      <c r="AR185" s="196">
        <v>1</v>
      </c>
      <c r="AS185" s="196">
        <v>1</v>
      </c>
      <c r="AT185" s="196">
        <v>1</v>
      </c>
      <c r="AU185" s="196">
        <v>1</v>
      </c>
      <c r="AV185" s="196">
        <v>1</v>
      </c>
      <c r="AW185" s="196">
        <v>1</v>
      </c>
      <c r="AX185" s="196">
        <v>1</v>
      </c>
      <c r="AY185" s="196">
        <v>1</v>
      </c>
      <c r="AZ185" s="196">
        <v>1</v>
      </c>
      <c r="BA185" s="196">
        <v>1</v>
      </c>
      <c r="BB185" s="196">
        <v>1</v>
      </c>
      <c r="BC185" s="197"/>
      <c r="BD185" s="195"/>
    </row>
    <row r="186" spans="2:89" s="198" customFormat="1" x14ac:dyDescent="0.25">
      <c r="B186" s="195"/>
      <c r="C186" s="23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7"/>
      <c r="BD186" s="195"/>
    </row>
    <row r="187" spans="2:89" s="199" customFormat="1" x14ac:dyDescent="0.25">
      <c r="B187" s="199" t="s">
        <v>118</v>
      </c>
      <c r="C187" s="200">
        <v>34.877740000000003</v>
      </c>
      <c r="D187" s="201">
        <f t="shared" ref="D187:AI187" si="142">+D183*$C187</f>
        <v>0</v>
      </c>
      <c r="E187" s="201">
        <f t="shared" si="142"/>
        <v>0</v>
      </c>
      <c r="F187" s="201">
        <f t="shared" si="142"/>
        <v>0</v>
      </c>
      <c r="G187" s="201">
        <f t="shared" si="142"/>
        <v>0</v>
      </c>
      <c r="H187" s="201">
        <f t="shared" si="142"/>
        <v>0</v>
      </c>
      <c r="I187" s="201">
        <f t="shared" si="142"/>
        <v>0</v>
      </c>
      <c r="J187" s="201">
        <f t="shared" si="142"/>
        <v>0</v>
      </c>
      <c r="K187" s="201">
        <f t="shared" si="142"/>
        <v>0</v>
      </c>
      <c r="L187" s="201">
        <f t="shared" si="142"/>
        <v>0</v>
      </c>
      <c r="M187" s="201">
        <f t="shared" si="142"/>
        <v>0</v>
      </c>
      <c r="N187" s="201">
        <f t="shared" si="142"/>
        <v>0</v>
      </c>
      <c r="O187" s="201">
        <f t="shared" si="142"/>
        <v>0</v>
      </c>
      <c r="P187" s="201">
        <f t="shared" si="142"/>
        <v>0</v>
      </c>
      <c r="Q187" s="201">
        <f t="shared" si="142"/>
        <v>0</v>
      </c>
      <c r="R187" s="201">
        <f t="shared" si="142"/>
        <v>0</v>
      </c>
      <c r="S187" s="201">
        <f t="shared" si="142"/>
        <v>0</v>
      </c>
      <c r="T187" s="201">
        <f t="shared" si="142"/>
        <v>0</v>
      </c>
      <c r="U187" s="201">
        <f t="shared" si="142"/>
        <v>0</v>
      </c>
      <c r="V187" s="201">
        <f t="shared" si="142"/>
        <v>0</v>
      </c>
      <c r="W187" s="201">
        <f t="shared" si="142"/>
        <v>1.7438870000000002</v>
      </c>
      <c r="X187" s="201">
        <f t="shared" si="142"/>
        <v>4.1853288000000006</v>
      </c>
      <c r="Y187" s="201">
        <f t="shared" si="142"/>
        <v>5.4060497000000014</v>
      </c>
      <c r="Z187" s="201">
        <f t="shared" si="142"/>
        <v>12.032820300000003</v>
      </c>
      <c r="AA187" s="201">
        <f t="shared" si="142"/>
        <v>12.904763800000003</v>
      </c>
      <c r="AB187" s="201">
        <f t="shared" si="142"/>
        <v>13.776707300000004</v>
      </c>
      <c r="AC187" s="201">
        <f t="shared" si="142"/>
        <v>14.823039500000002</v>
      </c>
      <c r="AD187" s="201">
        <f t="shared" si="142"/>
        <v>15.869371700000004</v>
      </c>
      <c r="AE187" s="201">
        <f t="shared" si="142"/>
        <v>16.915703900000004</v>
      </c>
      <c r="AF187" s="201">
        <f t="shared" si="142"/>
        <v>17.962036100000006</v>
      </c>
      <c r="AG187" s="201">
        <f t="shared" si="142"/>
        <v>19.008368300000008</v>
      </c>
      <c r="AH187" s="201">
        <f t="shared" si="142"/>
        <v>20.054700500000006</v>
      </c>
      <c r="AI187" s="201">
        <f t="shared" si="142"/>
        <v>21.101032700000008</v>
      </c>
      <c r="AJ187" s="201">
        <f t="shared" ref="AJ187:BB187" si="143">+AJ183*$C187</f>
        <v>22.14736490000001</v>
      </c>
      <c r="AK187" s="201">
        <f t="shared" si="143"/>
        <v>23.36808580000001</v>
      </c>
      <c r="AL187" s="201">
        <f t="shared" si="143"/>
        <v>24.763195400000011</v>
      </c>
      <c r="AM187" s="201">
        <f t="shared" si="143"/>
        <v>31.738743400000015</v>
      </c>
      <c r="AN187" s="201">
        <f t="shared" si="143"/>
        <v>33.133853000000016</v>
      </c>
      <c r="AO187" s="201">
        <f t="shared" si="143"/>
        <v>34.877740000000017</v>
      </c>
      <c r="AP187" s="201">
        <f t="shared" si="143"/>
        <v>34.877740000000017</v>
      </c>
      <c r="AQ187" s="201">
        <f t="shared" si="143"/>
        <v>34.877740000000017</v>
      </c>
      <c r="AR187" s="201">
        <f t="shared" si="143"/>
        <v>34.877740000000017</v>
      </c>
      <c r="AS187" s="201">
        <f t="shared" si="143"/>
        <v>34.877740000000017</v>
      </c>
      <c r="AT187" s="201">
        <f t="shared" si="143"/>
        <v>34.877740000000017</v>
      </c>
      <c r="AU187" s="201">
        <f t="shared" si="143"/>
        <v>34.877740000000017</v>
      </c>
      <c r="AV187" s="201">
        <f t="shared" si="143"/>
        <v>34.877740000000017</v>
      </c>
      <c r="AW187" s="201">
        <f t="shared" si="143"/>
        <v>34.877740000000017</v>
      </c>
      <c r="AX187" s="201">
        <f t="shared" si="143"/>
        <v>34.877740000000017</v>
      </c>
      <c r="AY187" s="201">
        <f t="shared" si="143"/>
        <v>34.877740000000017</v>
      </c>
      <c r="AZ187" s="201">
        <f t="shared" si="143"/>
        <v>34.877740000000017</v>
      </c>
      <c r="BA187" s="201">
        <f t="shared" si="143"/>
        <v>34.877740000000017</v>
      </c>
      <c r="BB187" s="201">
        <f t="shared" si="143"/>
        <v>34.877740000000017</v>
      </c>
      <c r="BC187" s="202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3"/>
      <c r="BN187" s="203"/>
      <c r="BO187" s="203"/>
      <c r="BP187" s="203"/>
      <c r="BQ187" s="203"/>
      <c r="BR187" s="203"/>
      <c r="BS187" s="203"/>
      <c r="BT187" s="203"/>
      <c r="BU187" s="203"/>
      <c r="BV187" s="203"/>
      <c r="BW187" s="203"/>
      <c r="BX187" s="203"/>
      <c r="BY187" s="203"/>
      <c r="BZ187" s="203"/>
      <c r="CA187" s="203"/>
      <c r="CB187" s="203"/>
      <c r="CC187" s="203"/>
      <c r="CD187" s="203"/>
      <c r="CE187" s="203"/>
      <c r="CF187" s="203"/>
      <c r="CG187" s="203"/>
      <c r="CH187" s="203"/>
      <c r="CI187" s="203"/>
      <c r="CJ187" s="203"/>
      <c r="CK187" s="203"/>
    </row>
    <row r="188" spans="2:89" s="204" customFormat="1" ht="13.8" thickBot="1" x14ac:dyDescent="0.3">
      <c r="B188" s="204" t="s">
        <v>119</v>
      </c>
      <c r="C188" s="205" t="str">
        <f>+'NTP or Sold'!C19</f>
        <v>Sold</v>
      </c>
      <c r="D188" s="206">
        <f t="shared" ref="D188:AI188" si="144">+D185*$C187</f>
        <v>0</v>
      </c>
      <c r="E188" s="206">
        <f t="shared" si="144"/>
        <v>0</v>
      </c>
      <c r="F188" s="206">
        <f t="shared" si="144"/>
        <v>0</v>
      </c>
      <c r="G188" s="206">
        <f t="shared" si="144"/>
        <v>0</v>
      </c>
      <c r="H188" s="206">
        <f t="shared" si="144"/>
        <v>0</v>
      </c>
      <c r="I188" s="206">
        <f t="shared" si="144"/>
        <v>0</v>
      </c>
      <c r="J188" s="206">
        <f t="shared" si="144"/>
        <v>0</v>
      </c>
      <c r="K188" s="206">
        <f t="shared" si="144"/>
        <v>0</v>
      </c>
      <c r="L188" s="206">
        <f t="shared" si="144"/>
        <v>0</v>
      </c>
      <c r="M188" s="206">
        <f t="shared" si="144"/>
        <v>0</v>
      </c>
      <c r="N188" s="206">
        <f t="shared" si="144"/>
        <v>0</v>
      </c>
      <c r="O188" s="206">
        <f t="shared" si="144"/>
        <v>0</v>
      </c>
      <c r="P188" s="206">
        <f t="shared" si="144"/>
        <v>0</v>
      </c>
      <c r="Q188" s="206">
        <f t="shared" si="144"/>
        <v>0</v>
      </c>
      <c r="R188" s="206">
        <f t="shared" si="144"/>
        <v>0</v>
      </c>
      <c r="S188" s="206">
        <f t="shared" si="144"/>
        <v>0</v>
      </c>
      <c r="T188" s="206">
        <f t="shared" si="144"/>
        <v>0</v>
      </c>
      <c r="U188" s="206">
        <f t="shared" si="144"/>
        <v>0</v>
      </c>
      <c r="V188" s="206">
        <f t="shared" si="144"/>
        <v>0</v>
      </c>
      <c r="W188" s="206">
        <f t="shared" si="144"/>
        <v>3.8714291400000005</v>
      </c>
      <c r="X188" s="206">
        <f t="shared" si="144"/>
        <v>5.1619055200000004</v>
      </c>
      <c r="Y188" s="206">
        <f t="shared" si="144"/>
        <v>6.9755480000000007</v>
      </c>
      <c r="Z188" s="206">
        <f t="shared" si="144"/>
        <v>10.463322</v>
      </c>
      <c r="AA188" s="206">
        <f t="shared" si="144"/>
        <v>11.1608768</v>
      </c>
      <c r="AB188" s="206">
        <f t="shared" si="144"/>
        <v>11.858431600000001</v>
      </c>
      <c r="AC188" s="206">
        <f t="shared" si="144"/>
        <v>12.5559864</v>
      </c>
      <c r="AD188" s="206">
        <f t="shared" si="144"/>
        <v>13.951096000000001</v>
      </c>
      <c r="AE188" s="206">
        <f t="shared" si="144"/>
        <v>13.951096000000001</v>
      </c>
      <c r="AF188" s="206">
        <f t="shared" si="144"/>
        <v>13.951096000000001</v>
      </c>
      <c r="AG188" s="206">
        <f t="shared" si="144"/>
        <v>13.951096000000001</v>
      </c>
      <c r="AH188" s="206">
        <f t="shared" si="144"/>
        <v>13.951096000000001</v>
      </c>
      <c r="AI188" s="206">
        <f t="shared" si="144"/>
        <v>13.951096000000001</v>
      </c>
      <c r="AJ188" s="206">
        <f t="shared" ref="AJ188:BB188" si="145">+AJ185*$C187</f>
        <v>13.951096000000001</v>
      </c>
      <c r="AK188" s="206">
        <f t="shared" si="145"/>
        <v>13.951096000000001</v>
      </c>
      <c r="AL188" s="206">
        <f t="shared" si="145"/>
        <v>13.951096000000001</v>
      </c>
      <c r="AM188" s="206">
        <f t="shared" si="145"/>
        <v>34.877740000000003</v>
      </c>
      <c r="AN188" s="206">
        <f t="shared" si="145"/>
        <v>34.877740000000003</v>
      </c>
      <c r="AO188" s="206">
        <f t="shared" si="145"/>
        <v>34.877740000000003</v>
      </c>
      <c r="AP188" s="206">
        <f t="shared" si="145"/>
        <v>34.877740000000003</v>
      </c>
      <c r="AQ188" s="206">
        <f t="shared" si="145"/>
        <v>34.877740000000003</v>
      </c>
      <c r="AR188" s="206">
        <f t="shared" si="145"/>
        <v>34.877740000000003</v>
      </c>
      <c r="AS188" s="206">
        <f t="shared" si="145"/>
        <v>34.877740000000003</v>
      </c>
      <c r="AT188" s="206">
        <f t="shared" si="145"/>
        <v>34.877740000000003</v>
      </c>
      <c r="AU188" s="206">
        <f t="shared" si="145"/>
        <v>34.877740000000003</v>
      </c>
      <c r="AV188" s="206">
        <f t="shared" si="145"/>
        <v>34.877740000000003</v>
      </c>
      <c r="AW188" s="206">
        <f t="shared" si="145"/>
        <v>34.877740000000003</v>
      </c>
      <c r="AX188" s="206">
        <f t="shared" si="145"/>
        <v>34.877740000000003</v>
      </c>
      <c r="AY188" s="206">
        <f t="shared" si="145"/>
        <v>34.877740000000003</v>
      </c>
      <c r="AZ188" s="206">
        <f t="shared" si="145"/>
        <v>34.877740000000003</v>
      </c>
      <c r="BA188" s="206">
        <f t="shared" si="145"/>
        <v>34.877740000000003</v>
      </c>
      <c r="BB188" s="206">
        <f t="shared" si="145"/>
        <v>34.877740000000003</v>
      </c>
      <c r="BC188" s="207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</row>
    <row r="189" spans="2:89" s="194" customFormat="1" ht="15" customHeight="1" thickTop="1" x14ac:dyDescent="0.25">
      <c r="B189" s="191" t="s">
        <v>121</v>
      </c>
      <c r="C189" s="265" t="str">
        <f>+C181</f>
        <v>Gen Power - Dell, Arkansas location;  duct fired (EECC) - 49%</v>
      </c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3"/>
    </row>
    <row r="190" spans="2:89" s="198" customFormat="1" x14ac:dyDescent="0.25">
      <c r="B190" s="195" t="s">
        <v>114</v>
      </c>
      <c r="C190" s="266"/>
      <c r="D190" s="196">
        <v>0</v>
      </c>
      <c r="E190" s="196">
        <v>0</v>
      </c>
      <c r="F190" s="196">
        <v>0</v>
      </c>
      <c r="G190" s="196">
        <v>0</v>
      </c>
      <c r="H190" s="196">
        <v>0</v>
      </c>
      <c r="I190" s="196">
        <v>0</v>
      </c>
      <c r="J190" s="196">
        <v>0</v>
      </c>
      <c r="K190" s="196">
        <v>0</v>
      </c>
      <c r="L190" s="196">
        <v>0</v>
      </c>
      <c r="M190" s="196">
        <v>0</v>
      </c>
      <c r="N190" s="196">
        <v>0</v>
      </c>
      <c r="O190" s="196">
        <v>0</v>
      </c>
      <c r="P190" s="196">
        <v>0</v>
      </c>
      <c r="Q190" s="196">
        <v>0</v>
      </c>
      <c r="R190" s="196">
        <v>0</v>
      </c>
      <c r="S190" s="196">
        <v>0</v>
      </c>
      <c r="T190" s="196">
        <v>0</v>
      </c>
      <c r="U190" s="196">
        <v>0</v>
      </c>
      <c r="V190" s="196">
        <v>0</v>
      </c>
      <c r="W190" s="196">
        <v>0.05</v>
      </c>
      <c r="X190" s="196">
        <v>6.6799999999999998E-2</v>
      </c>
      <c r="Y190" s="196">
        <v>3.3399999999999999E-2</v>
      </c>
      <c r="Z190" s="196">
        <v>0.1832</v>
      </c>
      <c r="AA190" s="196">
        <v>2.5600000000000001E-2</v>
      </c>
      <c r="AB190" s="196">
        <v>0.03</v>
      </c>
      <c r="AC190" s="196">
        <v>0.03</v>
      </c>
      <c r="AD190" s="196">
        <v>0.03</v>
      </c>
      <c r="AE190" s="196">
        <v>0.03</v>
      </c>
      <c r="AF190" s="196">
        <v>0.03</v>
      </c>
      <c r="AG190" s="196">
        <v>0.03</v>
      </c>
      <c r="AH190" s="196">
        <v>0.03</v>
      </c>
      <c r="AI190" s="196">
        <v>0.03</v>
      </c>
      <c r="AJ190" s="196">
        <v>3.1E-2</v>
      </c>
      <c r="AK190" s="196">
        <v>3.5000000000000003E-2</v>
      </c>
      <c r="AL190" s="196">
        <v>3.5000000000000003E-2</v>
      </c>
      <c r="AM190" s="196">
        <v>0.25</v>
      </c>
      <c r="AN190" s="196">
        <v>0.05</v>
      </c>
      <c r="AO190" s="196">
        <v>0</v>
      </c>
      <c r="AP190" s="196">
        <v>0</v>
      </c>
      <c r="AQ190" s="196">
        <v>0</v>
      </c>
      <c r="AR190" s="196">
        <v>0</v>
      </c>
      <c r="AS190" s="196">
        <v>0</v>
      </c>
      <c r="AT190" s="196">
        <v>0</v>
      </c>
      <c r="AU190" s="196">
        <v>0</v>
      </c>
      <c r="AV190" s="196">
        <v>0</v>
      </c>
      <c r="AW190" s="196">
        <v>0</v>
      </c>
      <c r="AX190" s="196">
        <v>0</v>
      </c>
      <c r="AY190" s="196">
        <v>0</v>
      </c>
      <c r="AZ190" s="196">
        <v>0</v>
      </c>
      <c r="BA190" s="196">
        <v>0</v>
      </c>
      <c r="BB190" s="196">
        <v>0</v>
      </c>
      <c r="BC190" s="197">
        <f>SUM(D190:BB190)</f>
        <v>1.0000000000000002</v>
      </c>
      <c r="BD190" s="195"/>
    </row>
    <row r="191" spans="2:89" s="198" customFormat="1" x14ac:dyDescent="0.25">
      <c r="B191" s="195" t="s">
        <v>115</v>
      </c>
      <c r="C191" s="266"/>
      <c r="D191" s="196">
        <f>D190</f>
        <v>0</v>
      </c>
      <c r="E191" s="196">
        <f t="shared" ref="E191:AJ191" si="146">+D191+E190</f>
        <v>0</v>
      </c>
      <c r="F191" s="196">
        <f t="shared" si="146"/>
        <v>0</v>
      </c>
      <c r="G191" s="196">
        <f t="shared" si="146"/>
        <v>0</v>
      </c>
      <c r="H191" s="196">
        <f t="shared" si="146"/>
        <v>0</v>
      </c>
      <c r="I191" s="196">
        <f t="shared" si="146"/>
        <v>0</v>
      </c>
      <c r="J191" s="196">
        <f t="shared" si="146"/>
        <v>0</v>
      </c>
      <c r="K191" s="196">
        <f t="shared" si="146"/>
        <v>0</v>
      </c>
      <c r="L191" s="196">
        <f t="shared" si="146"/>
        <v>0</v>
      </c>
      <c r="M191" s="196">
        <f t="shared" si="146"/>
        <v>0</v>
      </c>
      <c r="N191" s="196">
        <f t="shared" si="146"/>
        <v>0</v>
      </c>
      <c r="O191" s="196">
        <f t="shared" si="146"/>
        <v>0</v>
      </c>
      <c r="P191" s="196">
        <f t="shared" si="146"/>
        <v>0</v>
      </c>
      <c r="Q191" s="196">
        <f t="shared" si="146"/>
        <v>0</v>
      </c>
      <c r="R191" s="196">
        <f t="shared" si="146"/>
        <v>0</v>
      </c>
      <c r="S191" s="196">
        <f t="shared" si="146"/>
        <v>0</v>
      </c>
      <c r="T191" s="196">
        <f t="shared" si="146"/>
        <v>0</v>
      </c>
      <c r="U191" s="196">
        <f t="shared" si="146"/>
        <v>0</v>
      </c>
      <c r="V191" s="196">
        <f t="shared" si="146"/>
        <v>0</v>
      </c>
      <c r="W191" s="196">
        <f t="shared" si="146"/>
        <v>0.05</v>
      </c>
      <c r="X191" s="196">
        <f t="shared" si="146"/>
        <v>0.1168</v>
      </c>
      <c r="Y191" s="196">
        <f t="shared" si="146"/>
        <v>0.1502</v>
      </c>
      <c r="Z191" s="196">
        <f t="shared" si="146"/>
        <v>0.33340000000000003</v>
      </c>
      <c r="AA191" s="196">
        <f t="shared" si="146"/>
        <v>0.35900000000000004</v>
      </c>
      <c r="AB191" s="196">
        <f t="shared" si="146"/>
        <v>0.38900000000000001</v>
      </c>
      <c r="AC191" s="196">
        <f t="shared" si="146"/>
        <v>0.41900000000000004</v>
      </c>
      <c r="AD191" s="196">
        <f t="shared" si="146"/>
        <v>0.44900000000000007</v>
      </c>
      <c r="AE191" s="196">
        <f t="shared" si="146"/>
        <v>0.47900000000000009</v>
      </c>
      <c r="AF191" s="196">
        <f t="shared" si="146"/>
        <v>0.50900000000000012</v>
      </c>
      <c r="AG191" s="196">
        <f t="shared" si="146"/>
        <v>0.53900000000000015</v>
      </c>
      <c r="AH191" s="196">
        <f t="shared" si="146"/>
        <v>0.56900000000000017</v>
      </c>
      <c r="AI191" s="196">
        <f t="shared" si="146"/>
        <v>0.5990000000000002</v>
      </c>
      <c r="AJ191" s="196">
        <f t="shared" si="146"/>
        <v>0.63000000000000023</v>
      </c>
      <c r="AK191" s="196">
        <f t="shared" ref="AK191:BB191" si="147">+AJ191+AK190</f>
        <v>0.66500000000000026</v>
      </c>
      <c r="AL191" s="196">
        <f t="shared" si="147"/>
        <v>0.70000000000000029</v>
      </c>
      <c r="AM191" s="196">
        <f t="shared" si="147"/>
        <v>0.95000000000000029</v>
      </c>
      <c r="AN191" s="196">
        <f t="shared" si="147"/>
        <v>1.0000000000000002</v>
      </c>
      <c r="AO191" s="196">
        <f t="shared" si="147"/>
        <v>1.0000000000000002</v>
      </c>
      <c r="AP191" s="196">
        <f t="shared" si="147"/>
        <v>1.0000000000000002</v>
      </c>
      <c r="AQ191" s="196">
        <f t="shared" si="147"/>
        <v>1.0000000000000002</v>
      </c>
      <c r="AR191" s="196">
        <f t="shared" si="147"/>
        <v>1.0000000000000002</v>
      </c>
      <c r="AS191" s="196">
        <f t="shared" si="147"/>
        <v>1.0000000000000002</v>
      </c>
      <c r="AT191" s="196">
        <f t="shared" si="147"/>
        <v>1.0000000000000002</v>
      </c>
      <c r="AU191" s="196">
        <f t="shared" si="147"/>
        <v>1.0000000000000002</v>
      </c>
      <c r="AV191" s="196">
        <f t="shared" si="147"/>
        <v>1.0000000000000002</v>
      </c>
      <c r="AW191" s="196">
        <f t="shared" si="147"/>
        <v>1.0000000000000002</v>
      </c>
      <c r="AX191" s="196">
        <f t="shared" si="147"/>
        <v>1.0000000000000002</v>
      </c>
      <c r="AY191" s="196">
        <f t="shared" si="147"/>
        <v>1.0000000000000002</v>
      </c>
      <c r="AZ191" s="196">
        <f t="shared" si="147"/>
        <v>1.0000000000000002</v>
      </c>
      <c r="BA191" s="196">
        <f t="shared" si="147"/>
        <v>1.0000000000000002</v>
      </c>
      <c r="BB191" s="196">
        <f t="shared" si="147"/>
        <v>1.0000000000000002</v>
      </c>
      <c r="BC191" s="197"/>
      <c r="BD191" s="195"/>
    </row>
    <row r="192" spans="2:89" s="198" customFormat="1" x14ac:dyDescent="0.25">
      <c r="B192" s="195" t="s">
        <v>116</v>
      </c>
      <c r="C192" s="266"/>
      <c r="D192" s="196">
        <v>0</v>
      </c>
      <c r="E192" s="196">
        <v>0</v>
      </c>
      <c r="F192" s="196">
        <v>0</v>
      </c>
      <c r="G192" s="196">
        <v>0</v>
      </c>
      <c r="H192" s="196">
        <v>0</v>
      </c>
      <c r="I192" s="196">
        <v>0</v>
      </c>
      <c r="J192" s="196">
        <v>0</v>
      </c>
      <c r="K192" s="196">
        <v>0</v>
      </c>
      <c r="L192" s="196">
        <v>0</v>
      </c>
      <c r="M192" s="196">
        <v>0</v>
      </c>
      <c r="N192" s="196">
        <v>0</v>
      </c>
      <c r="O192" s="196">
        <v>0</v>
      </c>
      <c r="P192" s="196">
        <v>0</v>
      </c>
      <c r="Q192" s="196">
        <v>0</v>
      </c>
      <c r="R192" s="196">
        <v>0</v>
      </c>
      <c r="S192" s="196">
        <v>0</v>
      </c>
      <c r="T192" s="196">
        <v>0</v>
      </c>
      <c r="U192" s="196">
        <v>0</v>
      </c>
      <c r="V192" s="196">
        <v>0</v>
      </c>
      <c r="W192" s="196">
        <f t="shared" ref="W192:BB192" si="148">W193-V193</f>
        <v>0.05</v>
      </c>
      <c r="X192" s="196">
        <f t="shared" si="148"/>
        <v>0</v>
      </c>
      <c r="Y192" s="196">
        <f t="shared" si="148"/>
        <v>0</v>
      </c>
      <c r="Z192" s="196">
        <f t="shared" si="148"/>
        <v>0.14500000000000002</v>
      </c>
      <c r="AA192" s="196">
        <f t="shared" si="148"/>
        <v>9.4999999999999973E-2</v>
      </c>
      <c r="AB192" s="196">
        <f t="shared" si="148"/>
        <v>7.0000000000000007E-2</v>
      </c>
      <c r="AC192" s="196">
        <f t="shared" si="148"/>
        <v>4.0000000000000036E-2</v>
      </c>
      <c r="AD192" s="196">
        <f t="shared" si="148"/>
        <v>0.10999999999999999</v>
      </c>
      <c r="AE192" s="196">
        <f t="shared" si="148"/>
        <v>7.999999999999996E-2</v>
      </c>
      <c r="AF192" s="196">
        <f t="shared" si="148"/>
        <v>0.10999999999999999</v>
      </c>
      <c r="AG192" s="196">
        <f t="shared" si="148"/>
        <v>0.10000000000000009</v>
      </c>
      <c r="AH192" s="196">
        <f t="shared" si="148"/>
        <v>2.9999999999999916E-2</v>
      </c>
      <c r="AI192" s="196">
        <f t="shared" si="148"/>
        <v>4.0000000000000036E-2</v>
      </c>
      <c r="AJ192" s="196">
        <f t="shared" si="148"/>
        <v>6.0000000000000053E-2</v>
      </c>
      <c r="AK192" s="196">
        <f t="shared" si="148"/>
        <v>1.9999999999999907E-2</v>
      </c>
      <c r="AL192" s="196">
        <f t="shared" si="148"/>
        <v>3.0000000000000027E-2</v>
      </c>
      <c r="AM192" s="196">
        <f t="shared" si="148"/>
        <v>2.0000000000000018E-2</v>
      </c>
      <c r="AN192" s="196">
        <f t="shared" si="148"/>
        <v>0</v>
      </c>
      <c r="AO192" s="196">
        <f t="shared" si="148"/>
        <v>0</v>
      </c>
      <c r="AP192" s="196">
        <f t="shared" si="148"/>
        <v>0</v>
      </c>
      <c r="AQ192" s="196">
        <f t="shared" si="148"/>
        <v>0</v>
      </c>
      <c r="AR192" s="196">
        <f t="shared" si="148"/>
        <v>0</v>
      </c>
      <c r="AS192" s="196">
        <f t="shared" si="148"/>
        <v>0</v>
      </c>
      <c r="AT192" s="196">
        <f t="shared" si="148"/>
        <v>0</v>
      </c>
      <c r="AU192" s="196">
        <f t="shared" si="148"/>
        <v>0</v>
      </c>
      <c r="AV192" s="196">
        <f t="shared" si="148"/>
        <v>0</v>
      </c>
      <c r="AW192" s="196">
        <f t="shared" si="148"/>
        <v>0</v>
      </c>
      <c r="AX192" s="196">
        <f t="shared" si="148"/>
        <v>0</v>
      </c>
      <c r="AY192" s="196">
        <f t="shared" si="148"/>
        <v>0</v>
      </c>
      <c r="AZ192" s="196">
        <f t="shared" si="148"/>
        <v>0</v>
      </c>
      <c r="BA192" s="196">
        <f t="shared" si="148"/>
        <v>0</v>
      </c>
      <c r="BB192" s="196">
        <f t="shared" si="148"/>
        <v>0</v>
      </c>
      <c r="BC192" s="197">
        <f>SUM(D192:BB192)</f>
        <v>1</v>
      </c>
      <c r="BD192" s="195"/>
    </row>
    <row r="193" spans="2:89" s="198" customFormat="1" x14ac:dyDescent="0.25">
      <c r="B193" s="195" t="s">
        <v>117</v>
      </c>
      <c r="C193" s="266"/>
      <c r="D193" s="196">
        <f>D192</f>
        <v>0</v>
      </c>
      <c r="E193" s="196">
        <f t="shared" ref="E193:V193" si="149">+D193+E192</f>
        <v>0</v>
      </c>
      <c r="F193" s="196">
        <f t="shared" si="149"/>
        <v>0</v>
      </c>
      <c r="G193" s="196">
        <f t="shared" si="149"/>
        <v>0</v>
      </c>
      <c r="H193" s="196">
        <f t="shared" si="149"/>
        <v>0</v>
      </c>
      <c r="I193" s="196">
        <f t="shared" si="149"/>
        <v>0</v>
      </c>
      <c r="J193" s="196">
        <f t="shared" si="149"/>
        <v>0</v>
      </c>
      <c r="K193" s="196">
        <f t="shared" si="149"/>
        <v>0</v>
      </c>
      <c r="L193" s="196">
        <f t="shared" si="149"/>
        <v>0</v>
      </c>
      <c r="M193" s="196">
        <f t="shared" si="149"/>
        <v>0</v>
      </c>
      <c r="N193" s="196">
        <f t="shared" si="149"/>
        <v>0</v>
      </c>
      <c r="O193" s="196">
        <f t="shared" si="149"/>
        <v>0</v>
      </c>
      <c r="P193" s="196">
        <f t="shared" si="149"/>
        <v>0</v>
      </c>
      <c r="Q193" s="196">
        <f t="shared" si="149"/>
        <v>0</v>
      </c>
      <c r="R193" s="196">
        <f t="shared" si="149"/>
        <v>0</v>
      </c>
      <c r="S193" s="196">
        <f t="shared" si="149"/>
        <v>0</v>
      </c>
      <c r="T193" s="196">
        <f t="shared" si="149"/>
        <v>0</v>
      </c>
      <c r="U193" s="196">
        <f t="shared" si="149"/>
        <v>0</v>
      </c>
      <c r="V193" s="196">
        <f t="shared" si="149"/>
        <v>0</v>
      </c>
      <c r="W193" s="196">
        <v>0.05</v>
      </c>
      <c r="X193" s="196">
        <v>0.05</v>
      </c>
      <c r="Y193" s="196">
        <v>0.05</v>
      </c>
      <c r="Z193" s="196">
        <v>0.19500000000000001</v>
      </c>
      <c r="AA193" s="196">
        <v>0.28999999999999998</v>
      </c>
      <c r="AB193" s="196">
        <v>0.36</v>
      </c>
      <c r="AC193" s="196">
        <v>0.4</v>
      </c>
      <c r="AD193" s="196">
        <v>0.51</v>
      </c>
      <c r="AE193" s="196">
        <v>0.59</v>
      </c>
      <c r="AF193" s="196">
        <v>0.7</v>
      </c>
      <c r="AG193" s="196">
        <v>0.8</v>
      </c>
      <c r="AH193" s="196">
        <v>0.83</v>
      </c>
      <c r="AI193" s="196">
        <v>0.87</v>
      </c>
      <c r="AJ193" s="196">
        <v>0.93</v>
      </c>
      <c r="AK193" s="196">
        <v>0.95</v>
      </c>
      <c r="AL193" s="196">
        <v>0.98</v>
      </c>
      <c r="AM193" s="196">
        <v>1</v>
      </c>
      <c r="AN193" s="196">
        <v>1</v>
      </c>
      <c r="AO193" s="196">
        <v>1</v>
      </c>
      <c r="AP193" s="196">
        <v>1</v>
      </c>
      <c r="AQ193" s="196">
        <v>1</v>
      </c>
      <c r="AR193" s="196">
        <v>1</v>
      </c>
      <c r="AS193" s="196">
        <v>1</v>
      </c>
      <c r="AT193" s="196">
        <v>1</v>
      </c>
      <c r="AU193" s="196">
        <v>1</v>
      </c>
      <c r="AV193" s="196">
        <v>1</v>
      </c>
      <c r="AW193" s="196">
        <v>1</v>
      </c>
      <c r="AX193" s="196">
        <v>1</v>
      </c>
      <c r="AY193" s="196">
        <v>1</v>
      </c>
      <c r="AZ193" s="196">
        <v>1</v>
      </c>
      <c r="BA193" s="196">
        <v>1</v>
      </c>
      <c r="BB193" s="196">
        <v>1</v>
      </c>
      <c r="BC193" s="197"/>
      <c r="BD193" s="195"/>
    </row>
    <row r="194" spans="2:89" s="198" customFormat="1" x14ac:dyDescent="0.25">
      <c r="B194" s="195"/>
      <c r="C194" s="23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  <c r="BB194" s="196"/>
      <c r="BC194" s="197"/>
      <c r="BD194" s="195"/>
    </row>
    <row r="195" spans="2:89" s="199" customFormat="1" x14ac:dyDescent="0.25">
      <c r="B195" s="199" t="s">
        <v>118</v>
      </c>
      <c r="C195" s="200">
        <v>21.597519999999999</v>
      </c>
      <c r="D195" s="201">
        <f t="shared" ref="D195:AI195" si="150">+D191*$C195</f>
        <v>0</v>
      </c>
      <c r="E195" s="201">
        <f t="shared" si="150"/>
        <v>0</v>
      </c>
      <c r="F195" s="201">
        <f t="shared" si="150"/>
        <v>0</v>
      </c>
      <c r="G195" s="201">
        <f t="shared" si="150"/>
        <v>0</v>
      </c>
      <c r="H195" s="201">
        <f t="shared" si="150"/>
        <v>0</v>
      </c>
      <c r="I195" s="201">
        <f t="shared" si="150"/>
        <v>0</v>
      </c>
      <c r="J195" s="201">
        <f t="shared" si="150"/>
        <v>0</v>
      </c>
      <c r="K195" s="201">
        <f t="shared" si="150"/>
        <v>0</v>
      </c>
      <c r="L195" s="201">
        <f t="shared" si="150"/>
        <v>0</v>
      </c>
      <c r="M195" s="201">
        <f t="shared" si="150"/>
        <v>0</v>
      </c>
      <c r="N195" s="201">
        <f t="shared" si="150"/>
        <v>0</v>
      </c>
      <c r="O195" s="201">
        <f t="shared" si="150"/>
        <v>0</v>
      </c>
      <c r="P195" s="201">
        <f t="shared" si="150"/>
        <v>0</v>
      </c>
      <c r="Q195" s="201">
        <f t="shared" si="150"/>
        <v>0</v>
      </c>
      <c r="R195" s="201">
        <f t="shared" si="150"/>
        <v>0</v>
      </c>
      <c r="S195" s="201">
        <f t="shared" si="150"/>
        <v>0</v>
      </c>
      <c r="T195" s="201">
        <f t="shared" si="150"/>
        <v>0</v>
      </c>
      <c r="U195" s="201">
        <f t="shared" si="150"/>
        <v>0</v>
      </c>
      <c r="V195" s="201">
        <f t="shared" si="150"/>
        <v>0</v>
      </c>
      <c r="W195" s="201">
        <f t="shared" si="150"/>
        <v>1.0798760000000001</v>
      </c>
      <c r="X195" s="201">
        <f t="shared" si="150"/>
        <v>2.5225903359999999</v>
      </c>
      <c r="Y195" s="201">
        <f t="shared" si="150"/>
        <v>3.2439475039999999</v>
      </c>
      <c r="Z195" s="201">
        <f t="shared" si="150"/>
        <v>7.2006131680000003</v>
      </c>
      <c r="AA195" s="201">
        <f t="shared" si="150"/>
        <v>7.7535096800000005</v>
      </c>
      <c r="AB195" s="201">
        <f t="shared" si="150"/>
        <v>8.4014352799999994</v>
      </c>
      <c r="AC195" s="201">
        <f t="shared" si="150"/>
        <v>9.0493608800000001</v>
      </c>
      <c r="AD195" s="201">
        <f t="shared" si="150"/>
        <v>9.6972864800000007</v>
      </c>
      <c r="AE195" s="201">
        <f t="shared" si="150"/>
        <v>10.345212080000001</v>
      </c>
      <c r="AF195" s="201">
        <f t="shared" si="150"/>
        <v>10.993137680000002</v>
      </c>
      <c r="AG195" s="201">
        <f t="shared" si="150"/>
        <v>11.641063280000003</v>
      </c>
      <c r="AH195" s="201">
        <f t="shared" si="150"/>
        <v>12.288988880000003</v>
      </c>
      <c r="AI195" s="201">
        <f t="shared" si="150"/>
        <v>12.936914480000004</v>
      </c>
      <c r="AJ195" s="201">
        <f t="shared" ref="AJ195:BB195" si="151">+AJ191*$C195</f>
        <v>13.606437600000005</v>
      </c>
      <c r="AK195" s="201">
        <f t="shared" si="151"/>
        <v>14.362350800000005</v>
      </c>
      <c r="AL195" s="201">
        <f t="shared" si="151"/>
        <v>15.118264000000005</v>
      </c>
      <c r="AM195" s="201">
        <f t="shared" si="151"/>
        <v>20.517644000000004</v>
      </c>
      <c r="AN195" s="201">
        <f t="shared" si="151"/>
        <v>21.597520000000003</v>
      </c>
      <c r="AO195" s="201">
        <f t="shared" si="151"/>
        <v>21.597520000000003</v>
      </c>
      <c r="AP195" s="201">
        <f t="shared" si="151"/>
        <v>21.597520000000003</v>
      </c>
      <c r="AQ195" s="201">
        <f t="shared" si="151"/>
        <v>21.597520000000003</v>
      </c>
      <c r="AR195" s="201">
        <f t="shared" si="151"/>
        <v>21.597520000000003</v>
      </c>
      <c r="AS195" s="201">
        <f t="shared" si="151"/>
        <v>21.597520000000003</v>
      </c>
      <c r="AT195" s="201">
        <f t="shared" si="151"/>
        <v>21.597520000000003</v>
      </c>
      <c r="AU195" s="201">
        <f t="shared" si="151"/>
        <v>21.597520000000003</v>
      </c>
      <c r="AV195" s="201">
        <f t="shared" si="151"/>
        <v>21.597520000000003</v>
      </c>
      <c r="AW195" s="201">
        <f t="shared" si="151"/>
        <v>21.597520000000003</v>
      </c>
      <c r="AX195" s="201">
        <f t="shared" si="151"/>
        <v>21.597520000000003</v>
      </c>
      <c r="AY195" s="201">
        <f t="shared" si="151"/>
        <v>21.597520000000003</v>
      </c>
      <c r="AZ195" s="201">
        <f t="shared" si="151"/>
        <v>21.597520000000003</v>
      </c>
      <c r="BA195" s="201">
        <f t="shared" si="151"/>
        <v>21.597520000000003</v>
      </c>
      <c r="BB195" s="201">
        <f t="shared" si="151"/>
        <v>21.597520000000003</v>
      </c>
      <c r="BC195" s="202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3"/>
      <c r="BN195" s="203"/>
      <c r="BO195" s="203"/>
      <c r="BP195" s="203"/>
      <c r="BQ195" s="203"/>
      <c r="BR195" s="203"/>
      <c r="BS195" s="203"/>
      <c r="BT195" s="203"/>
      <c r="BU195" s="203"/>
      <c r="BV195" s="203"/>
      <c r="BW195" s="203"/>
      <c r="BX195" s="203"/>
      <c r="BY195" s="203"/>
      <c r="BZ195" s="203"/>
      <c r="CA195" s="203"/>
      <c r="CB195" s="203"/>
      <c r="CC195" s="203"/>
      <c r="CD195" s="203"/>
      <c r="CE195" s="203"/>
      <c r="CF195" s="203"/>
      <c r="CG195" s="203"/>
      <c r="CH195" s="203"/>
      <c r="CI195" s="203"/>
      <c r="CJ195" s="203"/>
      <c r="CK195" s="203"/>
    </row>
    <row r="196" spans="2:89" s="204" customFormat="1" ht="13.8" thickBot="1" x14ac:dyDescent="0.3">
      <c r="B196" s="204" t="s">
        <v>119</v>
      </c>
      <c r="C196" s="205" t="str">
        <f>+C188</f>
        <v>Sold</v>
      </c>
      <c r="D196" s="206">
        <f t="shared" ref="D196:AI196" si="152">+D193*$C195</f>
        <v>0</v>
      </c>
      <c r="E196" s="206">
        <f t="shared" si="152"/>
        <v>0</v>
      </c>
      <c r="F196" s="206">
        <f t="shared" si="152"/>
        <v>0</v>
      </c>
      <c r="G196" s="206">
        <f t="shared" si="152"/>
        <v>0</v>
      </c>
      <c r="H196" s="206">
        <f t="shared" si="152"/>
        <v>0</v>
      </c>
      <c r="I196" s="206">
        <f t="shared" si="152"/>
        <v>0</v>
      </c>
      <c r="J196" s="206">
        <f t="shared" si="152"/>
        <v>0</v>
      </c>
      <c r="K196" s="206">
        <f t="shared" si="152"/>
        <v>0</v>
      </c>
      <c r="L196" s="206">
        <f t="shared" si="152"/>
        <v>0</v>
      </c>
      <c r="M196" s="206">
        <f t="shared" si="152"/>
        <v>0</v>
      </c>
      <c r="N196" s="206">
        <f t="shared" si="152"/>
        <v>0</v>
      </c>
      <c r="O196" s="206">
        <f t="shared" si="152"/>
        <v>0</v>
      </c>
      <c r="P196" s="206">
        <f t="shared" si="152"/>
        <v>0</v>
      </c>
      <c r="Q196" s="206">
        <f t="shared" si="152"/>
        <v>0</v>
      </c>
      <c r="R196" s="206">
        <f t="shared" si="152"/>
        <v>0</v>
      </c>
      <c r="S196" s="206">
        <f t="shared" si="152"/>
        <v>0</v>
      </c>
      <c r="T196" s="206">
        <f t="shared" si="152"/>
        <v>0</v>
      </c>
      <c r="U196" s="206">
        <f t="shared" si="152"/>
        <v>0</v>
      </c>
      <c r="V196" s="206">
        <f t="shared" si="152"/>
        <v>0</v>
      </c>
      <c r="W196" s="206">
        <f t="shared" si="152"/>
        <v>1.0798760000000001</v>
      </c>
      <c r="X196" s="206">
        <f t="shared" si="152"/>
        <v>1.0798760000000001</v>
      </c>
      <c r="Y196" s="206">
        <f t="shared" si="152"/>
        <v>1.0798760000000001</v>
      </c>
      <c r="Z196" s="206">
        <f t="shared" si="152"/>
        <v>4.2115163999999998</v>
      </c>
      <c r="AA196" s="206">
        <f t="shared" si="152"/>
        <v>6.2632807999999995</v>
      </c>
      <c r="AB196" s="206">
        <f t="shared" si="152"/>
        <v>7.7751071999999999</v>
      </c>
      <c r="AC196" s="206">
        <f t="shared" si="152"/>
        <v>8.6390080000000005</v>
      </c>
      <c r="AD196" s="206">
        <f t="shared" si="152"/>
        <v>11.014735200000001</v>
      </c>
      <c r="AE196" s="206">
        <f t="shared" si="152"/>
        <v>12.742536799999998</v>
      </c>
      <c r="AF196" s="206">
        <f t="shared" si="152"/>
        <v>15.118263999999998</v>
      </c>
      <c r="AG196" s="206">
        <f t="shared" si="152"/>
        <v>17.278016000000001</v>
      </c>
      <c r="AH196" s="206">
        <f t="shared" si="152"/>
        <v>17.925941599999998</v>
      </c>
      <c r="AI196" s="206">
        <f t="shared" si="152"/>
        <v>18.789842399999998</v>
      </c>
      <c r="AJ196" s="206">
        <f t="shared" ref="AJ196:BB196" si="153">+AJ193*$C195</f>
        <v>20.085693599999999</v>
      </c>
      <c r="AK196" s="206">
        <f t="shared" si="153"/>
        <v>20.517643999999997</v>
      </c>
      <c r="AL196" s="206">
        <f t="shared" si="153"/>
        <v>21.165569599999998</v>
      </c>
      <c r="AM196" s="206">
        <f t="shared" si="153"/>
        <v>21.597519999999999</v>
      </c>
      <c r="AN196" s="206">
        <f t="shared" si="153"/>
        <v>21.597519999999999</v>
      </c>
      <c r="AO196" s="206">
        <f t="shared" si="153"/>
        <v>21.597519999999999</v>
      </c>
      <c r="AP196" s="206">
        <f t="shared" si="153"/>
        <v>21.597519999999999</v>
      </c>
      <c r="AQ196" s="206">
        <f t="shared" si="153"/>
        <v>21.597519999999999</v>
      </c>
      <c r="AR196" s="206">
        <f t="shared" si="153"/>
        <v>21.597519999999999</v>
      </c>
      <c r="AS196" s="206">
        <f t="shared" si="153"/>
        <v>21.597519999999999</v>
      </c>
      <c r="AT196" s="206">
        <f t="shared" si="153"/>
        <v>21.597519999999999</v>
      </c>
      <c r="AU196" s="206">
        <f t="shared" si="153"/>
        <v>21.597519999999999</v>
      </c>
      <c r="AV196" s="206">
        <f t="shared" si="153"/>
        <v>21.597519999999999</v>
      </c>
      <c r="AW196" s="206">
        <f t="shared" si="153"/>
        <v>21.597519999999999</v>
      </c>
      <c r="AX196" s="206">
        <f t="shared" si="153"/>
        <v>21.597519999999999</v>
      </c>
      <c r="AY196" s="206">
        <f t="shared" si="153"/>
        <v>21.597519999999999</v>
      </c>
      <c r="AZ196" s="206">
        <f t="shared" si="153"/>
        <v>21.597519999999999</v>
      </c>
      <c r="BA196" s="206">
        <f t="shared" si="153"/>
        <v>21.597519999999999</v>
      </c>
      <c r="BB196" s="206">
        <f t="shared" si="153"/>
        <v>21.597519999999999</v>
      </c>
      <c r="BC196" s="207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08"/>
      <c r="CJ196" s="208"/>
      <c r="CK196" s="208"/>
    </row>
    <row r="197" spans="2:89" s="194" customFormat="1" ht="15" customHeight="1" thickTop="1" x14ac:dyDescent="0.25">
      <c r="B197" s="191" t="str">
        <f>+'NTP or Sold'!H20</f>
        <v>7FA w/ STG</v>
      </c>
      <c r="C197" s="265" t="str">
        <f>+'NTP or Sold'!T20</f>
        <v>Gen Power - McAdams, Mississippi location; duct fired (EECC) - 49%</v>
      </c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3"/>
    </row>
    <row r="198" spans="2:89" s="198" customFormat="1" x14ac:dyDescent="0.25">
      <c r="B198" s="195" t="s">
        <v>114</v>
      </c>
      <c r="C198" s="266"/>
      <c r="D198" s="196">
        <v>0</v>
      </c>
      <c r="E198" s="196">
        <v>0</v>
      </c>
      <c r="F198" s="196">
        <v>0</v>
      </c>
      <c r="G198" s="196">
        <v>0</v>
      </c>
      <c r="H198" s="196">
        <v>0</v>
      </c>
      <c r="I198" s="196">
        <v>0</v>
      </c>
      <c r="J198" s="196">
        <v>0</v>
      </c>
      <c r="K198" s="196">
        <v>0</v>
      </c>
      <c r="L198" s="196">
        <v>0</v>
      </c>
      <c r="M198" s="196">
        <v>0</v>
      </c>
      <c r="N198" s="196">
        <v>0</v>
      </c>
      <c r="O198" s="196">
        <v>0</v>
      </c>
      <c r="P198" s="196">
        <v>0</v>
      </c>
      <c r="Q198" s="196">
        <v>0</v>
      </c>
      <c r="R198" s="196">
        <v>0</v>
      </c>
      <c r="S198" s="196">
        <v>0</v>
      </c>
      <c r="T198" s="196">
        <v>0</v>
      </c>
      <c r="U198" s="196">
        <v>0</v>
      </c>
      <c r="V198" s="196">
        <v>0</v>
      </c>
      <c r="W198" s="196">
        <v>0.05</v>
      </c>
      <c r="X198" s="196">
        <v>7.1999999999999995E-2</v>
      </c>
      <c r="Y198" s="196">
        <v>3.7999999999999999E-2</v>
      </c>
      <c r="Z198" s="196">
        <v>0.19900000000000001</v>
      </c>
      <c r="AA198" s="196">
        <v>3.7999999999999999E-2</v>
      </c>
      <c r="AB198" s="196">
        <v>3.7999999999999999E-2</v>
      </c>
      <c r="AC198" s="196">
        <v>3.9E-2</v>
      </c>
      <c r="AD198" s="196">
        <v>3.9E-2</v>
      </c>
      <c r="AE198" s="196">
        <v>3.9E-2</v>
      </c>
      <c r="AF198" s="196">
        <v>3.9E-2</v>
      </c>
      <c r="AG198" s="196">
        <v>3.9E-2</v>
      </c>
      <c r="AH198" s="196">
        <v>0.04</v>
      </c>
      <c r="AI198" s="196">
        <v>0.04</v>
      </c>
      <c r="AJ198" s="196">
        <v>0.04</v>
      </c>
      <c r="AK198" s="196">
        <v>0.2</v>
      </c>
      <c r="AL198" s="196">
        <v>0.05</v>
      </c>
      <c r="AM198" s="196">
        <v>0</v>
      </c>
      <c r="AN198" s="196">
        <v>0</v>
      </c>
      <c r="AO198" s="196">
        <v>0</v>
      </c>
      <c r="AP198" s="196">
        <v>0</v>
      </c>
      <c r="AQ198" s="196">
        <v>0</v>
      </c>
      <c r="AR198" s="196">
        <v>0</v>
      </c>
      <c r="AS198" s="196">
        <v>0</v>
      </c>
      <c r="AT198" s="196">
        <v>0</v>
      </c>
      <c r="AU198" s="196">
        <v>0</v>
      </c>
      <c r="AV198" s="196">
        <v>0</v>
      </c>
      <c r="AW198" s="196">
        <v>0</v>
      </c>
      <c r="AX198" s="196">
        <v>0</v>
      </c>
      <c r="AY198" s="196">
        <v>0</v>
      </c>
      <c r="AZ198" s="196">
        <v>0</v>
      </c>
      <c r="BA198" s="196">
        <v>0</v>
      </c>
      <c r="BB198" s="196">
        <v>0</v>
      </c>
      <c r="BC198" s="197">
        <f>SUM(D198:BB198)</f>
        <v>1.0000000000000002</v>
      </c>
      <c r="BD198" s="195"/>
    </row>
    <row r="199" spans="2:89" s="198" customFormat="1" x14ac:dyDescent="0.25">
      <c r="B199" s="195" t="s">
        <v>115</v>
      </c>
      <c r="C199" s="266"/>
      <c r="D199" s="196">
        <f>D198</f>
        <v>0</v>
      </c>
      <c r="E199" s="196">
        <f t="shared" ref="E199:AJ199" si="154">+D199+E198</f>
        <v>0</v>
      </c>
      <c r="F199" s="196">
        <f t="shared" si="154"/>
        <v>0</v>
      </c>
      <c r="G199" s="196">
        <f t="shared" si="154"/>
        <v>0</v>
      </c>
      <c r="H199" s="196">
        <f t="shared" si="154"/>
        <v>0</v>
      </c>
      <c r="I199" s="196">
        <f t="shared" si="154"/>
        <v>0</v>
      </c>
      <c r="J199" s="196">
        <f t="shared" si="154"/>
        <v>0</v>
      </c>
      <c r="K199" s="196">
        <f t="shared" si="154"/>
        <v>0</v>
      </c>
      <c r="L199" s="196">
        <f t="shared" si="154"/>
        <v>0</v>
      </c>
      <c r="M199" s="196">
        <f t="shared" si="154"/>
        <v>0</v>
      </c>
      <c r="N199" s="196">
        <f t="shared" si="154"/>
        <v>0</v>
      </c>
      <c r="O199" s="196">
        <f t="shared" si="154"/>
        <v>0</v>
      </c>
      <c r="P199" s="196">
        <f t="shared" si="154"/>
        <v>0</v>
      </c>
      <c r="Q199" s="196">
        <f t="shared" si="154"/>
        <v>0</v>
      </c>
      <c r="R199" s="196">
        <f t="shared" si="154"/>
        <v>0</v>
      </c>
      <c r="S199" s="196">
        <f t="shared" si="154"/>
        <v>0</v>
      </c>
      <c r="T199" s="196">
        <f t="shared" si="154"/>
        <v>0</v>
      </c>
      <c r="U199" s="196">
        <f t="shared" si="154"/>
        <v>0</v>
      </c>
      <c r="V199" s="196">
        <f t="shared" si="154"/>
        <v>0</v>
      </c>
      <c r="W199" s="196">
        <f t="shared" si="154"/>
        <v>0.05</v>
      </c>
      <c r="X199" s="196">
        <f t="shared" si="154"/>
        <v>0.122</v>
      </c>
      <c r="Y199" s="196">
        <f t="shared" si="154"/>
        <v>0.16</v>
      </c>
      <c r="Z199" s="196">
        <f t="shared" si="154"/>
        <v>0.35899999999999999</v>
      </c>
      <c r="AA199" s="196">
        <f t="shared" si="154"/>
        <v>0.39699999999999996</v>
      </c>
      <c r="AB199" s="196">
        <f t="shared" si="154"/>
        <v>0.43499999999999994</v>
      </c>
      <c r="AC199" s="196">
        <f t="shared" si="154"/>
        <v>0.47399999999999992</v>
      </c>
      <c r="AD199" s="196">
        <f t="shared" si="154"/>
        <v>0.5129999999999999</v>
      </c>
      <c r="AE199" s="196">
        <f t="shared" si="154"/>
        <v>0.55199999999999994</v>
      </c>
      <c r="AF199" s="196">
        <f t="shared" si="154"/>
        <v>0.59099999999999997</v>
      </c>
      <c r="AG199" s="196">
        <f t="shared" si="154"/>
        <v>0.63</v>
      </c>
      <c r="AH199" s="196">
        <f t="shared" si="154"/>
        <v>0.67</v>
      </c>
      <c r="AI199" s="196">
        <f t="shared" si="154"/>
        <v>0.71000000000000008</v>
      </c>
      <c r="AJ199" s="196">
        <f t="shared" si="154"/>
        <v>0.75000000000000011</v>
      </c>
      <c r="AK199" s="196">
        <f t="shared" ref="AK199:BB199" si="155">+AJ199+AK198</f>
        <v>0.95000000000000018</v>
      </c>
      <c r="AL199" s="196">
        <f t="shared" si="155"/>
        <v>1.0000000000000002</v>
      </c>
      <c r="AM199" s="196">
        <f t="shared" si="155"/>
        <v>1.0000000000000002</v>
      </c>
      <c r="AN199" s="196">
        <f t="shared" si="155"/>
        <v>1.0000000000000002</v>
      </c>
      <c r="AO199" s="196">
        <f t="shared" si="155"/>
        <v>1.0000000000000002</v>
      </c>
      <c r="AP199" s="196">
        <f t="shared" si="155"/>
        <v>1.0000000000000002</v>
      </c>
      <c r="AQ199" s="196">
        <f t="shared" si="155"/>
        <v>1.0000000000000002</v>
      </c>
      <c r="AR199" s="196">
        <f t="shared" si="155"/>
        <v>1.0000000000000002</v>
      </c>
      <c r="AS199" s="196">
        <f t="shared" si="155"/>
        <v>1.0000000000000002</v>
      </c>
      <c r="AT199" s="196">
        <f t="shared" si="155"/>
        <v>1.0000000000000002</v>
      </c>
      <c r="AU199" s="196">
        <f t="shared" si="155"/>
        <v>1.0000000000000002</v>
      </c>
      <c r="AV199" s="196">
        <f t="shared" si="155"/>
        <v>1.0000000000000002</v>
      </c>
      <c r="AW199" s="196">
        <f t="shared" si="155"/>
        <v>1.0000000000000002</v>
      </c>
      <c r="AX199" s="196">
        <f t="shared" si="155"/>
        <v>1.0000000000000002</v>
      </c>
      <c r="AY199" s="196">
        <f t="shared" si="155"/>
        <v>1.0000000000000002</v>
      </c>
      <c r="AZ199" s="196">
        <f t="shared" si="155"/>
        <v>1.0000000000000002</v>
      </c>
      <c r="BA199" s="196">
        <f t="shared" si="155"/>
        <v>1.0000000000000002</v>
      </c>
      <c r="BB199" s="196">
        <f t="shared" si="155"/>
        <v>1.0000000000000002</v>
      </c>
      <c r="BC199" s="197"/>
      <c r="BD199" s="195"/>
    </row>
    <row r="200" spans="2:89" s="198" customFormat="1" x14ac:dyDescent="0.25">
      <c r="B200" s="195" t="s">
        <v>116</v>
      </c>
      <c r="C200" s="266"/>
      <c r="D200" s="196">
        <v>0</v>
      </c>
      <c r="E200" s="196">
        <v>0</v>
      </c>
      <c r="F200" s="196">
        <v>0</v>
      </c>
      <c r="G200" s="196">
        <v>0</v>
      </c>
      <c r="H200" s="196">
        <v>0</v>
      </c>
      <c r="I200" s="196">
        <v>0</v>
      </c>
      <c r="J200" s="196">
        <v>0</v>
      </c>
      <c r="K200" s="196">
        <v>0</v>
      </c>
      <c r="L200" s="196">
        <v>0</v>
      </c>
      <c r="M200" s="196">
        <v>0</v>
      </c>
      <c r="N200" s="196">
        <v>0</v>
      </c>
      <c r="O200" s="196">
        <v>0</v>
      </c>
      <c r="P200" s="196">
        <v>0</v>
      </c>
      <c r="Q200" s="196">
        <v>0</v>
      </c>
      <c r="R200" s="196">
        <v>0</v>
      </c>
      <c r="S200" s="196">
        <v>0</v>
      </c>
      <c r="T200" s="196">
        <v>0</v>
      </c>
      <c r="U200" s="196">
        <v>0</v>
      </c>
      <c r="V200" s="196">
        <v>0</v>
      </c>
      <c r="W200" s="196">
        <f t="shared" ref="W200:BB200" si="156">W201-V201</f>
        <v>0.111</v>
      </c>
      <c r="X200" s="196">
        <f t="shared" si="156"/>
        <v>3.6999999999999991E-2</v>
      </c>
      <c r="Y200" s="196">
        <f t="shared" si="156"/>
        <v>5.2000000000000018E-2</v>
      </c>
      <c r="Z200" s="196">
        <f t="shared" si="156"/>
        <v>9.9999999999999978E-2</v>
      </c>
      <c r="AA200" s="196">
        <f t="shared" si="156"/>
        <v>2.0000000000000018E-2</v>
      </c>
      <c r="AB200" s="196">
        <f t="shared" si="156"/>
        <v>2.0000000000000018E-2</v>
      </c>
      <c r="AC200" s="196">
        <f t="shared" si="156"/>
        <v>1.9999999999999962E-2</v>
      </c>
      <c r="AD200" s="196">
        <f t="shared" si="156"/>
        <v>2.0000000000000018E-2</v>
      </c>
      <c r="AE200" s="196">
        <f t="shared" si="156"/>
        <v>2.0000000000000018E-2</v>
      </c>
      <c r="AF200" s="196">
        <f t="shared" si="156"/>
        <v>0</v>
      </c>
      <c r="AG200" s="196">
        <f t="shared" si="156"/>
        <v>0</v>
      </c>
      <c r="AH200" s="196">
        <f t="shared" si="156"/>
        <v>0</v>
      </c>
      <c r="AI200" s="196">
        <f t="shared" si="156"/>
        <v>0</v>
      </c>
      <c r="AJ200" s="196">
        <f t="shared" si="156"/>
        <v>0</v>
      </c>
      <c r="AK200" s="196">
        <f t="shared" si="156"/>
        <v>0.6</v>
      </c>
      <c r="AL200" s="196">
        <f t="shared" si="156"/>
        <v>0</v>
      </c>
      <c r="AM200" s="196">
        <f t="shared" si="156"/>
        <v>0</v>
      </c>
      <c r="AN200" s="196">
        <f t="shared" si="156"/>
        <v>0</v>
      </c>
      <c r="AO200" s="196">
        <f t="shared" si="156"/>
        <v>0</v>
      </c>
      <c r="AP200" s="196">
        <f t="shared" si="156"/>
        <v>0</v>
      </c>
      <c r="AQ200" s="196">
        <f t="shared" si="156"/>
        <v>0</v>
      </c>
      <c r="AR200" s="196">
        <f t="shared" si="156"/>
        <v>0</v>
      </c>
      <c r="AS200" s="196">
        <f t="shared" si="156"/>
        <v>0</v>
      </c>
      <c r="AT200" s="196">
        <f t="shared" si="156"/>
        <v>0</v>
      </c>
      <c r="AU200" s="196">
        <f t="shared" si="156"/>
        <v>0</v>
      </c>
      <c r="AV200" s="196">
        <f t="shared" si="156"/>
        <v>0</v>
      </c>
      <c r="AW200" s="196">
        <f t="shared" si="156"/>
        <v>0</v>
      </c>
      <c r="AX200" s="196">
        <f t="shared" si="156"/>
        <v>0</v>
      </c>
      <c r="AY200" s="196">
        <f t="shared" si="156"/>
        <v>0</v>
      </c>
      <c r="AZ200" s="196">
        <f t="shared" si="156"/>
        <v>0</v>
      </c>
      <c r="BA200" s="196">
        <f t="shared" si="156"/>
        <v>0</v>
      </c>
      <c r="BB200" s="196">
        <f t="shared" si="156"/>
        <v>0</v>
      </c>
      <c r="BC200" s="197">
        <f>SUM(D200:BB200)</f>
        <v>1</v>
      </c>
      <c r="BD200" s="195"/>
    </row>
    <row r="201" spans="2:89" s="198" customFormat="1" x14ac:dyDescent="0.25">
      <c r="B201" s="195" t="s">
        <v>117</v>
      </c>
      <c r="C201" s="266"/>
      <c r="D201" s="196">
        <f>D200</f>
        <v>0</v>
      </c>
      <c r="E201" s="196">
        <f t="shared" ref="E201:V201" si="157">+D201+E200</f>
        <v>0</v>
      </c>
      <c r="F201" s="196">
        <f t="shared" si="157"/>
        <v>0</v>
      </c>
      <c r="G201" s="196">
        <f t="shared" si="157"/>
        <v>0</v>
      </c>
      <c r="H201" s="196">
        <f t="shared" si="157"/>
        <v>0</v>
      </c>
      <c r="I201" s="196">
        <f t="shared" si="157"/>
        <v>0</v>
      </c>
      <c r="J201" s="196">
        <f t="shared" si="157"/>
        <v>0</v>
      </c>
      <c r="K201" s="196">
        <f t="shared" si="157"/>
        <v>0</v>
      </c>
      <c r="L201" s="196">
        <f t="shared" si="157"/>
        <v>0</v>
      </c>
      <c r="M201" s="196">
        <f t="shared" si="157"/>
        <v>0</v>
      </c>
      <c r="N201" s="196">
        <f t="shared" si="157"/>
        <v>0</v>
      </c>
      <c r="O201" s="196">
        <f t="shared" si="157"/>
        <v>0</v>
      </c>
      <c r="P201" s="196">
        <f t="shared" si="157"/>
        <v>0</v>
      </c>
      <c r="Q201" s="196">
        <f t="shared" si="157"/>
        <v>0</v>
      </c>
      <c r="R201" s="196">
        <f t="shared" si="157"/>
        <v>0</v>
      </c>
      <c r="S201" s="196">
        <f t="shared" si="157"/>
        <v>0</v>
      </c>
      <c r="T201" s="196">
        <f t="shared" si="157"/>
        <v>0</v>
      </c>
      <c r="U201" s="196">
        <f t="shared" si="157"/>
        <v>0</v>
      </c>
      <c r="V201" s="196">
        <f t="shared" si="157"/>
        <v>0</v>
      </c>
      <c r="W201" s="196">
        <v>0.111</v>
      </c>
      <c r="X201" s="196">
        <v>0.14799999999999999</v>
      </c>
      <c r="Y201" s="196">
        <v>0.2</v>
      </c>
      <c r="Z201" s="196">
        <v>0.3</v>
      </c>
      <c r="AA201" s="196">
        <v>0.32</v>
      </c>
      <c r="AB201" s="196">
        <v>0.34</v>
      </c>
      <c r="AC201" s="196">
        <v>0.36</v>
      </c>
      <c r="AD201" s="196">
        <v>0.38</v>
      </c>
      <c r="AE201" s="196">
        <v>0.4</v>
      </c>
      <c r="AF201" s="196">
        <v>0.4</v>
      </c>
      <c r="AG201" s="196">
        <v>0.4</v>
      </c>
      <c r="AH201" s="196">
        <v>0.4</v>
      </c>
      <c r="AI201" s="196">
        <v>0.4</v>
      </c>
      <c r="AJ201" s="196">
        <v>0.4</v>
      </c>
      <c r="AK201" s="196">
        <v>1</v>
      </c>
      <c r="AL201" s="196">
        <v>1</v>
      </c>
      <c r="AM201" s="196">
        <v>1</v>
      </c>
      <c r="AN201" s="196">
        <v>1</v>
      </c>
      <c r="AO201" s="196">
        <v>1</v>
      </c>
      <c r="AP201" s="196">
        <v>1</v>
      </c>
      <c r="AQ201" s="196">
        <v>1</v>
      </c>
      <c r="AR201" s="196">
        <v>1</v>
      </c>
      <c r="AS201" s="196">
        <v>1</v>
      </c>
      <c r="AT201" s="196">
        <v>1</v>
      </c>
      <c r="AU201" s="196">
        <v>1</v>
      </c>
      <c r="AV201" s="196">
        <v>1</v>
      </c>
      <c r="AW201" s="196">
        <v>1</v>
      </c>
      <c r="AX201" s="196">
        <v>1</v>
      </c>
      <c r="AY201" s="196">
        <v>1</v>
      </c>
      <c r="AZ201" s="196">
        <v>1</v>
      </c>
      <c r="BA201" s="196">
        <v>1</v>
      </c>
      <c r="BB201" s="196">
        <v>1</v>
      </c>
      <c r="BC201" s="197"/>
      <c r="BD201" s="195"/>
    </row>
    <row r="202" spans="2:89" s="198" customFormat="1" x14ac:dyDescent="0.25">
      <c r="B202" s="195"/>
      <c r="C202" s="23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7"/>
      <c r="BD202" s="195"/>
    </row>
    <row r="203" spans="2:89" s="199" customFormat="1" x14ac:dyDescent="0.25">
      <c r="B203" s="199" t="s">
        <v>118</v>
      </c>
      <c r="C203" s="200">
        <v>34.627740000000003</v>
      </c>
      <c r="D203" s="201">
        <f t="shared" ref="D203:AI203" si="158">+D199*$C203</f>
        <v>0</v>
      </c>
      <c r="E203" s="201">
        <f t="shared" si="158"/>
        <v>0</v>
      </c>
      <c r="F203" s="201">
        <f t="shared" si="158"/>
        <v>0</v>
      </c>
      <c r="G203" s="201">
        <f t="shared" si="158"/>
        <v>0</v>
      </c>
      <c r="H203" s="201">
        <f t="shared" si="158"/>
        <v>0</v>
      </c>
      <c r="I203" s="201">
        <f t="shared" si="158"/>
        <v>0</v>
      </c>
      <c r="J203" s="201">
        <f t="shared" si="158"/>
        <v>0</v>
      </c>
      <c r="K203" s="201">
        <f t="shared" si="158"/>
        <v>0</v>
      </c>
      <c r="L203" s="201">
        <f t="shared" si="158"/>
        <v>0</v>
      </c>
      <c r="M203" s="201">
        <f t="shared" si="158"/>
        <v>0</v>
      </c>
      <c r="N203" s="201">
        <f t="shared" si="158"/>
        <v>0</v>
      </c>
      <c r="O203" s="201">
        <f t="shared" si="158"/>
        <v>0</v>
      </c>
      <c r="P203" s="201">
        <f t="shared" si="158"/>
        <v>0</v>
      </c>
      <c r="Q203" s="201">
        <f t="shared" si="158"/>
        <v>0</v>
      </c>
      <c r="R203" s="201">
        <f t="shared" si="158"/>
        <v>0</v>
      </c>
      <c r="S203" s="201">
        <f t="shared" si="158"/>
        <v>0</v>
      </c>
      <c r="T203" s="201">
        <f t="shared" si="158"/>
        <v>0</v>
      </c>
      <c r="U203" s="201">
        <f t="shared" si="158"/>
        <v>0</v>
      </c>
      <c r="V203" s="201">
        <f t="shared" si="158"/>
        <v>0</v>
      </c>
      <c r="W203" s="201">
        <f t="shared" si="158"/>
        <v>1.7313870000000002</v>
      </c>
      <c r="X203" s="201">
        <f t="shared" si="158"/>
        <v>4.2245842800000002</v>
      </c>
      <c r="Y203" s="201">
        <f t="shared" si="158"/>
        <v>5.5404384000000002</v>
      </c>
      <c r="Z203" s="201">
        <f t="shared" si="158"/>
        <v>12.431358660000001</v>
      </c>
      <c r="AA203" s="201">
        <f t="shared" si="158"/>
        <v>13.74721278</v>
      </c>
      <c r="AB203" s="201">
        <f t="shared" si="158"/>
        <v>15.063066899999999</v>
      </c>
      <c r="AC203" s="201">
        <f t="shared" si="158"/>
        <v>16.413548759999998</v>
      </c>
      <c r="AD203" s="201">
        <f t="shared" si="158"/>
        <v>17.76403062</v>
      </c>
      <c r="AE203" s="201">
        <f t="shared" si="158"/>
        <v>19.114512479999998</v>
      </c>
      <c r="AF203" s="201">
        <f t="shared" si="158"/>
        <v>20.464994340000001</v>
      </c>
      <c r="AG203" s="201">
        <f t="shared" si="158"/>
        <v>21.815476200000003</v>
      </c>
      <c r="AH203" s="201">
        <f t="shared" si="158"/>
        <v>23.200585800000002</v>
      </c>
      <c r="AI203" s="201">
        <f t="shared" si="158"/>
        <v>24.585695400000006</v>
      </c>
      <c r="AJ203" s="201">
        <f t="shared" ref="AJ203:BB203" si="159">+AJ199*$C203</f>
        <v>25.970805000000006</v>
      </c>
      <c r="AK203" s="201">
        <f t="shared" si="159"/>
        <v>32.896353000000012</v>
      </c>
      <c r="AL203" s="201">
        <f t="shared" si="159"/>
        <v>34.62774000000001</v>
      </c>
      <c r="AM203" s="201">
        <f t="shared" si="159"/>
        <v>34.62774000000001</v>
      </c>
      <c r="AN203" s="201">
        <f t="shared" si="159"/>
        <v>34.62774000000001</v>
      </c>
      <c r="AO203" s="201">
        <f t="shared" si="159"/>
        <v>34.62774000000001</v>
      </c>
      <c r="AP203" s="201">
        <f t="shared" si="159"/>
        <v>34.62774000000001</v>
      </c>
      <c r="AQ203" s="201">
        <f t="shared" si="159"/>
        <v>34.62774000000001</v>
      </c>
      <c r="AR203" s="201">
        <f t="shared" si="159"/>
        <v>34.62774000000001</v>
      </c>
      <c r="AS203" s="201">
        <f t="shared" si="159"/>
        <v>34.62774000000001</v>
      </c>
      <c r="AT203" s="201">
        <f t="shared" si="159"/>
        <v>34.62774000000001</v>
      </c>
      <c r="AU203" s="201">
        <f t="shared" si="159"/>
        <v>34.62774000000001</v>
      </c>
      <c r="AV203" s="201">
        <f t="shared" si="159"/>
        <v>34.62774000000001</v>
      </c>
      <c r="AW203" s="201">
        <f t="shared" si="159"/>
        <v>34.62774000000001</v>
      </c>
      <c r="AX203" s="201">
        <f t="shared" si="159"/>
        <v>34.62774000000001</v>
      </c>
      <c r="AY203" s="201">
        <f t="shared" si="159"/>
        <v>34.62774000000001</v>
      </c>
      <c r="AZ203" s="201">
        <f t="shared" si="159"/>
        <v>34.62774000000001</v>
      </c>
      <c r="BA203" s="201">
        <f t="shared" si="159"/>
        <v>34.62774000000001</v>
      </c>
      <c r="BB203" s="201">
        <f t="shared" si="159"/>
        <v>34.62774000000001</v>
      </c>
      <c r="BC203" s="202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3"/>
      <c r="BN203" s="203"/>
      <c r="BO203" s="203"/>
      <c r="BP203" s="203"/>
      <c r="BQ203" s="203"/>
      <c r="BR203" s="203"/>
      <c r="BS203" s="203"/>
      <c r="BT203" s="203"/>
      <c r="BU203" s="203"/>
      <c r="BV203" s="203"/>
      <c r="BW203" s="203"/>
      <c r="BX203" s="203"/>
      <c r="BY203" s="203"/>
      <c r="BZ203" s="203"/>
      <c r="CA203" s="203"/>
      <c r="CB203" s="203"/>
      <c r="CC203" s="203"/>
      <c r="CD203" s="203"/>
      <c r="CE203" s="203"/>
      <c r="CF203" s="203"/>
      <c r="CG203" s="203"/>
      <c r="CH203" s="203"/>
      <c r="CI203" s="203"/>
      <c r="CJ203" s="203"/>
      <c r="CK203" s="203"/>
    </row>
    <row r="204" spans="2:89" s="204" customFormat="1" ht="13.8" thickBot="1" x14ac:dyDescent="0.3">
      <c r="B204" s="204" t="s">
        <v>119</v>
      </c>
      <c r="C204" s="205" t="str">
        <f>+'NTP or Sold'!C20</f>
        <v>Sold</v>
      </c>
      <c r="D204" s="206">
        <f t="shared" ref="D204:AI204" si="160">+D201*$C203</f>
        <v>0</v>
      </c>
      <c r="E204" s="206">
        <f t="shared" si="160"/>
        <v>0</v>
      </c>
      <c r="F204" s="206">
        <f t="shared" si="160"/>
        <v>0</v>
      </c>
      <c r="G204" s="206">
        <f t="shared" si="160"/>
        <v>0</v>
      </c>
      <c r="H204" s="206">
        <f t="shared" si="160"/>
        <v>0</v>
      </c>
      <c r="I204" s="206">
        <f t="shared" si="160"/>
        <v>0</v>
      </c>
      <c r="J204" s="206">
        <f t="shared" si="160"/>
        <v>0</v>
      </c>
      <c r="K204" s="206">
        <f t="shared" si="160"/>
        <v>0</v>
      </c>
      <c r="L204" s="206">
        <f t="shared" si="160"/>
        <v>0</v>
      </c>
      <c r="M204" s="206">
        <f t="shared" si="160"/>
        <v>0</v>
      </c>
      <c r="N204" s="206">
        <f t="shared" si="160"/>
        <v>0</v>
      </c>
      <c r="O204" s="206">
        <f t="shared" si="160"/>
        <v>0</v>
      </c>
      <c r="P204" s="206">
        <f t="shared" si="160"/>
        <v>0</v>
      </c>
      <c r="Q204" s="206">
        <f t="shared" si="160"/>
        <v>0</v>
      </c>
      <c r="R204" s="206">
        <f t="shared" si="160"/>
        <v>0</v>
      </c>
      <c r="S204" s="206">
        <f t="shared" si="160"/>
        <v>0</v>
      </c>
      <c r="T204" s="206">
        <f t="shared" si="160"/>
        <v>0</v>
      </c>
      <c r="U204" s="206">
        <f t="shared" si="160"/>
        <v>0</v>
      </c>
      <c r="V204" s="206">
        <f t="shared" si="160"/>
        <v>0</v>
      </c>
      <c r="W204" s="206">
        <f t="shared" si="160"/>
        <v>3.8436791400000003</v>
      </c>
      <c r="X204" s="206">
        <f t="shared" si="160"/>
        <v>5.1249055200000004</v>
      </c>
      <c r="Y204" s="206">
        <f t="shared" si="160"/>
        <v>6.9255480000000009</v>
      </c>
      <c r="Z204" s="206">
        <f t="shared" si="160"/>
        <v>10.388322000000001</v>
      </c>
      <c r="AA204" s="206">
        <f t="shared" si="160"/>
        <v>11.0808768</v>
      </c>
      <c r="AB204" s="206">
        <f t="shared" si="160"/>
        <v>11.773431600000002</v>
      </c>
      <c r="AC204" s="206">
        <f t="shared" si="160"/>
        <v>12.4659864</v>
      </c>
      <c r="AD204" s="206">
        <f t="shared" si="160"/>
        <v>13.158541200000002</v>
      </c>
      <c r="AE204" s="206">
        <f t="shared" si="160"/>
        <v>13.851096000000002</v>
      </c>
      <c r="AF204" s="206">
        <f t="shared" si="160"/>
        <v>13.851096000000002</v>
      </c>
      <c r="AG204" s="206">
        <f t="shared" si="160"/>
        <v>13.851096000000002</v>
      </c>
      <c r="AH204" s="206">
        <f t="shared" si="160"/>
        <v>13.851096000000002</v>
      </c>
      <c r="AI204" s="206">
        <f t="shared" si="160"/>
        <v>13.851096000000002</v>
      </c>
      <c r="AJ204" s="206">
        <f t="shared" ref="AJ204:BB204" si="161">+AJ201*$C203</f>
        <v>13.851096000000002</v>
      </c>
      <c r="AK204" s="206">
        <f t="shared" si="161"/>
        <v>34.627740000000003</v>
      </c>
      <c r="AL204" s="206">
        <f t="shared" si="161"/>
        <v>34.627740000000003</v>
      </c>
      <c r="AM204" s="206">
        <f t="shared" si="161"/>
        <v>34.627740000000003</v>
      </c>
      <c r="AN204" s="206">
        <f t="shared" si="161"/>
        <v>34.627740000000003</v>
      </c>
      <c r="AO204" s="206">
        <f t="shared" si="161"/>
        <v>34.627740000000003</v>
      </c>
      <c r="AP204" s="206">
        <f t="shared" si="161"/>
        <v>34.627740000000003</v>
      </c>
      <c r="AQ204" s="206">
        <f t="shared" si="161"/>
        <v>34.627740000000003</v>
      </c>
      <c r="AR204" s="206">
        <f t="shared" si="161"/>
        <v>34.627740000000003</v>
      </c>
      <c r="AS204" s="206">
        <f t="shared" si="161"/>
        <v>34.627740000000003</v>
      </c>
      <c r="AT204" s="206">
        <f t="shared" si="161"/>
        <v>34.627740000000003</v>
      </c>
      <c r="AU204" s="206">
        <f t="shared" si="161"/>
        <v>34.627740000000003</v>
      </c>
      <c r="AV204" s="206">
        <f t="shared" si="161"/>
        <v>34.627740000000003</v>
      </c>
      <c r="AW204" s="206">
        <f t="shared" si="161"/>
        <v>34.627740000000003</v>
      </c>
      <c r="AX204" s="206">
        <f t="shared" si="161"/>
        <v>34.627740000000003</v>
      </c>
      <c r="AY204" s="206">
        <f t="shared" si="161"/>
        <v>34.627740000000003</v>
      </c>
      <c r="AZ204" s="206">
        <f t="shared" si="161"/>
        <v>34.627740000000003</v>
      </c>
      <c r="BA204" s="206">
        <f t="shared" si="161"/>
        <v>34.627740000000003</v>
      </c>
      <c r="BB204" s="206">
        <f t="shared" si="161"/>
        <v>34.627740000000003</v>
      </c>
      <c r="BC204" s="207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08"/>
      <c r="CJ204" s="208"/>
      <c r="CK204" s="208"/>
    </row>
    <row r="205" spans="2:89" s="194" customFormat="1" ht="15" customHeight="1" thickTop="1" x14ac:dyDescent="0.25">
      <c r="B205" s="191" t="str">
        <f>+'NTP or Sold'!H21</f>
        <v>7FA w/ STG</v>
      </c>
      <c r="C205" s="265" t="str">
        <f>+'NTP or Sold'!T21</f>
        <v>Gen Power - McAdams, Mississippi location; duct fired (EECC) - 49%</v>
      </c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3"/>
    </row>
    <row r="206" spans="2:89" s="198" customFormat="1" x14ac:dyDescent="0.25">
      <c r="B206" s="195" t="s">
        <v>114</v>
      </c>
      <c r="C206" s="266"/>
      <c r="D206" s="196">
        <v>0</v>
      </c>
      <c r="E206" s="196">
        <v>0</v>
      </c>
      <c r="F206" s="196">
        <v>0</v>
      </c>
      <c r="G206" s="196">
        <v>0</v>
      </c>
      <c r="H206" s="196">
        <v>0</v>
      </c>
      <c r="I206" s="196">
        <v>0</v>
      </c>
      <c r="J206" s="196">
        <v>0</v>
      </c>
      <c r="K206" s="196">
        <v>0</v>
      </c>
      <c r="L206" s="196">
        <v>0</v>
      </c>
      <c r="M206" s="196">
        <v>0</v>
      </c>
      <c r="N206" s="196">
        <v>0</v>
      </c>
      <c r="O206" s="196">
        <v>0</v>
      </c>
      <c r="P206" s="196">
        <v>0</v>
      </c>
      <c r="Q206" s="196">
        <v>0</v>
      </c>
      <c r="R206" s="196">
        <v>0</v>
      </c>
      <c r="S206" s="196">
        <v>0</v>
      </c>
      <c r="T206" s="196">
        <v>0</v>
      </c>
      <c r="U206" s="196">
        <v>0</v>
      </c>
      <c r="V206" s="196">
        <v>0</v>
      </c>
      <c r="W206" s="196">
        <v>0.05</v>
      </c>
      <c r="X206" s="196">
        <v>7.0000000000000007E-2</v>
      </c>
      <c r="Y206" s="196">
        <v>3.5000000000000003E-2</v>
      </c>
      <c r="Z206" s="196">
        <v>0.19</v>
      </c>
      <c r="AA206" s="196">
        <v>3.5000000000000003E-2</v>
      </c>
      <c r="AB206" s="196">
        <v>3.5000000000000003E-2</v>
      </c>
      <c r="AC206" s="196">
        <v>3.5000000000000003E-2</v>
      </c>
      <c r="AD206" s="196">
        <v>3.5999999999999997E-2</v>
      </c>
      <c r="AE206" s="196">
        <v>3.5999999999999997E-2</v>
      </c>
      <c r="AF206" s="196">
        <v>3.6999999999999998E-2</v>
      </c>
      <c r="AG206" s="196">
        <v>3.6999999999999998E-2</v>
      </c>
      <c r="AH206" s="196">
        <v>3.6999999999999998E-2</v>
      </c>
      <c r="AI206" s="196">
        <v>3.6999999999999998E-2</v>
      </c>
      <c r="AJ206" s="196">
        <v>0.04</v>
      </c>
      <c r="AK206" s="196">
        <v>0.04</v>
      </c>
      <c r="AL206" s="196">
        <v>0.2</v>
      </c>
      <c r="AM206" s="196">
        <v>0.05</v>
      </c>
      <c r="AN206" s="196">
        <v>0</v>
      </c>
      <c r="AO206" s="196">
        <v>0</v>
      </c>
      <c r="AP206" s="196">
        <v>0</v>
      </c>
      <c r="AQ206" s="196">
        <v>0</v>
      </c>
      <c r="AR206" s="196">
        <v>0</v>
      </c>
      <c r="AS206" s="196">
        <v>0</v>
      </c>
      <c r="AT206" s="196">
        <v>0</v>
      </c>
      <c r="AU206" s="196">
        <v>0</v>
      </c>
      <c r="AV206" s="196">
        <v>0</v>
      </c>
      <c r="AW206" s="196">
        <v>0</v>
      </c>
      <c r="AX206" s="196">
        <v>0</v>
      </c>
      <c r="AY206" s="196">
        <v>0</v>
      </c>
      <c r="AZ206" s="196">
        <v>0</v>
      </c>
      <c r="BA206" s="196">
        <v>0</v>
      </c>
      <c r="BB206" s="196">
        <v>0</v>
      </c>
      <c r="BC206" s="197">
        <f>SUM(D206:BB206)</f>
        <v>1.0000000000000002</v>
      </c>
      <c r="BD206" s="195"/>
    </row>
    <row r="207" spans="2:89" s="198" customFormat="1" x14ac:dyDescent="0.25">
      <c r="B207" s="195" t="s">
        <v>115</v>
      </c>
      <c r="C207" s="266"/>
      <c r="D207" s="196">
        <f>D206</f>
        <v>0</v>
      </c>
      <c r="E207" s="196">
        <f t="shared" ref="E207:AJ207" si="162">+D207+E206</f>
        <v>0</v>
      </c>
      <c r="F207" s="196">
        <f t="shared" si="162"/>
        <v>0</v>
      </c>
      <c r="G207" s="196">
        <f t="shared" si="162"/>
        <v>0</v>
      </c>
      <c r="H207" s="196">
        <f t="shared" si="162"/>
        <v>0</v>
      </c>
      <c r="I207" s="196">
        <f t="shared" si="162"/>
        <v>0</v>
      </c>
      <c r="J207" s="196">
        <f t="shared" si="162"/>
        <v>0</v>
      </c>
      <c r="K207" s="196">
        <f t="shared" si="162"/>
        <v>0</v>
      </c>
      <c r="L207" s="196">
        <f t="shared" si="162"/>
        <v>0</v>
      </c>
      <c r="M207" s="196">
        <f t="shared" si="162"/>
        <v>0</v>
      </c>
      <c r="N207" s="196">
        <f t="shared" si="162"/>
        <v>0</v>
      </c>
      <c r="O207" s="196">
        <f t="shared" si="162"/>
        <v>0</v>
      </c>
      <c r="P207" s="196">
        <f t="shared" si="162"/>
        <v>0</v>
      </c>
      <c r="Q207" s="196">
        <f t="shared" si="162"/>
        <v>0</v>
      </c>
      <c r="R207" s="196">
        <f t="shared" si="162"/>
        <v>0</v>
      </c>
      <c r="S207" s="196">
        <f t="shared" si="162"/>
        <v>0</v>
      </c>
      <c r="T207" s="196">
        <f t="shared" si="162"/>
        <v>0</v>
      </c>
      <c r="U207" s="196">
        <f t="shared" si="162"/>
        <v>0</v>
      </c>
      <c r="V207" s="196">
        <f t="shared" si="162"/>
        <v>0</v>
      </c>
      <c r="W207" s="196">
        <f t="shared" si="162"/>
        <v>0.05</v>
      </c>
      <c r="X207" s="196">
        <f t="shared" si="162"/>
        <v>0.12000000000000001</v>
      </c>
      <c r="Y207" s="196">
        <f t="shared" si="162"/>
        <v>0.15500000000000003</v>
      </c>
      <c r="Z207" s="196">
        <f t="shared" si="162"/>
        <v>0.34500000000000003</v>
      </c>
      <c r="AA207" s="196">
        <f t="shared" si="162"/>
        <v>0.38</v>
      </c>
      <c r="AB207" s="196">
        <f t="shared" si="162"/>
        <v>0.41500000000000004</v>
      </c>
      <c r="AC207" s="196">
        <f t="shared" si="162"/>
        <v>0.45000000000000007</v>
      </c>
      <c r="AD207" s="196">
        <f t="shared" si="162"/>
        <v>0.48600000000000004</v>
      </c>
      <c r="AE207" s="196">
        <f t="shared" si="162"/>
        <v>0.52200000000000002</v>
      </c>
      <c r="AF207" s="196">
        <f t="shared" si="162"/>
        <v>0.55900000000000005</v>
      </c>
      <c r="AG207" s="196">
        <f t="shared" si="162"/>
        <v>0.59600000000000009</v>
      </c>
      <c r="AH207" s="196">
        <f t="shared" si="162"/>
        <v>0.63300000000000012</v>
      </c>
      <c r="AI207" s="196">
        <f t="shared" si="162"/>
        <v>0.67000000000000015</v>
      </c>
      <c r="AJ207" s="196">
        <f t="shared" si="162"/>
        <v>0.71000000000000019</v>
      </c>
      <c r="AK207" s="196">
        <f t="shared" ref="AK207:BB207" si="163">+AJ207+AK206</f>
        <v>0.75000000000000022</v>
      </c>
      <c r="AL207" s="196">
        <f t="shared" si="163"/>
        <v>0.95000000000000018</v>
      </c>
      <c r="AM207" s="196">
        <f t="shared" si="163"/>
        <v>1.0000000000000002</v>
      </c>
      <c r="AN207" s="196">
        <f t="shared" si="163"/>
        <v>1.0000000000000002</v>
      </c>
      <c r="AO207" s="196">
        <f t="shared" si="163"/>
        <v>1.0000000000000002</v>
      </c>
      <c r="AP207" s="196">
        <f t="shared" si="163"/>
        <v>1.0000000000000002</v>
      </c>
      <c r="AQ207" s="196">
        <f t="shared" si="163"/>
        <v>1.0000000000000002</v>
      </c>
      <c r="AR207" s="196">
        <f t="shared" si="163"/>
        <v>1.0000000000000002</v>
      </c>
      <c r="AS207" s="196">
        <f t="shared" si="163"/>
        <v>1.0000000000000002</v>
      </c>
      <c r="AT207" s="196">
        <f t="shared" si="163"/>
        <v>1.0000000000000002</v>
      </c>
      <c r="AU207" s="196">
        <f t="shared" si="163"/>
        <v>1.0000000000000002</v>
      </c>
      <c r="AV207" s="196">
        <f t="shared" si="163"/>
        <v>1.0000000000000002</v>
      </c>
      <c r="AW207" s="196">
        <f t="shared" si="163"/>
        <v>1.0000000000000002</v>
      </c>
      <c r="AX207" s="196">
        <f t="shared" si="163"/>
        <v>1.0000000000000002</v>
      </c>
      <c r="AY207" s="196">
        <f t="shared" si="163"/>
        <v>1.0000000000000002</v>
      </c>
      <c r="AZ207" s="196">
        <f t="shared" si="163"/>
        <v>1.0000000000000002</v>
      </c>
      <c r="BA207" s="196">
        <f t="shared" si="163"/>
        <v>1.0000000000000002</v>
      </c>
      <c r="BB207" s="196">
        <f t="shared" si="163"/>
        <v>1.0000000000000002</v>
      </c>
      <c r="BC207" s="197"/>
      <c r="BD207" s="195"/>
    </row>
    <row r="208" spans="2:89" s="198" customFormat="1" x14ac:dyDescent="0.25">
      <c r="B208" s="195" t="s">
        <v>116</v>
      </c>
      <c r="C208" s="266"/>
      <c r="D208" s="196">
        <v>0</v>
      </c>
      <c r="E208" s="196">
        <v>0</v>
      </c>
      <c r="F208" s="196">
        <v>0</v>
      </c>
      <c r="G208" s="196">
        <v>0</v>
      </c>
      <c r="H208" s="196">
        <v>0</v>
      </c>
      <c r="I208" s="196">
        <v>0</v>
      </c>
      <c r="J208" s="196">
        <v>0</v>
      </c>
      <c r="K208" s="196">
        <v>0</v>
      </c>
      <c r="L208" s="196">
        <v>0</v>
      </c>
      <c r="M208" s="196">
        <v>0</v>
      </c>
      <c r="N208" s="196">
        <v>0</v>
      </c>
      <c r="O208" s="196">
        <v>0</v>
      </c>
      <c r="P208" s="196">
        <v>0</v>
      </c>
      <c r="Q208" s="196">
        <v>0</v>
      </c>
      <c r="R208" s="196">
        <v>0</v>
      </c>
      <c r="S208" s="196">
        <v>0</v>
      </c>
      <c r="T208" s="196">
        <v>0</v>
      </c>
      <c r="U208" s="196">
        <v>0</v>
      </c>
      <c r="V208" s="196">
        <v>0</v>
      </c>
      <c r="W208" s="196">
        <f t="shared" ref="W208:BB208" si="164">W209-V209</f>
        <v>0.111</v>
      </c>
      <c r="X208" s="196">
        <f t="shared" si="164"/>
        <v>3.6999999999999991E-2</v>
      </c>
      <c r="Y208" s="196">
        <f t="shared" si="164"/>
        <v>5.2000000000000018E-2</v>
      </c>
      <c r="Z208" s="196">
        <f t="shared" si="164"/>
        <v>9.9999999999999978E-2</v>
      </c>
      <c r="AA208" s="196">
        <f t="shared" si="164"/>
        <v>2.0000000000000018E-2</v>
      </c>
      <c r="AB208" s="196">
        <f t="shared" si="164"/>
        <v>2.0000000000000018E-2</v>
      </c>
      <c r="AC208" s="196">
        <f t="shared" si="164"/>
        <v>1.9999999999999962E-2</v>
      </c>
      <c r="AD208" s="196">
        <f t="shared" si="164"/>
        <v>4.0000000000000036E-2</v>
      </c>
      <c r="AE208" s="196">
        <f t="shared" si="164"/>
        <v>0</v>
      </c>
      <c r="AF208" s="196">
        <f t="shared" si="164"/>
        <v>0</v>
      </c>
      <c r="AG208" s="196">
        <f t="shared" si="164"/>
        <v>0</v>
      </c>
      <c r="AH208" s="196">
        <f t="shared" si="164"/>
        <v>0</v>
      </c>
      <c r="AI208" s="196">
        <f t="shared" si="164"/>
        <v>0</v>
      </c>
      <c r="AJ208" s="196">
        <f t="shared" si="164"/>
        <v>0</v>
      </c>
      <c r="AK208" s="196">
        <f t="shared" si="164"/>
        <v>0</v>
      </c>
      <c r="AL208" s="196">
        <f t="shared" si="164"/>
        <v>0.6</v>
      </c>
      <c r="AM208" s="196">
        <f t="shared" si="164"/>
        <v>0</v>
      </c>
      <c r="AN208" s="196">
        <f t="shared" si="164"/>
        <v>0</v>
      </c>
      <c r="AO208" s="196">
        <f t="shared" si="164"/>
        <v>0</v>
      </c>
      <c r="AP208" s="196">
        <f t="shared" si="164"/>
        <v>0</v>
      </c>
      <c r="AQ208" s="196">
        <f t="shared" si="164"/>
        <v>0</v>
      </c>
      <c r="AR208" s="196">
        <f t="shared" si="164"/>
        <v>0</v>
      </c>
      <c r="AS208" s="196">
        <f t="shared" si="164"/>
        <v>0</v>
      </c>
      <c r="AT208" s="196">
        <f t="shared" si="164"/>
        <v>0</v>
      </c>
      <c r="AU208" s="196">
        <f t="shared" si="164"/>
        <v>0</v>
      </c>
      <c r="AV208" s="196">
        <f t="shared" si="164"/>
        <v>0</v>
      </c>
      <c r="AW208" s="196">
        <f t="shared" si="164"/>
        <v>0</v>
      </c>
      <c r="AX208" s="196">
        <f t="shared" si="164"/>
        <v>0</v>
      </c>
      <c r="AY208" s="196">
        <f t="shared" si="164"/>
        <v>0</v>
      </c>
      <c r="AZ208" s="196">
        <f t="shared" si="164"/>
        <v>0</v>
      </c>
      <c r="BA208" s="196">
        <f t="shared" si="164"/>
        <v>0</v>
      </c>
      <c r="BB208" s="196">
        <f t="shared" si="164"/>
        <v>0</v>
      </c>
      <c r="BC208" s="197">
        <f>SUM(D208:BB208)</f>
        <v>1</v>
      </c>
      <c r="BD208" s="195"/>
    </row>
    <row r="209" spans="2:89" s="198" customFormat="1" x14ac:dyDescent="0.25">
      <c r="B209" s="195" t="s">
        <v>117</v>
      </c>
      <c r="C209" s="266"/>
      <c r="D209" s="196">
        <f>D208</f>
        <v>0</v>
      </c>
      <c r="E209" s="196">
        <f t="shared" ref="E209:V209" si="165">+D209+E208</f>
        <v>0</v>
      </c>
      <c r="F209" s="196">
        <f t="shared" si="165"/>
        <v>0</v>
      </c>
      <c r="G209" s="196">
        <f t="shared" si="165"/>
        <v>0</v>
      </c>
      <c r="H209" s="196">
        <f t="shared" si="165"/>
        <v>0</v>
      </c>
      <c r="I209" s="196">
        <f t="shared" si="165"/>
        <v>0</v>
      </c>
      <c r="J209" s="196">
        <f t="shared" si="165"/>
        <v>0</v>
      </c>
      <c r="K209" s="196">
        <f t="shared" si="165"/>
        <v>0</v>
      </c>
      <c r="L209" s="196">
        <f t="shared" si="165"/>
        <v>0</v>
      </c>
      <c r="M209" s="196">
        <f t="shared" si="165"/>
        <v>0</v>
      </c>
      <c r="N209" s="196">
        <f t="shared" si="165"/>
        <v>0</v>
      </c>
      <c r="O209" s="196">
        <f t="shared" si="165"/>
        <v>0</v>
      </c>
      <c r="P209" s="196">
        <f t="shared" si="165"/>
        <v>0</v>
      </c>
      <c r="Q209" s="196">
        <f t="shared" si="165"/>
        <v>0</v>
      </c>
      <c r="R209" s="196">
        <f t="shared" si="165"/>
        <v>0</v>
      </c>
      <c r="S209" s="196">
        <f t="shared" si="165"/>
        <v>0</v>
      </c>
      <c r="T209" s="196">
        <f t="shared" si="165"/>
        <v>0</v>
      </c>
      <c r="U209" s="196">
        <f t="shared" si="165"/>
        <v>0</v>
      </c>
      <c r="V209" s="196">
        <f t="shared" si="165"/>
        <v>0</v>
      </c>
      <c r="W209" s="196">
        <v>0.111</v>
      </c>
      <c r="X209" s="196">
        <v>0.14799999999999999</v>
      </c>
      <c r="Y209" s="196">
        <v>0.2</v>
      </c>
      <c r="Z209" s="196">
        <v>0.3</v>
      </c>
      <c r="AA209" s="196">
        <v>0.32</v>
      </c>
      <c r="AB209" s="196">
        <v>0.34</v>
      </c>
      <c r="AC209" s="196">
        <v>0.36</v>
      </c>
      <c r="AD209" s="196">
        <v>0.4</v>
      </c>
      <c r="AE209" s="196">
        <v>0.4</v>
      </c>
      <c r="AF209" s="196">
        <v>0.4</v>
      </c>
      <c r="AG209" s="196">
        <v>0.4</v>
      </c>
      <c r="AH209" s="196">
        <v>0.4</v>
      </c>
      <c r="AI209" s="196">
        <v>0.4</v>
      </c>
      <c r="AJ209" s="196">
        <v>0.4</v>
      </c>
      <c r="AK209" s="196">
        <v>0.4</v>
      </c>
      <c r="AL209" s="196">
        <v>1</v>
      </c>
      <c r="AM209" s="196">
        <v>1</v>
      </c>
      <c r="AN209" s="196">
        <v>1</v>
      </c>
      <c r="AO209" s="196">
        <v>1</v>
      </c>
      <c r="AP209" s="196">
        <v>1</v>
      </c>
      <c r="AQ209" s="196">
        <v>1</v>
      </c>
      <c r="AR209" s="196">
        <v>1</v>
      </c>
      <c r="AS209" s="196">
        <v>1</v>
      </c>
      <c r="AT209" s="196">
        <v>1</v>
      </c>
      <c r="AU209" s="196">
        <v>1</v>
      </c>
      <c r="AV209" s="196">
        <v>1</v>
      </c>
      <c r="AW209" s="196">
        <v>1</v>
      </c>
      <c r="AX209" s="196">
        <v>1</v>
      </c>
      <c r="AY209" s="196">
        <v>1</v>
      </c>
      <c r="AZ209" s="196">
        <v>1</v>
      </c>
      <c r="BA209" s="196">
        <v>1</v>
      </c>
      <c r="BB209" s="196">
        <v>1</v>
      </c>
      <c r="BC209" s="197"/>
      <c r="BD209" s="195"/>
    </row>
    <row r="210" spans="2:89" s="213" customFormat="1" x14ac:dyDescent="0.25">
      <c r="B210" s="210"/>
      <c r="C210" s="266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1"/>
      <c r="AU210" s="211"/>
      <c r="AV210" s="211"/>
      <c r="AW210" s="211"/>
      <c r="AX210" s="211"/>
      <c r="AY210" s="211"/>
      <c r="AZ210" s="211"/>
      <c r="BA210" s="211"/>
      <c r="BB210" s="211"/>
      <c r="BC210" s="212"/>
      <c r="BD210" s="210"/>
    </row>
    <row r="211" spans="2:89" s="199" customFormat="1" x14ac:dyDescent="0.25">
      <c r="B211" s="199" t="s">
        <v>118</v>
      </c>
      <c r="C211" s="200">
        <v>34.627740000000003</v>
      </c>
      <c r="D211" s="201">
        <f t="shared" ref="D211:AI211" si="166">+D207*$C211</f>
        <v>0</v>
      </c>
      <c r="E211" s="201">
        <f t="shared" si="166"/>
        <v>0</v>
      </c>
      <c r="F211" s="201">
        <f t="shared" si="166"/>
        <v>0</v>
      </c>
      <c r="G211" s="201">
        <f t="shared" si="166"/>
        <v>0</v>
      </c>
      <c r="H211" s="201">
        <f t="shared" si="166"/>
        <v>0</v>
      </c>
      <c r="I211" s="201">
        <f t="shared" si="166"/>
        <v>0</v>
      </c>
      <c r="J211" s="201">
        <f t="shared" si="166"/>
        <v>0</v>
      </c>
      <c r="K211" s="201">
        <f t="shared" si="166"/>
        <v>0</v>
      </c>
      <c r="L211" s="201">
        <f t="shared" si="166"/>
        <v>0</v>
      </c>
      <c r="M211" s="201">
        <f t="shared" si="166"/>
        <v>0</v>
      </c>
      <c r="N211" s="201">
        <f t="shared" si="166"/>
        <v>0</v>
      </c>
      <c r="O211" s="201">
        <f t="shared" si="166"/>
        <v>0</v>
      </c>
      <c r="P211" s="201">
        <f t="shared" si="166"/>
        <v>0</v>
      </c>
      <c r="Q211" s="201">
        <f t="shared" si="166"/>
        <v>0</v>
      </c>
      <c r="R211" s="201">
        <f t="shared" si="166"/>
        <v>0</v>
      </c>
      <c r="S211" s="201">
        <f t="shared" si="166"/>
        <v>0</v>
      </c>
      <c r="T211" s="201">
        <f t="shared" si="166"/>
        <v>0</v>
      </c>
      <c r="U211" s="201">
        <f t="shared" si="166"/>
        <v>0</v>
      </c>
      <c r="V211" s="201">
        <f t="shared" si="166"/>
        <v>0</v>
      </c>
      <c r="W211" s="201">
        <f t="shared" si="166"/>
        <v>1.7313870000000002</v>
      </c>
      <c r="X211" s="201">
        <f t="shared" si="166"/>
        <v>4.1553288000000004</v>
      </c>
      <c r="Y211" s="201">
        <f t="shared" si="166"/>
        <v>5.3672997000000011</v>
      </c>
      <c r="Z211" s="201">
        <f t="shared" si="166"/>
        <v>11.946570300000001</v>
      </c>
      <c r="AA211" s="201">
        <f t="shared" si="166"/>
        <v>13.158541200000002</v>
      </c>
      <c r="AB211" s="201">
        <f t="shared" si="166"/>
        <v>14.370512100000003</v>
      </c>
      <c r="AC211" s="201">
        <f t="shared" si="166"/>
        <v>15.582483000000003</v>
      </c>
      <c r="AD211" s="201">
        <f t="shared" si="166"/>
        <v>16.829081640000002</v>
      </c>
      <c r="AE211" s="201">
        <f t="shared" si="166"/>
        <v>18.075680280000004</v>
      </c>
      <c r="AF211" s="201">
        <f t="shared" si="166"/>
        <v>19.356906660000003</v>
      </c>
      <c r="AG211" s="201">
        <f t="shared" si="166"/>
        <v>20.638133040000003</v>
      </c>
      <c r="AH211" s="201">
        <f t="shared" si="166"/>
        <v>21.919359420000006</v>
      </c>
      <c r="AI211" s="201">
        <f t="shared" si="166"/>
        <v>23.200585800000006</v>
      </c>
      <c r="AJ211" s="201">
        <f t="shared" ref="AJ211:BB211" si="167">+AJ207*$C211</f>
        <v>24.585695400000009</v>
      </c>
      <c r="AK211" s="201">
        <f t="shared" si="167"/>
        <v>25.970805000000009</v>
      </c>
      <c r="AL211" s="201">
        <f t="shared" si="167"/>
        <v>32.896353000000012</v>
      </c>
      <c r="AM211" s="201">
        <f t="shared" si="167"/>
        <v>34.62774000000001</v>
      </c>
      <c r="AN211" s="201">
        <f t="shared" si="167"/>
        <v>34.62774000000001</v>
      </c>
      <c r="AO211" s="201">
        <f t="shared" si="167"/>
        <v>34.62774000000001</v>
      </c>
      <c r="AP211" s="201">
        <f t="shared" si="167"/>
        <v>34.62774000000001</v>
      </c>
      <c r="AQ211" s="201">
        <f t="shared" si="167"/>
        <v>34.62774000000001</v>
      </c>
      <c r="AR211" s="201">
        <f t="shared" si="167"/>
        <v>34.62774000000001</v>
      </c>
      <c r="AS211" s="201">
        <f t="shared" si="167"/>
        <v>34.62774000000001</v>
      </c>
      <c r="AT211" s="201">
        <f t="shared" si="167"/>
        <v>34.62774000000001</v>
      </c>
      <c r="AU211" s="201">
        <f t="shared" si="167"/>
        <v>34.62774000000001</v>
      </c>
      <c r="AV211" s="201">
        <f t="shared" si="167"/>
        <v>34.62774000000001</v>
      </c>
      <c r="AW211" s="201">
        <f t="shared" si="167"/>
        <v>34.62774000000001</v>
      </c>
      <c r="AX211" s="201">
        <f t="shared" si="167"/>
        <v>34.62774000000001</v>
      </c>
      <c r="AY211" s="201">
        <f t="shared" si="167"/>
        <v>34.62774000000001</v>
      </c>
      <c r="AZ211" s="201">
        <f t="shared" si="167"/>
        <v>34.62774000000001</v>
      </c>
      <c r="BA211" s="201">
        <f t="shared" si="167"/>
        <v>34.62774000000001</v>
      </c>
      <c r="BB211" s="201">
        <f t="shared" si="167"/>
        <v>34.62774000000001</v>
      </c>
      <c r="BC211" s="202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3"/>
      <c r="BN211" s="203"/>
      <c r="BO211" s="203"/>
      <c r="BP211" s="203"/>
      <c r="BQ211" s="203"/>
      <c r="BR211" s="203"/>
      <c r="BS211" s="203"/>
      <c r="BT211" s="203"/>
      <c r="BU211" s="203"/>
      <c r="BV211" s="203"/>
      <c r="BW211" s="203"/>
      <c r="BX211" s="203"/>
      <c r="BY211" s="203"/>
      <c r="BZ211" s="203"/>
      <c r="CA211" s="203"/>
      <c r="CB211" s="203"/>
      <c r="CC211" s="203"/>
      <c r="CD211" s="203"/>
      <c r="CE211" s="203"/>
      <c r="CF211" s="203"/>
      <c r="CG211" s="203"/>
      <c r="CH211" s="203"/>
      <c r="CI211" s="203"/>
      <c r="CJ211" s="203"/>
      <c r="CK211" s="203"/>
    </row>
    <row r="212" spans="2:89" s="204" customFormat="1" ht="13.8" thickBot="1" x14ac:dyDescent="0.3">
      <c r="B212" s="204" t="s">
        <v>119</v>
      </c>
      <c r="C212" s="205" t="str">
        <f>+'NTP or Sold'!C21</f>
        <v>Sold</v>
      </c>
      <c r="D212" s="206">
        <f t="shared" ref="D212:AI212" si="168">+D209*$C211</f>
        <v>0</v>
      </c>
      <c r="E212" s="206">
        <f t="shared" si="168"/>
        <v>0</v>
      </c>
      <c r="F212" s="206">
        <f t="shared" si="168"/>
        <v>0</v>
      </c>
      <c r="G212" s="206">
        <f t="shared" si="168"/>
        <v>0</v>
      </c>
      <c r="H212" s="206">
        <f t="shared" si="168"/>
        <v>0</v>
      </c>
      <c r="I212" s="206">
        <f t="shared" si="168"/>
        <v>0</v>
      </c>
      <c r="J212" s="206">
        <f t="shared" si="168"/>
        <v>0</v>
      </c>
      <c r="K212" s="206">
        <f t="shared" si="168"/>
        <v>0</v>
      </c>
      <c r="L212" s="206">
        <f t="shared" si="168"/>
        <v>0</v>
      </c>
      <c r="M212" s="206">
        <f t="shared" si="168"/>
        <v>0</v>
      </c>
      <c r="N212" s="206">
        <f t="shared" si="168"/>
        <v>0</v>
      </c>
      <c r="O212" s="206">
        <f t="shared" si="168"/>
        <v>0</v>
      </c>
      <c r="P212" s="206">
        <f t="shared" si="168"/>
        <v>0</v>
      </c>
      <c r="Q212" s="206">
        <f t="shared" si="168"/>
        <v>0</v>
      </c>
      <c r="R212" s="206">
        <f t="shared" si="168"/>
        <v>0</v>
      </c>
      <c r="S212" s="206">
        <f t="shared" si="168"/>
        <v>0</v>
      </c>
      <c r="T212" s="206">
        <f t="shared" si="168"/>
        <v>0</v>
      </c>
      <c r="U212" s="206">
        <f t="shared" si="168"/>
        <v>0</v>
      </c>
      <c r="V212" s="206">
        <f t="shared" si="168"/>
        <v>0</v>
      </c>
      <c r="W212" s="206">
        <f t="shared" si="168"/>
        <v>3.8436791400000003</v>
      </c>
      <c r="X212" s="206">
        <f t="shared" si="168"/>
        <v>5.1249055200000004</v>
      </c>
      <c r="Y212" s="206">
        <f t="shared" si="168"/>
        <v>6.9255480000000009</v>
      </c>
      <c r="Z212" s="206">
        <f t="shared" si="168"/>
        <v>10.388322000000001</v>
      </c>
      <c r="AA212" s="206">
        <f t="shared" si="168"/>
        <v>11.0808768</v>
      </c>
      <c r="AB212" s="206">
        <f t="shared" si="168"/>
        <v>11.773431600000002</v>
      </c>
      <c r="AC212" s="206">
        <f t="shared" si="168"/>
        <v>12.4659864</v>
      </c>
      <c r="AD212" s="206">
        <f t="shared" si="168"/>
        <v>13.851096000000002</v>
      </c>
      <c r="AE212" s="206">
        <f t="shared" si="168"/>
        <v>13.851096000000002</v>
      </c>
      <c r="AF212" s="206">
        <f t="shared" si="168"/>
        <v>13.851096000000002</v>
      </c>
      <c r="AG212" s="206">
        <f t="shared" si="168"/>
        <v>13.851096000000002</v>
      </c>
      <c r="AH212" s="206">
        <f t="shared" si="168"/>
        <v>13.851096000000002</v>
      </c>
      <c r="AI212" s="206">
        <f t="shared" si="168"/>
        <v>13.851096000000002</v>
      </c>
      <c r="AJ212" s="206">
        <f t="shared" ref="AJ212:BB212" si="169">+AJ209*$C211</f>
        <v>13.851096000000002</v>
      </c>
      <c r="AK212" s="206">
        <f t="shared" si="169"/>
        <v>13.851096000000002</v>
      </c>
      <c r="AL212" s="206">
        <f t="shared" si="169"/>
        <v>34.627740000000003</v>
      </c>
      <c r="AM212" s="206">
        <f t="shared" si="169"/>
        <v>34.627740000000003</v>
      </c>
      <c r="AN212" s="206">
        <f t="shared" si="169"/>
        <v>34.627740000000003</v>
      </c>
      <c r="AO212" s="206">
        <f t="shared" si="169"/>
        <v>34.627740000000003</v>
      </c>
      <c r="AP212" s="206">
        <f t="shared" si="169"/>
        <v>34.627740000000003</v>
      </c>
      <c r="AQ212" s="206">
        <f t="shared" si="169"/>
        <v>34.627740000000003</v>
      </c>
      <c r="AR212" s="206">
        <f t="shared" si="169"/>
        <v>34.627740000000003</v>
      </c>
      <c r="AS212" s="206">
        <f t="shared" si="169"/>
        <v>34.627740000000003</v>
      </c>
      <c r="AT212" s="206">
        <f t="shared" si="169"/>
        <v>34.627740000000003</v>
      </c>
      <c r="AU212" s="206">
        <f t="shared" si="169"/>
        <v>34.627740000000003</v>
      </c>
      <c r="AV212" s="206">
        <f t="shared" si="169"/>
        <v>34.627740000000003</v>
      </c>
      <c r="AW212" s="206">
        <f t="shared" si="169"/>
        <v>34.627740000000003</v>
      </c>
      <c r="AX212" s="206">
        <f t="shared" si="169"/>
        <v>34.627740000000003</v>
      </c>
      <c r="AY212" s="206">
        <f t="shared" si="169"/>
        <v>34.627740000000003</v>
      </c>
      <c r="AZ212" s="206">
        <f t="shared" si="169"/>
        <v>34.627740000000003</v>
      </c>
      <c r="BA212" s="206">
        <f t="shared" si="169"/>
        <v>34.627740000000003</v>
      </c>
      <c r="BB212" s="206">
        <f t="shared" si="169"/>
        <v>34.627740000000003</v>
      </c>
      <c r="BC212" s="207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208"/>
      <c r="BT212" s="208"/>
      <c r="BU212" s="208"/>
      <c r="BV212" s="208"/>
      <c r="BW212" s="208"/>
      <c r="BX212" s="208"/>
      <c r="BY212" s="208"/>
      <c r="BZ212" s="208"/>
      <c r="CA212" s="208"/>
      <c r="CB212" s="208"/>
      <c r="CC212" s="208"/>
      <c r="CD212" s="208"/>
      <c r="CE212" s="208"/>
      <c r="CF212" s="208"/>
      <c r="CG212" s="208"/>
      <c r="CH212" s="208"/>
      <c r="CI212" s="208"/>
      <c r="CJ212" s="208"/>
      <c r="CK212" s="208"/>
    </row>
    <row r="213" spans="2:89" s="194" customFormat="1" ht="15" customHeight="1" thickTop="1" x14ac:dyDescent="0.25">
      <c r="B213" s="191" t="s">
        <v>121</v>
      </c>
      <c r="C213" s="265" t="str">
        <f>+C205</f>
        <v>Gen Power - McAdams, Mississippi location; duct fired (EECC) - 49%</v>
      </c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3"/>
    </row>
    <row r="214" spans="2:89" s="198" customFormat="1" x14ac:dyDescent="0.25">
      <c r="B214" s="195" t="s">
        <v>114</v>
      </c>
      <c r="C214" s="266"/>
      <c r="D214" s="196">
        <v>0</v>
      </c>
      <c r="E214" s="196">
        <v>0</v>
      </c>
      <c r="F214" s="196">
        <v>0</v>
      </c>
      <c r="G214" s="196">
        <v>0</v>
      </c>
      <c r="H214" s="196">
        <v>0</v>
      </c>
      <c r="I214" s="196">
        <v>0</v>
      </c>
      <c r="J214" s="196">
        <v>0</v>
      </c>
      <c r="K214" s="196">
        <v>0</v>
      </c>
      <c r="L214" s="196">
        <v>0</v>
      </c>
      <c r="M214" s="196">
        <v>0</v>
      </c>
      <c r="N214" s="196">
        <v>0</v>
      </c>
      <c r="O214" s="196">
        <v>0</v>
      </c>
      <c r="P214" s="196">
        <v>0</v>
      </c>
      <c r="Q214" s="196">
        <v>0</v>
      </c>
      <c r="R214" s="196">
        <v>0</v>
      </c>
      <c r="S214" s="196">
        <v>0</v>
      </c>
      <c r="T214" s="196">
        <v>0</v>
      </c>
      <c r="U214" s="196">
        <v>0</v>
      </c>
      <c r="V214" s="196">
        <v>0</v>
      </c>
      <c r="W214" s="196">
        <v>0.05</v>
      </c>
      <c r="X214" s="196">
        <v>7.0000000000000007E-2</v>
      </c>
      <c r="Y214" s="196">
        <v>3.5799999999999998E-2</v>
      </c>
      <c r="Z214" s="196">
        <v>0.192</v>
      </c>
      <c r="AA214" s="196">
        <v>3.5499999999999997E-2</v>
      </c>
      <c r="AB214" s="196">
        <v>3.5799999999999998E-2</v>
      </c>
      <c r="AC214" s="196">
        <v>3.6200000000000003E-2</v>
      </c>
      <c r="AD214" s="196">
        <v>3.6600000000000001E-2</v>
      </c>
      <c r="AE214" s="196">
        <v>3.6600000000000001E-2</v>
      </c>
      <c r="AF214" s="196">
        <v>3.6999999999999998E-2</v>
      </c>
      <c r="AG214" s="196">
        <v>3.6999999999999998E-2</v>
      </c>
      <c r="AH214" s="196">
        <v>3.7400000000000003E-2</v>
      </c>
      <c r="AI214" s="196">
        <v>3.7400000000000003E-2</v>
      </c>
      <c r="AJ214" s="196">
        <v>3.85E-2</v>
      </c>
      <c r="AK214" s="196">
        <v>0.1007</v>
      </c>
      <c r="AL214" s="196">
        <v>0.15290000000000001</v>
      </c>
      <c r="AM214" s="196">
        <v>3.0599999999999999E-2</v>
      </c>
      <c r="AN214" s="196">
        <v>0</v>
      </c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  <c r="AU214" s="196">
        <v>0</v>
      </c>
      <c r="AV214" s="196">
        <v>0</v>
      </c>
      <c r="AW214" s="196">
        <v>0</v>
      </c>
      <c r="AX214" s="196">
        <v>0</v>
      </c>
      <c r="AY214" s="196">
        <v>0</v>
      </c>
      <c r="AZ214" s="196">
        <v>0</v>
      </c>
      <c r="BA214" s="196">
        <v>0</v>
      </c>
      <c r="BB214" s="196">
        <v>0</v>
      </c>
      <c r="BC214" s="197">
        <f>SUM(D214:BB214)</f>
        <v>1</v>
      </c>
      <c r="BD214" s="195"/>
    </row>
    <row r="215" spans="2:89" s="198" customFormat="1" x14ac:dyDescent="0.25">
      <c r="B215" s="195" t="s">
        <v>115</v>
      </c>
      <c r="C215" s="266"/>
      <c r="D215" s="196">
        <f>D214</f>
        <v>0</v>
      </c>
      <c r="E215" s="196">
        <f t="shared" ref="E215:AJ215" si="170">+D215+E214</f>
        <v>0</v>
      </c>
      <c r="F215" s="196">
        <f t="shared" si="170"/>
        <v>0</v>
      </c>
      <c r="G215" s="196">
        <f t="shared" si="170"/>
        <v>0</v>
      </c>
      <c r="H215" s="196">
        <f t="shared" si="170"/>
        <v>0</v>
      </c>
      <c r="I215" s="196">
        <f t="shared" si="170"/>
        <v>0</v>
      </c>
      <c r="J215" s="196">
        <f t="shared" si="170"/>
        <v>0</v>
      </c>
      <c r="K215" s="196">
        <f t="shared" si="170"/>
        <v>0</v>
      </c>
      <c r="L215" s="196">
        <f t="shared" si="170"/>
        <v>0</v>
      </c>
      <c r="M215" s="196">
        <f t="shared" si="170"/>
        <v>0</v>
      </c>
      <c r="N215" s="196">
        <f t="shared" si="170"/>
        <v>0</v>
      </c>
      <c r="O215" s="196">
        <f t="shared" si="170"/>
        <v>0</v>
      </c>
      <c r="P215" s="196">
        <f t="shared" si="170"/>
        <v>0</v>
      </c>
      <c r="Q215" s="196">
        <f t="shared" si="170"/>
        <v>0</v>
      </c>
      <c r="R215" s="196">
        <f t="shared" si="170"/>
        <v>0</v>
      </c>
      <c r="S215" s="196">
        <f t="shared" si="170"/>
        <v>0</v>
      </c>
      <c r="T215" s="196">
        <f t="shared" si="170"/>
        <v>0</v>
      </c>
      <c r="U215" s="196">
        <f t="shared" si="170"/>
        <v>0</v>
      </c>
      <c r="V215" s="196">
        <f t="shared" si="170"/>
        <v>0</v>
      </c>
      <c r="W215" s="196">
        <f t="shared" si="170"/>
        <v>0.05</v>
      </c>
      <c r="X215" s="196">
        <f t="shared" si="170"/>
        <v>0.12000000000000001</v>
      </c>
      <c r="Y215" s="196">
        <f t="shared" si="170"/>
        <v>0.15579999999999999</v>
      </c>
      <c r="Z215" s="196">
        <f t="shared" si="170"/>
        <v>0.3478</v>
      </c>
      <c r="AA215" s="196">
        <f t="shared" si="170"/>
        <v>0.38329999999999997</v>
      </c>
      <c r="AB215" s="196">
        <f t="shared" si="170"/>
        <v>0.41909999999999997</v>
      </c>
      <c r="AC215" s="196">
        <f t="shared" si="170"/>
        <v>0.45529999999999998</v>
      </c>
      <c r="AD215" s="196">
        <f t="shared" si="170"/>
        <v>0.4919</v>
      </c>
      <c r="AE215" s="196">
        <f t="shared" si="170"/>
        <v>0.52849999999999997</v>
      </c>
      <c r="AF215" s="196">
        <f t="shared" si="170"/>
        <v>0.5655</v>
      </c>
      <c r="AG215" s="196">
        <f t="shared" si="170"/>
        <v>0.60250000000000004</v>
      </c>
      <c r="AH215" s="196">
        <f t="shared" si="170"/>
        <v>0.63990000000000002</v>
      </c>
      <c r="AI215" s="196">
        <f t="shared" si="170"/>
        <v>0.67730000000000001</v>
      </c>
      <c r="AJ215" s="196">
        <f t="shared" si="170"/>
        <v>0.71579999999999999</v>
      </c>
      <c r="AK215" s="196">
        <f t="shared" ref="AK215:BB215" si="171">+AJ215+AK214</f>
        <v>0.8165</v>
      </c>
      <c r="AL215" s="196">
        <f t="shared" si="171"/>
        <v>0.96940000000000004</v>
      </c>
      <c r="AM215" s="196">
        <f t="shared" si="171"/>
        <v>1</v>
      </c>
      <c r="AN215" s="196">
        <f t="shared" si="171"/>
        <v>1</v>
      </c>
      <c r="AO215" s="196">
        <f t="shared" si="171"/>
        <v>1</v>
      </c>
      <c r="AP215" s="196">
        <f t="shared" si="171"/>
        <v>1</v>
      </c>
      <c r="AQ215" s="196">
        <f t="shared" si="171"/>
        <v>1</v>
      </c>
      <c r="AR215" s="196">
        <f t="shared" si="171"/>
        <v>1</v>
      </c>
      <c r="AS215" s="196">
        <f t="shared" si="171"/>
        <v>1</v>
      </c>
      <c r="AT215" s="196">
        <f t="shared" si="171"/>
        <v>1</v>
      </c>
      <c r="AU215" s="196">
        <f t="shared" si="171"/>
        <v>1</v>
      </c>
      <c r="AV215" s="196">
        <f t="shared" si="171"/>
        <v>1</v>
      </c>
      <c r="AW215" s="196">
        <f t="shared" si="171"/>
        <v>1</v>
      </c>
      <c r="AX215" s="196">
        <f t="shared" si="171"/>
        <v>1</v>
      </c>
      <c r="AY215" s="196">
        <f t="shared" si="171"/>
        <v>1</v>
      </c>
      <c r="AZ215" s="196">
        <f t="shared" si="171"/>
        <v>1</v>
      </c>
      <c r="BA215" s="196">
        <f t="shared" si="171"/>
        <v>1</v>
      </c>
      <c r="BB215" s="196">
        <f t="shared" si="171"/>
        <v>1</v>
      </c>
      <c r="BC215" s="197"/>
      <c r="BD215" s="195"/>
    </row>
    <row r="216" spans="2:89" s="198" customFormat="1" x14ac:dyDescent="0.25">
      <c r="B216" s="195" t="s">
        <v>116</v>
      </c>
      <c r="C216" s="266"/>
      <c r="D216" s="196">
        <v>0</v>
      </c>
      <c r="E216" s="196">
        <v>0</v>
      </c>
      <c r="F216" s="196">
        <v>0</v>
      </c>
      <c r="G216" s="196">
        <v>0</v>
      </c>
      <c r="H216" s="196">
        <v>0</v>
      </c>
      <c r="I216" s="196">
        <v>0</v>
      </c>
      <c r="J216" s="196">
        <v>0</v>
      </c>
      <c r="K216" s="196">
        <v>0</v>
      </c>
      <c r="L216" s="196">
        <v>0</v>
      </c>
      <c r="M216" s="196">
        <v>0</v>
      </c>
      <c r="N216" s="196">
        <v>0</v>
      </c>
      <c r="O216" s="196">
        <v>0</v>
      </c>
      <c r="P216" s="196">
        <v>0</v>
      </c>
      <c r="Q216" s="196">
        <v>0</v>
      </c>
      <c r="R216" s="196">
        <v>0</v>
      </c>
      <c r="S216" s="196">
        <v>0</v>
      </c>
      <c r="T216" s="196">
        <v>0</v>
      </c>
      <c r="U216" s="196">
        <v>0</v>
      </c>
      <c r="V216" s="196">
        <v>0</v>
      </c>
      <c r="W216" s="196">
        <f t="shared" ref="W216:BB216" si="172">W217-V217</f>
        <v>0.05</v>
      </c>
      <c r="X216" s="196">
        <f t="shared" si="172"/>
        <v>0</v>
      </c>
      <c r="Y216" s="196">
        <f t="shared" si="172"/>
        <v>0</v>
      </c>
      <c r="Z216" s="196">
        <f t="shared" si="172"/>
        <v>0.14500000000000002</v>
      </c>
      <c r="AA216" s="196">
        <f t="shared" si="172"/>
        <v>5.4999999999999993E-2</v>
      </c>
      <c r="AB216" s="196">
        <f t="shared" si="172"/>
        <v>3.999999999999998E-2</v>
      </c>
      <c r="AC216" s="196">
        <f t="shared" si="172"/>
        <v>0.11000000000000004</v>
      </c>
      <c r="AD216" s="196">
        <f t="shared" si="172"/>
        <v>0.10999999999999999</v>
      </c>
      <c r="AE216" s="196">
        <f t="shared" si="172"/>
        <v>7.999999999999996E-2</v>
      </c>
      <c r="AF216" s="196">
        <f t="shared" si="172"/>
        <v>5.0000000000000044E-2</v>
      </c>
      <c r="AG216" s="196">
        <f t="shared" si="172"/>
        <v>0.12</v>
      </c>
      <c r="AH216" s="196">
        <f t="shared" si="172"/>
        <v>6.9999999999999951E-2</v>
      </c>
      <c r="AI216" s="196">
        <f t="shared" si="172"/>
        <v>3.0000000000000027E-2</v>
      </c>
      <c r="AJ216" s="196">
        <f t="shared" si="172"/>
        <v>7.0000000000000062E-2</v>
      </c>
      <c r="AK216" s="196">
        <f t="shared" si="172"/>
        <v>4.9999999999999933E-2</v>
      </c>
      <c r="AL216" s="196">
        <f t="shared" si="172"/>
        <v>2.0000000000000018E-2</v>
      </c>
      <c r="AM216" s="196">
        <f t="shared" si="172"/>
        <v>0</v>
      </c>
      <c r="AN216" s="196">
        <f t="shared" si="172"/>
        <v>0</v>
      </c>
      <c r="AO216" s="196">
        <f t="shared" si="172"/>
        <v>0</v>
      </c>
      <c r="AP216" s="196">
        <f t="shared" si="172"/>
        <v>0</v>
      </c>
      <c r="AQ216" s="196">
        <f t="shared" si="172"/>
        <v>0</v>
      </c>
      <c r="AR216" s="196">
        <f t="shared" si="172"/>
        <v>0</v>
      </c>
      <c r="AS216" s="196">
        <f t="shared" si="172"/>
        <v>0</v>
      </c>
      <c r="AT216" s="196">
        <f t="shared" si="172"/>
        <v>0</v>
      </c>
      <c r="AU216" s="196">
        <f t="shared" si="172"/>
        <v>0</v>
      </c>
      <c r="AV216" s="196">
        <f t="shared" si="172"/>
        <v>0</v>
      </c>
      <c r="AW216" s="196">
        <f t="shared" si="172"/>
        <v>0</v>
      </c>
      <c r="AX216" s="196">
        <f t="shared" si="172"/>
        <v>0</v>
      </c>
      <c r="AY216" s="196">
        <f t="shared" si="172"/>
        <v>0</v>
      </c>
      <c r="AZ216" s="196">
        <f t="shared" si="172"/>
        <v>0</v>
      </c>
      <c r="BA216" s="196">
        <f t="shared" si="172"/>
        <v>0</v>
      </c>
      <c r="BB216" s="196">
        <f t="shared" si="172"/>
        <v>0</v>
      </c>
      <c r="BC216" s="197">
        <f>SUM(D216:BB216)</f>
        <v>1</v>
      </c>
      <c r="BD216" s="195"/>
    </row>
    <row r="217" spans="2:89" s="198" customFormat="1" x14ac:dyDescent="0.25">
      <c r="B217" s="195" t="s">
        <v>117</v>
      </c>
      <c r="C217" s="266"/>
      <c r="D217" s="196">
        <f>D216</f>
        <v>0</v>
      </c>
      <c r="E217" s="196">
        <f t="shared" ref="E217:V217" si="173">+D217+E216</f>
        <v>0</v>
      </c>
      <c r="F217" s="196">
        <f t="shared" si="173"/>
        <v>0</v>
      </c>
      <c r="G217" s="196">
        <f t="shared" si="173"/>
        <v>0</v>
      </c>
      <c r="H217" s="196">
        <f t="shared" si="173"/>
        <v>0</v>
      </c>
      <c r="I217" s="196">
        <f t="shared" si="173"/>
        <v>0</v>
      </c>
      <c r="J217" s="196">
        <f t="shared" si="173"/>
        <v>0</v>
      </c>
      <c r="K217" s="196">
        <f t="shared" si="173"/>
        <v>0</v>
      </c>
      <c r="L217" s="196">
        <f t="shared" si="173"/>
        <v>0</v>
      </c>
      <c r="M217" s="196">
        <f t="shared" si="173"/>
        <v>0</v>
      </c>
      <c r="N217" s="196">
        <f t="shared" si="173"/>
        <v>0</v>
      </c>
      <c r="O217" s="196">
        <f t="shared" si="173"/>
        <v>0</v>
      </c>
      <c r="P217" s="196">
        <f t="shared" si="173"/>
        <v>0</v>
      </c>
      <c r="Q217" s="196">
        <f t="shared" si="173"/>
        <v>0</v>
      </c>
      <c r="R217" s="196">
        <f t="shared" si="173"/>
        <v>0</v>
      </c>
      <c r="S217" s="196">
        <f t="shared" si="173"/>
        <v>0</v>
      </c>
      <c r="T217" s="196">
        <f t="shared" si="173"/>
        <v>0</v>
      </c>
      <c r="U217" s="196">
        <f t="shared" si="173"/>
        <v>0</v>
      </c>
      <c r="V217" s="196">
        <f t="shared" si="173"/>
        <v>0</v>
      </c>
      <c r="W217" s="196">
        <v>0.05</v>
      </c>
      <c r="X217" s="196">
        <v>0.05</v>
      </c>
      <c r="Y217" s="196">
        <v>0.05</v>
      </c>
      <c r="Z217" s="196">
        <v>0.19500000000000001</v>
      </c>
      <c r="AA217" s="196">
        <v>0.25</v>
      </c>
      <c r="AB217" s="196">
        <v>0.28999999999999998</v>
      </c>
      <c r="AC217" s="196">
        <v>0.4</v>
      </c>
      <c r="AD217" s="196">
        <v>0.51</v>
      </c>
      <c r="AE217" s="196">
        <v>0.59</v>
      </c>
      <c r="AF217" s="196">
        <v>0.64</v>
      </c>
      <c r="AG217" s="196">
        <v>0.76</v>
      </c>
      <c r="AH217" s="196">
        <v>0.83</v>
      </c>
      <c r="AI217" s="196">
        <v>0.86</v>
      </c>
      <c r="AJ217" s="196">
        <v>0.93</v>
      </c>
      <c r="AK217" s="196">
        <v>0.98</v>
      </c>
      <c r="AL217" s="196">
        <v>1</v>
      </c>
      <c r="AM217" s="196">
        <v>1</v>
      </c>
      <c r="AN217" s="196">
        <v>1</v>
      </c>
      <c r="AO217" s="196">
        <v>1</v>
      </c>
      <c r="AP217" s="196">
        <v>1</v>
      </c>
      <c r="AQ217" s="196">
        <v>1</v>
      </c>
      <c r="AR217" s="196">
        <v>1</v>
      </c>
      <c r="AS217" s="196">
        <v>1</v>
      </c>
      <c r="AT217" s="196">
        <v>1</v>
      </c>
      <c r="AU217" s="196">
        <v>1</v>
      </c>
      <c r="AV217" s="196">
        <v>1</v>
      </c>
      <c r="AW217" s="196">
        <v>1</v>
      </c>
      <c r="AX217" s="196">
        <v>1</v>
      </c>
      <c r="AY217" s="196">
        <v>1</v>
      </c>
      <c r="AZ217" s="196">
        <v>1</v>
      </c>
      <c r="BA217" s="196">
        <v>1</v>
      </c>
      <c r="BB217" s="196">
        <v>1</v>
      </c>
      <c r="BC217" s="197"/>
      <c r="BD217" s="195"/>
    </row>
    <row r="218" spans="2:89" s="213" customFormat="1" x14ac:dyDescent="0.25">
      <c r="B218" s="210"/>
      <c r="C218" s="266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  <c r="AA218" s="211"/>
      <c r="AB218" s="211"/>
      <c r="AC218" s="211"/>
      <c r="AD218" s="211"/>
      <c r="AE218" s="211"/>
      <c r="AF218" s="211"/>
      <c r="AG218" s="211"/>
      <c r="AH218" s="211"/>
      <c r="AI218" s="211"/>
      <c r="AJ218" s="211"/>
      <c r="AK218" s="211"/>
      <c r="AL218" s="211"/>
      <c r="AM218" s="211"/>
      <c r="AN218" s="211"/>
      <c r="AO218" s="211"/>
      <c r="AP218" s="211"/>
      <c r="AQ218" s="211"/>
      <c r="AR218" s="211"/>
      <c r="AS218" s="211"/>
      <c r="AT218" s="211"/>
      <c r="AU218" s="211"/>
      <c r="AV218" s="211"/>
      <c r="AW218" s="211"/>
      <c r="AX218" s="211"/>
      <c r="AY218" s="211"/>
      <c r="AZ218" s="211"/>
      <c r="BA218" s="211"/>
      <c r="BB218" s="211"/>
      <c r="BC218" s="212"/>
      <c r="BD218" s="210"/>
    </row>
    <row r="219" spans="2:89" s="199" customFormat="1" x14ac:dyDescent="0.25">
      <c r="B219" s="199" t="s">
        <v>118</v>
      </c>
      <c r="C219" s="200">
        <v>21.597519999999999</v>
      </c>
      <c r="D219" s="201">
        <f t="shared" ref="D219:AI219" si="174">+D215*$C219</f>
        <v>0</v>
      </c>
      <c r="E219" s="201">
        <f t="shared" si="174"/>
        <v>0</v>
      </c>
      <c r="F219" s="201">
        <f t="shared" si="174"/>
        <v>0</v>
      </c>
      <c r="G219" s="201">
        <f t="shared" si="174"/>
        <v>0</v>
      </c>
      <c r="H219" s="201">
        <f t="shared" si="174"/>
        <v>0</v>
      </c>
      <c r="I219" s="201">
        <f t="shared" si="174"/>
        <v>0</v>
      </c>
      <c r="J219" s="201">
        <f t="shared" si="174"/>
        <v>0</v>
      </c>
      <c r="K219" s="201">
        <f t="shared" si="174"/>
        <v>0</v>
      </c>
      <c r="L219" s="201">
        <f t="shared" si="174"/>
        <v>0</v>
      </c>
      <c r="M219" s="201">
        <f t="shared" si="174"/>
        <v>0</v>
      </c>
      <c r="N219" s="201">
        <f t="shared" si="174"/>
        <v>0</v>
      </c>
      <c r="O219" s="201">
        <f t="shared" si="174"/>
        <v>0</v>
      </c>
      <c r="P219" s="201">
        <f t="shared" si="174"/>
        <v>0</v>
      </c>
      <c r="Q219" s="201">
        <f t="shared" si="174"/>
        <v>0</v>
      </c>
      <c r="R219" s="201">
        <f t="shared" si="174"/>
        <v>0</v>
      </c>
      <c r="S219" s="201">
        <f t="shared" si="174"/>
        <v>0</v>
      </c>
      <c r="T219" s="201">
        <f t="shared" si="174"/>
        <v>0</v>
      </c>
      <c r="U219" s="201">
        <f t="shared" si="174"/>
        <v>0</v>
      </c>
      <c r="V219" s="201">
        <f t="shared" si="174"/>
        <v>0</v>
      </c>
      <c r="W219" s="201">
        <f t="shared" si="174"/>
        <v>1.0798760000000001</v>
      </c>
      <c r="X219" s="201">
        <f t="shared" si="174"/>
        <v>2.5917024</v>
      </c>
      <c r="Y219" s="201">
        <f t="shared" si="174"/>
        <v>3.3648936159999998</v>
      </c>
      <c r="Z219" s="201">
        <f t="shared" si="174"/>
        <v>7.5116174559999997</v>
      </c>
      <c r="AA219" s="201">
        <f t="shared" si="174"/>
        <v>8.2783294160000001</v>
      </c>
      <c r="AB219" s="201">
        <f t="shared" si="174"/>
        <v>9.051520631999999</v>
      </c>
      <c r="AC219" s="201">
        <f t="shared" si="174"/>
        <v>9.8333508559999991</v>
      </c>
      <c r="AD219" s="201">
        <f t="shared" si="174"/>
        <v>10.623820088</v>
      </c>
      <c r="AE219" s="201">
        <f t="shared" si="174"/>
        <v>11.414289319999998</v>
      </c>
      <c r="AF219" s="201">
        <f t="shared" si="174"/>
        <v>12.213397559999999</v>
      </c>
      <c r="AG219" s="201">
        <f t="shared" si="174"/>
        <v>13.0125058</v>
      </c>
      <c r="AH219" s="201">
        <f t="shared" si="174"/>
        <v>13.820253048</v>
      </c>
      <c r="AI219" s="201">
        <f t="shared" si="174"/>
        <v>14.628000296</v>
      </c>
      <c r="AJ219" s="201">
        <f t="shared" ref="AJ219:BB219" si="175">+AJ215*$C219</f>
        <v>15.459504815999999</v>
      </c>
      <c r="AK219" s="201">
        <f t="shared" si="175"/>
        <v>17.634375079999998</v>
      </c>
      <c r="AL219" s="201">
        <f t="shared" si="175"/>
        <v>20.936635888000001</v>
      </c>
      <c r="AM219" s="201">
        <f t="shared" si="175"/>
        <v>21.597519999999999</v>
      </c>
      <c r="AN219" s="201">
        <f t="shared" si="175"/>
        <v>21.597519999999999</v>
      </c>
      <c r="AO219" s="201">
        <f t="shared" si="175"/>
        <v>21.597519999999999</v>
      </c>
      <c r="AP219" s="201">
        <f t="shared" si="175"/>
        <v>21.597519999999999</v>
      </c>
      <c r="AQ219" s="201">
        <f t="shared" si="175"/>
        <v>21.597519999999999</v>
      </c>
      <c r="AR219" s="201">
        <f t="shared" si="175"/>
        <v>21.597519999999999</v>
      </c>
      <c r="AS219" s="201">
        <f t="shared" si="175"/>
        <v>21.597519999999999</v>
      </c>
      <c r="AT219" s="201">
        <f t="shared" si="175"/>
        <v>21.597519999999999</v>
      </c>
      <c r="AU219" s="201">
        <f t="shared" si="175"/>
        <v>21.597519999999999</v>
      </c>
      <c r="AV219" s="201">
        <f t="shared" si="175"/>
        <v>21.597519999999999</v>
      </c>
      <c r="AW219" s="201">
        <f t="shared" si="175"/>
        <v>21.597519999999999</v>
      </c>
      <c r="AX219" s="201">
        <f t="shared" si="175"/>
        <v>21.597519999999999</v>
      </c>
      <c r="AY219" s="201">
        <f t="shared" si="175"/>
        <v>21.597519999999999</v>
      </c>
      <c r="AZ219" s="201">
        <f t="shared" si="175"/>
        <v>21.597519999999999</v>
      </c>
      <c r="BA219" s="201">
        <f t="shared" si="175"/>
        <v>21.597519999999999</v>
      </c>
      <c r="BB219" s="201">
        <f t="shared" si="175"/>
        <v>21.597519999999999</v>
      </c>
      <c r="BC219" s="202"/>
      <c r="BD219" s="203"/>
      <c r="BE219" s="203"/>
      <c r="BF219" s="203"/>
      <c r="BG219" s="203"/>
      <c r="BH219" s="203"/>
      <c r="BI219" s="203"/>
      <c r="BJ219" s="203"/>
      <c r="BK219" s="203"/>
      <c r="BL219" s="203"/>
      <c r="BM219" s="203"/>
      <c r="BN219" s="203"/>
      <c r="BO219" s="203"/>
      <c r="BP219" s="203"/>
      <c r="BQ219" s="203"/>
      <c r="BR219" s="203"/>
      <c r="BS219" s="203"/>
      <c r="BT219" s="203"/>
      <c r="BU219" s="203"/>
      <c r="BV219" s="203"/>
      <c r="BW219" s="203"/>
      <c r="BX219" s="203"/>
      <c r="BY219" s="203"/>
      <c r="BZ219" s="203"/>
      <c r="CA219" s="203"/>
      <c r="CB219" s="203"/>
      <c r="CC219" s="203"/>
      <c r="CD219" s="203"/>
      <c r="CE219" s="203"/>
      <c r="CF219" s="203"/>
      <c r="CG219" s="203"/>
      <c r="CH219" s="203"/>
      <c r="CI219" s="203"/>
      <c r="CJ219" s="203"/>
      <c r="CK219" s="203"/>
    </row>
    <row r="220" spans="2:89" s="204" customFormat="1" ht="13.8" thickBot="1" x14ac:dyDescent="0.3">
      <c r="B220" s="204" t="s">
        <v>119</v>
      </c>
      <c r="C220" s="205" t="str">
        <f>+C212</f>
        <v>Sold</v>
      </c>
      <c r="D220" s="206">
        <f t="shared" ref="D220:AI220" si="176">+D217*$C219</f>
        <v>0</v>
      </c>
      <c r="E220" s="206">
        <f t="shared" si="176"/>
        <v>0</v>
      </c>
      <c r="F220" s="206">
        <f t="shared" si="176"/>
        <v>0</v>
      </c>
      <c r="G220" s="206">
        <f t="shared" si="176"/>
        <v>0</v>
      </c>
      <c r="H220" s="206">
        <f t="shared" si="176"/>
        <v>0</v>
      </c>
      <c r="I220" s="206">
        <f t="shared" si="176"/>
        <v>0</v>
      </c>
      <c r="J220" s="206">
        <f t="shared" si="176"/>
        <v>0</v>
      </c>
      <c r="K220" s="206">
        <f t="shared" si="176"/>
        <v>0</v>
      </c>
      <c r="L220" s="206">
        <f t="shared" si="176"/>
        <v>0</v>
      </c>
      <c r="M220" s="206">
        <f t="shared" si="176"/>
        <v>0</v>
      </c>
      <c r="N220" s="206">
        <f t="shared" si="176"/>
        <v>0</v>
      </c>
      <c r="O220" s="206">
        <f t="shared" si="176"/>
        <v>0</v>
      </c>
      <c r="P220" s="206">
        <f t="shared" si="176"/>
        <v>0</v>
      </c>
      <c r="Q220" s="206">
        <f t="shared" si="176"/>
        <v>0</v>
      </c>
      <c r="R220" s="206">
        <f t="shared" si="176"/>
        <v>0</v>
      </c>
      <c r="S220" s="206">
        <f t="shared" si="176"/>
        <v>0</v>
      </c>
      <c r="T220" s="206">
        <f t="shared" si="176"/>
        <v>0</v>
      </c>
      <c r="U220" s="206">
        <f t="shared" si="176"/>
        <v>0</v>
      </c>
      <c r="V220" s="206">
        <f t="shared" si="176"/>
        <v>0</v>
      </c>
      <c r="W220" s="206">
        <f t="shared" si="176"/>
        <v>1.0798760000000001</v>
      </c>
      <c r="X220" s="206">
        <f t="shared" si="176"/>
        <v>1.0798760000000001</v>
      </c>
      <c r="Y220" s="206">
        <f t="shared" si="176"/>
        <v>1.0798760000000001</v>
      </c>
      <c r="Z220" s="206">
        <f t="shared" si="176"/>
        <v>4.2115163999999998</v>
      </c>
      <c r="AA220" s="206">
        <f t="shared" si="176"/>
        <v>5.3993799999999998</v>
      </c>
      <c r="AB220" s="206">
        <f t="shared" si="176"/>
        <v>6.2632807999999995</v>
      </c>
      <c r="AC220" s="206">
        <f t="shared" si="176"/>
        <v>8.6390080000000005</v>
      </c>
      <c r="AD220" s="206">
        <f t="shared" si="176"/>
        <v>11.014735200000001</v>
      </c>
      <c r="AE220" s="206">
        <f t="shared" si="176"/>
        <v>12.742536799999998</v>
      </c>
      <c r="AF220" s="206">
        <f t="shared" si="176"/>
        <v>13.8224128</v>
      </c>
      <c r="AG220" s="206">
        <f t="shared" si="176"/>
        <v>16.414115200000001</v>
      </c>
      <c r="AH220" s="206">
        <f t="shared" si="176"/>
        <v>17.925941599999998</v>
      </c>
      <c r="AI220" s="206">
        <f t="shared" si="176"/>
        <v>18.573867199999999</v>
      </c>
      <c r="AJ220" s="206">
        <f t="shared" ref="AJ220:BB220" si="177">+AJ217*$C219</f>
        <v>20.085693599999999</v>
      </c>
      <c r="AK220" s="206">
        <f t="shared" si="177"/>
        <v>21.165569599999998</v>
      </c>
      <c r="AL220" s="206">
        <f t="shared" si="177"/>
        <v>21.597519999999999</v>
      </c>
      <c r="AM220" s="206">
        <f t="shared" si="177"/>
        <v>21.597519999999999</v>
      </c>
      <c r="AN220" s="206">
        <f t="shared" si="177"/>
        <v>21.597519999999999</v>
      </c>
      <c r="AO220" s="206">
        <f t="shared" si="177"/>
        <v>21.597519999999999</v>
      </c>
      <c r="AP220" s="206">
        <f t="shared" si="177"/>
        <v>21.597519999999999</v>
      </c>
      <c r="AQ220" s="206">
        <f t="shared" si="177"/>
        <v>21.597519999999999</v>
      </c>
      <c r="AR220" s="206">
        <f t="shared" si="177"/>
        <v>21.597519999999999</v>
      </c>
      <c r="AS220" s="206">
        <f t="shared" si="177"/>
        <v>21.597519999999999</v>
      </c>
      <c r="AT220" s="206">
        <f t="shared" si="177"/>
        <v>21.597519999999999</v>
      </c>
      <c r="AU220" s="206">
        <f t="shared" si="177"/>
        <v>21.597519999999999</v>
      </c>
      <c r="AV220" s="206">
        <f t="shared" si="177"/>
        <v>21.597519999999999</v>
      </c>
      <c r="AW220" s="206">
        <f t="shared" si="177"/>
        <v>21.597519999999999</v>
      </c>
      <c r="AX220" s="206">
        <f t="shared" si="177"/>
        <v>21.597519999999999</v>
      </c>
      <c r="AY220" s="206">
        <f t="shared" si="177"/>
        <v>21.597519999999999</v>
      </c>
      <c r="AZ220" s="206">
        <f t="shared" si="177"/>
        <v>21.597519999999999</v>
      </c>
      <c r="BA220" s="206">
        <f t="shared" si="177"/>
        <v>21.597519999999999</v>
      </c>
      <c r="BB220" s="206">
        <f t="shared" si="177"/>
        <v>21.597519999999999</v>
      </c>
      <c r="BC220" s="207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208"/>
      <c r="BT220" s="208"/>
      <c r="BU220" s="208"/>
      <c r="BV220" s="208"/>
      <c r="BW220" s="208"/>
      <c r="BX220" s="208"/>
      <c r="BY220" s="208"/>
      <c r="BZ220" s="208"/>
      <c r="CA220" s="208"/>
      <c r="CB220" s="208"/>
      <c r="CC220" s="208"/>
      <c r="CD220" s="208"/>
      <c r="CE220" s="208"/>
      <c r="CF220" s="208"/>
      <c r="CG220" s="208"/>
      <c r="CH220" s="208"/>
      <c r="CI220" s="208"/>
      <c r="CJ220" s="208"/>
      <c r="CK220" s="208"/>
    </row>
    <row r="221" spans="2:89" s="115" customFormat="1" ht="15" customHeight="1" thickTop="1" x14ac:dyDescent="0.25">
      <c r="B221" s="111" t="str">
        <f>+'NTP or Sold'!H22</f>
        <v>LM6000</v>
      </c>
      <c r="C221" s="267" t="str">
        <f>+'NTP or Sold'!T22</f>
        <v>Unassigned</v>
      </c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85"/>
      <c r="AE221" s="129"/>
      <c r="AF221" s="129"/>
      <c r="AG221" s="129"/>
      <c r="AH221" s="129"/>
      <c r="AI221" s="129"/>
      <c r="AJ221" s="129"/>
      <c r="AK221" s="129"/>
      <c r="AL221" s="129"/>
      <c r="AM221" s="129"/>
      <c r="AN221" s="129"/>
      <c r="AO221" s="129"/>
      <c r="AP221" s="129"/>
      <c r="AQ221" s="129"/>
      <c r="AR221" s="129"/>
      <c r="AS221" s="129"/>
      <c r="AT221" s="129"/>
      <c r="AU221" s="129"/>
      <c r="AV221" s="129"/>
      <c r="AW221" s="129"/>
      <c r="AX221" s="129"/>
      <c r="AY221" s="129"/>
      <c r="AZ221" s="129"/>
      <c r="BA221" s="129"/>
      <c r="BB221" s="129"/>
      <c r="BC221" s="113"/>
    </row>
    <row r="222" spans="2:89" s="119" customFormat="1" x14ac:dyDescent="0.25">
      <c r="B222" s="116" t="s">
        <v>114</v>
      </c>
      <c r="C222" s="268"/>
      <c r="D222" s="117">
        <v>0</v>
      </c>
      <c r="E222" s="117">
        <v>0</v>
      </c>
      <c r="F222" s="117">
        <v>0</v>
      </c>
      <c r="G222" s="117">
        <v>0</v>
      </c>
      <c r="H222" s="117">
        <v>0</v>
      </c>
      <c r="I222" s="117">
        <v>0</v>
      </c>
      <c r="J222" s="117">
        <v>0</v>
      </c>
      <c r="K222" s="117">
        <v>0</v>
      </c>
      <c r="L222" s="117">
        <v>0</v>
      </c>
      <c r="M222" s="117">
        <v>0</v>
      </c>
      <c r="N222" s="117">
        <f>16.7/336</f>
        <v>4.9702380952380949E-2</v>
      </c>
      <c r="O222" s="117">
        <v>0</v>
      </c>
      <c r="P222" s="117">
        <v>0</v>
      </c>
      <c r="Q222" s="117">
        <v>0</v>
      </c>
      <c r="R222" s="117">
        <v>0</v>
      </c>
      <c r="S222" s="117">
        <v>0</v>
      </c>
      <c r="T222" s="117">
        <v>0</v>
      </c>
      <c r="U222" s="117">
        <v>0</v>
      </c>
      <c r="V222" s="117">
        <v>0</v>
      </c>
      <c r="W222" s="117">
        <v>0</v>
      </c>
      <c r="X222" s="117">
        <f t="shared" ref="X222:AO222" si="178">+(0.95-0.0497)/18</f>
        <v>5.0016666666666668E-2</v>
      </c>
      <c r="Y222" s="117">
        <f t="shared" si="178"/>
        <v>5.0016666666666668E-2</v>
      </c>
      <c r="Z222" s="117">
        <f t="shared" si="178"/>
        <v>5.0016666666666668E-2</v>
      </c>
      <c r="AA222" s="117">
        <f t="shared" si="178"/>
        <v>5.0016666666666668E-2</v>
      </c>
      <c r="AB222" s="117">
        <f t="shared" si="178"/>
        <v>5.0016666666666668E-2</v>
      </c>
      <c r="AC222" s="117">
        <f t="shared" si="178"/>
        <v>5.0016666666666668E-2</v>
      </c>
      <c r="AD222" s="83">
        <f t="shared" si="178"/>
        <v>5.0016666666666668E-2</v>
      </c>
      <c r="AE222" s="117">
        <f t="shared" si="178"/>
        <v>5.0016666666666668E-2</v>
      </c>
      <c r="AF222" s="117">
        <f t="shared" si="178"/>
        <v>5.0016666666666668E-2</v>
      </c>
      <c r="AG222" s="117">
        <f t="shared" si="178"/>
        <v>5.0016666666666668E-2</v>
      </c>
      <c r="AH222" s="117">
        <f t="shared" si="178"/>
        <v>5.0016666666666668E-2</v>
      </c>
      <c r="AI222" s="117">
        <f t="shared" si="178"/>
        <v>5.0016666666666668E-2</v>
      </c>
      <c r="AJ222" s="117">
        <f t="shared" si="178"/>
        <v>5.0016666666666668E-2</v>
      </c>
      <c r="AK222" s="117">
        <f t="shared" si="178"/>
        <v>5.0016666666666668E-2</v>
      </c>
      <c r="AL222" s="117">
        <f t="shared" si="178"/>
        <v>5.0016666666666668E-2</v>
      </c>
      <c r="AM222" s="117">
        <f t="shared" si="178"/>
        <v>5.0016666666666668E-2</v>
      </c>
      <c r="AN222" s="117">
        <f t="shared" si="178"/>
        <v>5.0016666666666668E-2</v>
      </c>
      <c r="AO222" s="117">
        <f t="shared" si="178"/>
        <v>5.0016666666666668E-2</v>
      </c>
      <c r="AP222" s="117">
        <v>0</v>
      </c>
      <c r="AQ222" s="117">
        <v>0</v>
      </c>
      <c r="AR222" s="117">
        <v>0</v>
      </c>
      <c r="AS222" s="117">
        <v>0</v>
      </c>
      <c r="AT222" s="117">
        <v>0.05</v>
      </c>
      <c r="AU222" s="117">
        <v>0</v>
      </c>
      <c r="AV222" s="117">
        <v>0</v>
      </c>
      <c r="AW222" s="117">
        <v>0</v>
      </c>
      <c r="AX222" s="117">
        <v>0</v>
      </c>
      <c r="AY222" s="117">
        <v>0</v>
      </c>
      <c r="AZ222" s="117">
        <v>0</v>
      </c>
      <c r="BA222" s="117">
        <v>0</v>
      </c>
      <c r="BB222" s="117">
        <v>0</v>
      </c>
      <c r="BC222" s="118">
        <f>SUM(D222:BB222)</f>
        <v>1.0000023809523813</v>
      </c>
      <c r="BD222" s="116"/>
    </row>
    <row r="223" spans="2:89" s="119" customFormat="1" x14ac:dyDescent="0.25">
      <c r="B223" s="116" t="s">
        <v>115</v>
      </c>
      <c r="C223" s="268"/>
      <c r="D223" s="117">
        <f>D222</f>
        <v>0</v>
      </c>
      <c r="E223" s="117">
        <f t="shared" ref="E223:AJ223" si="179">+D223+E222</f>
        <v>0</v>
      </c>
      <c r="F223" s="117">
        <f t="shared" si="179"/>
        <v>0</v>
      </c>
      <c r="G223" s="117">
        <f t="shared" si="179"/>
        <v>0</v>
      </c>
      <c r="H223" s="117">
        <f t="shared" si="179"/>
        <v>0</v>
      </c>
      <c r="I223" s="117">
        <f t="shared" si="179"/>
        <v>0</v>
      </c>
      <c r="J223" s="117">
        <f t="shared" si="179"/>
        <v>0</v>
      </c>
      <c r="K223" s="117">
        <f t="shared" si="179"/>
        <v>0</v>
      </c>
      <c r="L223" s="117">
        <f t="shared" si="179"/>
        <v>0</v>
      </c>
      <c r="M223" s="117">
        <f t="shared" si="179"/>
        <v>0</v>
      </c>
      <c r="N223" s="117">
        <f t="shared" si="179"/>
        <v>4.9702380952380949E-2</v>
      </c>
      <c r="O223" s="117">
        <f t="shared" si="179"/>
        <v>4.9702380952380949E-2</v>
      </c>
      <c r="P223" s="117">
        <f t="shared" si="179"/>
        <v>4.9702380952380949E-2</v>
      </c>
      <c r="Q223" s="117">
        <f t="shared" si="179"/>
        <v>4.9702380952380949E-2</v>
      </c>
      <c r="R223" s="117">
        <f t="shared" si="179"/>
        <v>4.9702380952380949E-2</v>
      </c>
      <c r="S223" s="117">
        <f t="shared" si="179"/>
        <v>4.9702380952380949E-2</v>
      </c>
      <c r="T223" s="117">
        <f t="shared" si="179"/>
        <v>4.9702380952380949E-2</v>
      </c>
      <c r="U223" s="117">
        <f t="shared" si="179"/>
        <v>4.9702380952380949E-2</v>
      </c>
      <c r="V223" s="117">
        <f t="shared" si="179"/>
        <v>4.9702380952380949E-2</v>
      </c>
      <c r="W223" s="117">
        <f t="shared" si="179"/>
        <v>4.9702380952380949E-2</v>
      </c>
      <c r="X223" s="117">
        <f t="shared" si="179"/>
        <v>9.9719047619047624E-2</v>
      </c>
      <c r="Y223" s="117">
        <f t="shared" si="179"/>
        <v>0.14973571428571431</v>
      </c>
      <c r="Z223" s="117">
        <f t="shared" si="179"/>
        <v>0.19975238095238096</v>
      </c>
      <c r="AA223" s="117">
        <f t="shared" si="179"/>
        <v>0.24976904761904761</v>
      </c>
      <c r="AB223" s="117">
        <f t="shared" si="179"/>
        <v>0.29978571428571427</v>
      </c>
      <c r="AC223" s="117">
        <f t="shared" si="179"/>
        <v>0.34980238095238092</v>
      </c>
      <c r="AD223" s="83">
        <f t="shared" si="179"/>
        <v>0.39981904761904757</v>
      </c>
      <c r="AE223" s="117">
        <f t="shared" si="179"/>
        <v>0.44983571428571423</v>
      </c>
      <c r="AF223" s="117">
        <f t="shared" si="179"/>
        <v>0.49985238095238088</v>
      </c>
      <c r="AG223" s="117">
        <f t="shared" si="179"/>
        <v>0.54986904761904754</v>
      </c>
      <c r="AH223" s="117">
        <f t="shared" si="179"/>
        <v>0.59988571428571424</v>
      </c>
      <c r="AI223" s="117">
        <f t="shared" si="179"/>
        <v>0.64990238095238095</v>
      </c>
      <c r="AJ223" s="117">
        <f t="shared" si="179"/>
        <v>0.69991904761904766</v>
      </c>
      <c r="AK223" s="117">
        <f t="shared" ref="AK223:BB223" si="180">+AJ223+AK222</f>
        <v>0.74993571428571437</v>
      </c>
      <c r="AL223" s="117">
        <f t="shared" si="180"/>
        <v>0.79995238095238108</v>
      </c>
      <c r="AM223" s="117">
        <f t="shared" si="180"/>
        <v>0.84996904761904779</v>
      </c>
      <c r="AN223" s="117">
        <f t="shared" si="180"/>
        <v>0.8999857142857145</v>
      </c>
      <c r="AO223" s="117">
        <f t="shared" si="180"/>
        <v>0.95000238095238121</v>
      </c>
      <c r="AP223" s="117">
        <f t="shared" si="180"/>
        <v>0.95000238095238121</v>
      </c>
      <c r="AQ223" s="117">
        <f t="shared" si="180"/>
        <v>0.95000238095238121</v>
      </c>
      <c r="AR223" s="117">
        <f t="shared" si="180"/>
        <v>0.95000238095238121</v>
      </c>
      <c r="AS223" s="117">
        <f t="shared" si="180"/>
        <v>0.95000238095238121</v>
      </c>
      <c r="AT223" s="117">
        <f t="shared" si="180"/>
        <v>1.0000023809523813</v>
      </c>
      <c r="AU223" s="117">
        <f t="shared" si="180"/>
        <v>1.0000023809523813</v>
      </c>
      <c r="AV223" s="117">
        <f t="shared" si="180"/>
        <v>1.0000023809523813</v>
      </c>
      <c r="AW223" s="117">
        <f t="shared" si="180"/>
        <v>1.0000023809523813</v>
      </c>
      <c r="AX223" s="117">
        <f t="shared" si="180"/>
        <v>1.0000023809523813</v>
      </c>
      <c r="AY223" s="117">
        <f t="shared" si="180"/>
        <v>1.0000023809523813</v>
      </c>
      <c r="AZ223" s="117">
        <f t="shared" si="180"/>
        <v>1.0000023809523813</v>
      </c>
      <c r="BA223" s="117">
        <f t="shared" si="180"/>
        <v>1.0000023809523813</v>
      </c>
      <c r="BB223" s="117">
        <f t="shared" si="180"/>
        <v>1.0000023809523813</v>
      </c>
      <c r="BC223" s="118"/>
      <c r="BD223" s="116"/>
    </row>
    <row r="224" spans="2:89" s="119" customFormat="1" x14ac:dyDescent="0.25">
      <c r="B224" s="116" t="s">
        <v>116</v>
      </c>
      <c r="C224" s="268"/>
      <c r="D224" s="117">
        <v>0</v>
      </c>
      <c r="E224" s="117">
        <v>0</v>
      </c>
      <c r="F224" s="117">
        <v>0</v>
      </c>
      <c r="G224" s="117">
        <v>0</v>
      </c>
      <c r="H224" s="117">
        <v>0</v>
      </c>
      <c r="I224" s="117">
        <v>0</v>
      </c>
      <c r="J224" s="117">
        <v>0</v>
      </c>
      <c r="K224" s="117">
        <v>0</v>
      </c>
      <c r="L224" s="117">
        <v>0</v>
      </c>
      <c r="M224" s="117">
        <v>0</v>
      </c>
      <c r="N224" s="117">
        <v>0.05</v>
      </c>
      <c r="O224" s="117">
        <v>0</v>
      </c>
      <c r="P224" s="117">
        <v>0</v>
      </c>
      <c r="Q224" s="117">
        <v>0</v>
      </c>
      <c r="R224" s="117">
        <v>0</v>
      </c>
      <c r="S224" s="117">
        <v>0</v>
      </c>
      <c r="T224" s="117">
        <v>0</v>
      </c>
      <c r="U224" s="117">
        <v>0</v>
      </c>
      <c r="V224" s="117">
        <v>0</v>
      </c>
      <c r="W224" s="117">
        <v>0</v>
      </c>
      <c r="X224" s="117">
        <f t="shared" ref="X224:AO224" si="181">+(0.34-0.05)/18</f>
        <v>1.6111111111111114E-2</v>
      </c>
      <c r="Y224" s="117">
        <f t="shared" si="181"/>
        <v>1.6111111111111114E-2</v>
      </c>
      <c r="Z224" s="117">
        <f t="shared" si="181"/>
        <v>1.6111111111111114E-2</v>
      </c>
      <c r="AA224" s="117">
        <f t="shared" si="181"/>
        <v>1.6111111111111114E-2</v>
      </c>
      <c r="AB224" s="117">
        <f t="shared" si="181"/>
        <v>1.6111111111111114E-2</v>
      </c>
      <c r="AC224" s="117">
        <f t="shared" si="181"/>
        <v>1.6111111111111114E-2</v>
      </c>
      <c r="AD224" s="83">
        <f t="shared" si="181"/>
        <v>1.6111111111111114E-2</v>
      </c>
      <c r="AE224" s="117">
        <f t="shared" si="181"/>
        <v>1.6111111111111114E-2</v>
      </c>
      <c r="AF224" s="117">
        <f t="shared" si="181"/>
        <v>1.6111111111111114E-2</v>
      </c>
      <c r="AG224" s="117">
        <f t="shared" si="181"/>
        <v>1.6111111111111114E-2</v>
      </c>
      <c r="AH224" s="117">
        <f t="shared" si="181"/>
        <v>1.6111111111111114E-2</v>
      </c>
      <c r="AI224" s="117">
        <f t="shared" si="181"/>
        <v>1.6111111111111114E-2</v>
      </c>
      <c r="AJ224" s="117">
        <f t="shared" si="181"/>
        <v>1.6111111111111114E-2</v>
      </c>
      <c r="AK224" s="117">
        <f t="shared" si="181"/>
        <v>1.6111111111111114E-2</v>
      </c>
      <c r="AL224" s="117">
        <f t="shared" si="181"/>
        <v>1.6111111111111114E-2</v>
      </c>
      <c r="AM224" s="117">
        <f t="shared" si="181"/>
        <v>1.6111111111111114E-2</v>
      </c>
      <c r="AN224" s="117">
        <f t="shared" si="181"/>
        <v>1.6111111111111114E-2</v>
      </c>
      <c r="AO224" s="117">
        <f t="shared" si="181"/>
        <v>1.6111111111111114E-2</v>
      </c>
      <c r="AP224" s="117">
        <v>0.66</v>
      </c>
      <c r="AQ224" s="117">
        <v>0</v>
      </c>
      <c r="AR224" s="117">
        <v>0</v>
      </c>
      <c r="AS224" s="117">
        <v>0</v>
      </c>
      <c r="AT224" s="117">
        <v>0</v>
      </c>
      <c r="AU224" s="117">
        <v>0</v>
      </c>
      <c r="AV224" s="117">
        <v>0</v>
      </c>
      <c r="AW224" s="117">
        <v>0</v>
      </c>
      <c r="AX224" s="117">
        <v>0</v>
      </c>
      <c r="AY224" s="117">
        <v>0</v>
      </c>
      <c r="AZ224" s="117">
        <v>0</v>
      </c>
      <c r="BA224" s="117">
        <v>0</v>
      </c>
      <c r="BB224" s="117">
        <v>0</v>
      </c>
      <c r="BC224" s="118">
        <f>SUM(D224:BB224)</f>
        <v>1</v>
      </c>
      <c r="BD224" s="116"/>
    </row>
    <row r="225" spans="1:89" s="119" customFormat="1" x14ac:dyDescent="0.25">
      <c r="B225" s="116" t="s">
        <v>117</v>
      </c>
      <c r="C225" s="268"/>
      <c r="D225" s="117">
        <f>D224</f>
        <v>0</v>
      </c>
      <c r="E225" s="117">
        <f t="shared" ref="E225:AJ225" si="182">+D225+E224</f>
        <v>0</v>
      </c>
      <c r="F225" s="117">
        <f t="shared" si="182"/>
        <v>0</v>
      </c>
      <c r="G225" s="117">
        <f t="shared" si="182"/>
        <v>0</v>
      </c>
      <c r="H225" s="117">
        <f t="shared" si="182"/>
        <v>0</v>
      </c>
      <c r="I225" s="117">
        <f t="shared" si="182"/>
        <v>0</v>
      </c>
      <c r="J225" s="117">
        <f t="shared" si="182"/>
        <v>0</v>
      </c>
      <c r="K225" s="117">
        <f t="shared" si="182"/>
        <v>0</v>
      </c>
      <c r="L225" s="117">
        <f t="shared" si="182"/>
        <v>0</v>
      </c>
      <c r="M225" s="117">
        <f t="shared" si="182"/>
        <v>0</v>
      </c>
      <c r="N225" s="117">
        <f t="shared" si="182"/>
        <v>0.05</v>
      </c>
      <c r="O225" s="117">
        <f t="shared" si="182"/>
        <v>0.05</v>
      </c>
      <c r="P225" s="117">
        <f t="shared" si="182"/>
        <v>0.05</v>
      </c>
      <c r="Q225" s="117">
        <f t="shared" si="182"/>
        <v>0.05</v>
      </c>
      <c r="R225" s="117">
        <f t="shared" si="182"/>
        <v>0.05</v>
      </c>
      <c r="S225" s="117">
        <f t="shared" si="182"/>
        <v>0.05</v>
      </c>
      <c r="T225" s="117">
        <f t="shared" si="182"/>
        <v>0.05</v>
      </c>
      <c r="U225" s="117">
        <f t="shared" si="182"/>
        <v>0.05</v>
      </c>
      <c r="V225" s="117">
        <f t="shared" si="182"/>
        <v>0.05</v>
      </c>
      <c r="W225" s="117">
        <f t="shared" si="182"/>
        <v>0.05</v>
      </c>
      <c r="X225" s="117">
        <f t="shared" si="182"/>
        <v>6.611111111111112E-2</v>
      </c>
      <c r="Y225" s="117">
        <f t="shared" si="182"/>
        <v>8.2222222222222238E-2</v>
      </c>
      <c r="Z225" s="117">
        <f t="shared" si="182"/>
        <v>9.8333333333333356E-2</v>
      </c>
      <c r="AA225" s="117">
        <f t="shared" si="182"/>
        <v>0.11444444444444447</v>
      </c>
      <c r="AB225" s="117">
        <f t="shared" si="182"/>
        <v>0.13055555555555559</v>
      </c>
      <c r="AC225" s="117">
        <f t="shared" si="182"/>
        <v>0.1466666666666667</v>
      </c>
      <c r="AD225" s="83">
        <f t="shared" si="182"/>
        <v>0.1627777777777778</v>
      </c>
      <c r="AE225" s="117">
        <f t="shared" si="182"/>
        <v>0.1788888888888889</v>
      </c>
      <c r="AF225" s="117">
        <f t="shared" si="182"/>
        <v>0.19500000000000001</v>
      </c>
      <c r="AG225" s="117">
        <f t="shared" si="182"/>
        <v>0.21111111111111111</v>
      </c>
      <c r="AH225" s="117">
        <f t="shared" si="182"/>
        <v>0.22722222222222221</v>
      </c>
      <c r="AI225" s="117">
        <f t="shared" si="182"/>
        <v>0.24333333333333332</v>
      </c>
      <c r="AJ225" s="117">
        <f t="shared" si="182"/>
        <v>0.25944444444444442</v>
      </c>
      <c r="AK225" s="117">
        <f t="shared" ref="AK225:BB225" si="183">+AJ225+AK224</f>
        <v>0.27555555555555555</v>
      </c>
      <c r="AL225" s="117">
        <f t="shared" si="183"/>
        <v>0.29166666666666669</v>
      </c>
      <c r="AM225" s="117">
        <f t="shared" si="183"/>
        <v>0.30777777777777782</v>
      </c>
      <c r="AN225" s="117">
        <f t="shared" si="183"/>
        <v>0.32388888888888895</v>
      </c>
      <c r="AO225" s="117">
        <f t="shared" si="183"/>
        <v>0.34000000000000008</v>
      </c>
      <c r="AP225" s="117">
        <f t="shared" si="183"/>
        <v>1</v>
      </c>
      <c r="AQ225" s="117">
        <f t="shared" si="183"/>
        <v>1</v>
      </c>
      <c r="AR225" s="117">
        <f t="shared" si="183"/>
        <v>1</v>
      </c>
      <c r="AS225" s="117">
        <f t="shared" si="183"/>
        <v>1</v>
      </c>
      <c r="AT225" s="117">
        <f t="shared" si="183"/>
        <v>1</v>
      </c>
      <c r="AU225" s="117">
        <f t="shared" si="183"/>
        <v>1</v>
      </c>
      <c r="AV225" s="117">
        <f t="shared" si="183"/>
        <v>1</v>
      </c>
      <c r="AW225" s="117">
        <f t="shared" si="183"/>
        <v>1</v>
      </c>
      <c r="AX225" s="117">
        <f t="shared" si="183"/>
        <v>1</v>
      </c>
      <c r="AY225" s="117">
        <f t="shared" si="183"/>
        <v>1</v>
      </c>
      <c r="AZ225" s="117">
        <f t="shared" si="183"/>
        <v>1</v>
      </c>
      <c r="BA225" s="117">
        <f t="shared" si="183"/>
        <v>1</v>
      </c>
      <c r="BB225" s="117">
        <f t="shared" si="183"/>
        <v>1</v>
      </c>
      <c r="BC225" s="118"/>
      <c r="BD225" s="116"/>
    </row>
    <row r="226" spans="1:89" s="128" customFormat="1" x14ac:dyDescent="0.25">
      <c r="B226" s="120"/>
      <c r="C226" s="268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84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2"/>
      <c r="BD226" s="120"/>
    </row>
    <row r="227" spans="1:89" s="123" customFormat="1" x14ac:dyDescent="0.25">
      <c r="B227" s="123" t="s">
        <v>118</v>
      </c>
      <c r="C227" s="124">
        <v>14.2</v>
      </c>
      <c r="D227" s="125">
        <f t="shared" ref="D227:AI227" si="184">+D223*$C227</f>
        <v>0</v>
      </c>
      <c r="E227" s="125">
        <f t="shared" si="184"/>
        <v>0</v>
      </c>
      <c r="F227" s="125">
        <f t="shared" si="184"/>
        <v>0</v>
      </c>
      <c r="G227" s="125">
        <f t="shared" si="184"/>
        <v>0</v>
      </c>
      <c r="H227" s="125">
        <f t="shared" si="184"/>
        <v>0</v>
      </c>
      <c r="I227" s="125">
        <f t="shared" si="184"/>
        <v>0</v>
      </c>
      <c r="J227" s="125">
        <f t="shared" si="184"/>
        <v>0</v>
      </c>
      <c r="K227" s="125">
        <f t="shared" si="184"/>
        <v>0</v>
      </c>
      <c r="L227" s="125">
        <f t="shared" si="184"/>
        <v>0</v>
      </c>
      <c r="M227" s="125">
        <f t="shared" si="184"/>
        <v>0</v>
      </c>
      <c r="N227" s="125">
        <f t="shared" si="184"/>
        <v>0.70577380952380941</v>
      </c>
      <c r="O227" s="125">
        <f t="shared" si="184"/>
        <v>0.70577380952380941</v>
      </c>
      <c r="P227" s="125">
        <f t="shared" si="184"/>
        <v>0.70577380952380941</v>
      </c>
      <c r="Q227" s="125">
        <f t="shared" si="184"/>
        <v>0.70577380952380941</v>
      </c>
      <c r="R227" s="125">
        <f t="shared" si="184"/>
        <v>0.70577380952380941</v>
      </c>
      <c r="S227" s="125">
        <f t="shared" si="184"/>
        <v>0.70577380952380941</v>
      </c>
      <c r="T227" s="125">
        <f t="shared" si="184"/>
        <v>0.70577380952380941</v>
      </c>
      <c r="U227" s="125">
        <f t="shared" si="184"/>
        <v>0.70577380952380941</v>
      </c>
      <c r="V227" s="125">
        <f t="shared" si="184"/>
        <v>0.70577380952380941</v>
      </c>
      <c r="W227" s="125">
        <f t="shared" si="184"/>
        <v>0.70577380952380941</v>
      </c>
      <c r="X227" s="125">
        <f t="shared" si="184"/>
        <v>1.4160104761904762</v>
      </c>
      <c r="Y227" s="125">
        <f t="shared" si="184"/>
        <v>2.1262471428571432</v>
      </c>
      <c r="Z227" s="125">
        <f t="shared" si="184"/>
        <v>2.8364838095238096</v>
      </c>
      <c r="AA227" s="125">
        <f t="shared" si="184"/>
        <v>3.546720476190476</v>
      </c>
      <c r="AB227" s="125">
        <f t="shared" si="184"/>
        <v>4.256957142857142</v>
      </c>
      <c r="AC227" s="125">
        <f t="shared" si="184"/>
        <v>4.9671938095238088</v>
      </c>
      <c r="AD227" s="91">
        <f t="shared" si="184"/>
        <v>5.6774304761904757</v>
      </c>
      <c r="AE227" s="125">
        <f t="shared" si="184"/>
        <v>6.3876671428571417</v>
      </c>
      <c r="AF227" s="125">
        <f t="shared" si="184"/>
        <v>7.0979038095238085</v>
      </c>
      <c r="AG227" s="125">
        <f t="shared" si="184"/>
        <v>7.8081404761904745</v>
      </c>
      <c r="AH227" s="125">
        <f t="shared" si="184"/>
        <v>8.5183771428571422</v>
      </c>
      <c r="AI227" s="125">
        <f t="shared" si="184"/>
        <v>9.2286138095238091</v>
      </c>
      <c r="AJ227" s="125">
        <f t="shared" ref="AJ227:BB227" si="185">+AJ223*$C227</f>
        <v>9.9388504761904759</v>
      </c>
      <c r="AK227" s="125">
        <f t="shared" si="185"/>
        <v>10.649087142857143</v>
      </c>
      <c r="AL227" s="125">
        <f t="shared" si="185"/>
        <v>11.359323809523811</v>
      </c>
      <c r="AM227" s="125">
        <f t="shared" si="185"/>
        <v>12.069560476190478</v>
      </c>
      <c r="AN227" s="125">
        <f t="shared" si="185"/>
        <v>12.779797142857145</v>
      </c>
      <c r="AO227" s="125">
        <f t="shared" si="185"/>
        <v>13.490033809523812</v>
      </c>
      <c r="AP227" s="125">
        <f t="shared" si="185"/>
        <v>13.490033809523812</v>
      </c>
      <c r="AQ227" s="125">
        <f t="shared" si="185"/>
        <v>13.490033809523812</v>
      </c>
      <c r="AR227" s="125">
        <f t="shared" si="185"/>
        <v>13.490033809523812</v>
      </c>
      <c r="AS227" s="125">
        <f t="shared" si="185"/>
        <v>13.490033809523812</v>
      </c>
      <c r="AT227" s="125">
        <f t="shared" si="185"/>
        <v>14.200033809523813</v>
      </c>
      <c r="AU227" s="125">
        <f t="shared" si="185"/>
        <v>14.200033809523813</v>
      </c>
      <c r="AV227" s="125">
        <f t="shared" si="185"/>
        <v>14.200033809523813</v>
      </c>
      <c r="AW227" s="125">
        <f t="shared" si="185"/>
        <v>14.200033809523813</v>
      </c>
      <c r="AX227" s="125">
        <f t="shared" si="185"/>
        <v>14.200033809523813</v>
      </c>
      <c r="AY227" s="125">
        <f t="shared" si="185"/>
        <v>14.200033809523813</v>
      </c>
      <c r="AZ227" s="125">
        <f t="shared" si="185"/>
        <v>14.200033809523813</v>
      </c>
      <c r="BA227" s="125">
        <f t="shared" si="185"/>
        <v>14.200033809523813</v>
      </c>
      <c r="BB227" s="125">
        <f t="shared" si="185"/>
        <v>14.200033809523813</v>
      </c>
      <c r="BC227" s="126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</row>
    <row r="228" spans="1:89" s="140" customFormat="1" ht="13.8" thickBot="1" x14ac:dyDescent="0.3">
      <c r="B228" s="140" t="s">
        <v>119</v>
      </c>
      <c r="C228" s="141" t="str">
        <f>+'NTP or Sold'!C22</f>
        <v>Available</v>
      </c>
      <c r="D228" s="142">
        <f t="shared" ref="D228:AI228" si="186">+D225*$C227</f>
        <v>0</v>
      </c>
      <c r="E228" s="142">
        <f t="shared" si="186"/>
        <v>0</v>
      </c>
      <c r="F228" s="142">
        <f t="shared" si="186"/>
        <v>0</v>
      </c>
      <c r="G228" s="142">
        <f t="shared" si="186"/>
        <v>0</v>
      </c>
      <c r="H228" s="142">
        <f t="shared" si="186"/>
        <v>0</v>
      </c>
      <c r="I228" s="142">
        <f t="shared" si="186"/>
        <v>0</v>
      </c>
      <c r="J228" s="142">
        <f t="shared" si="186"/>
        <v>0</v>
      </c>
      <c r="K228" s="142">
        <f t="shared" si="186"/>
        <v>0</v>
      </c>
      <c r="L228" s="142">
        <f t="shared" si="186"/>
        <v>0</v>
      </c>
      <c r="M228" s="142">
        <f t="shared" si="186"/>
        <v>0</v>
      </c>
      <c r="N228" s="142">
        <f t="shared" si="186"/>
        <v>0.71</v>
      </c>
      <c r="O228" s="142">
        <f t="shared" si="186"/>
        <v>0.71</v>
      </c>
      <c r="P228" s="142">
        <f t="shared" si="186"/>
        <v>0.71</v>
      </c>
      <c r="Q228" s="142">
        <f t="shared" si="186"/>
        <v>0.71</v>
      </c>
      <c r="R228" s="142">
        <f t="shared" si="186"/>
        <v>0.71</v>
      </c>
      <c r="S228" s="142">
        <f t="shared" si="186"/>
        <v>0.71</v>
      </c>
      <c r="T228" s="142">
        <f t="shared" si="186"/>
        <v>0.71</v>
      </c>
      <c r="U228" s="142">
        <f t="shared" si="186"/>
        <v>0.71</v>
      </c>
      <c r="V228" s="142">
        <f t="shared" si="186"/>
        <v>0.71</v>
      </c>
      <c r="W228" s="142">
        <f t="shared" si="186"/>
        <v>0.71</v>
      </c>
      <c r="X228" s="142">
        <f t="shared" si="186"/>
        <v>0.93877777777777782</v>
      </c>
      <c r="Y228" s="142">
        <f t="shared" si="186"/>
        <v>1.1675555555555557</v>
      </c>
      <c r="Z228" s="142">
        <f t="shared" si="186"/>
        <v>1.3963333333333336</v>
      </c>
      <c r="AA228" s="142">
        <f t="shared" si="186"/>
        <v>1.6251111111111114</v>
      </c>
      <c r="AB228" s="142">
        <f t="shared" si="186"/>
        <v>1.8538888888888894</v>
      </c>
      <c r="AC228" s="142">
        <f t="shared" si="186"/>
        <v>2.0826666666666669</v>
      </c>
      <c r="AD228" s="137">
        <f t="shared" si="186"/>
        <v>2.3114444444444446</v>
      </c>
      <c r="AE228" s="142">
        <f t="shared" si="186"/>
        <v>2.5402222222222224</v>
      </c>
      <c r="AF228" s="142">
        <f t="shared" si="186"/>
        <v>2.7690000000000001</v>
      </c>
      <c r="AG228" s="142">
        <f t="shared" si="186"/>
        <v>2.9977777777777774</v>
      </c>
      <c r="AH228" s="142">
        <f t="shared" si="186"/>
        <v>3.2265555555555552</v>
      </c>
      <c r="AI228" s="142">
        <f t="shared" si="186"/>
        <v>3.4553333333333329</v>
      </c>
      <c r="AJ228" s="142">
        <f t="shared" ref="AJ228:BB228" si="187">+AJ225*$C227</f>
        <v>3.6841111111111107</v>
      </c>
      <c r="AK228" s="142">
        <f t="shared" si="187"/>
        <v>3.9128888888888889</v>
      </c>
      <c r="AL228" s="142">
        <f t="shared" si="187"/>
        <v>4.1416666666666666</v>
      </c>
      <c r="AM228" s="142">
        <f t="shared" si="187"/>
        <v>4.3704444444444448</v>
      </c>
      <c r="AN228" s="142">
        <f t="shared" si="187"/>
        <v>4.599222222222223</v>
      </c>
      <c r="AO228" s="142">
        <f t="shared" si="187"/>
        <v>4.8280000000000012</v>
      </c>
      <c r="AP228" s="142">
        <f t="shared" si="187"/>
        <v>14.2</v>
      </c>
      <c r="AQ228" s="142">
        <f t="shared" si="187"/>
        <v>14.2</v>
      </c>
      <c r="AR228" s="142">
        <f t="shared" si="187"/>
        <v>14.2</v>
      </c>
      <c r="AS228" s="142">
        <f t="shared" si="187"/>
        <v>14.2</v>
      </c>
      <c r="AT228" s="142">
        <f t="shared" si="187"/>
        <v>14.2</v>
      </c>
      <c r="AU228" s="142">
        <f t="shared" si="187"/>
        <v>14.2</v>
      </c>
      <c r="AV228" s="142">
        <f t="shared" si="187"/>
        <v>14.2</v>
      </c>
      <c r="AW228" s="142">
        <f t="shared" si="187"/>
        <v>14.2</v>
      </c>
      <c r="AX228" s="142">
        <f t="shared" si="187"/>
        <v>14.2</v>
      </c>
      <c r="AY228" s="142">
        <f t="shared" si="187"/>
        <v>14.2</v>
      </c>
      <c r="AZ228" s="142">
        <f t="shared" si="187"/>
        <v>14.2</v>
      </c>
      <c r="BA228" s="142">
        <f t="shared" si="187"/>
        <v>14.2</v>
      </c>
      <c r="BB228" s="142">
        <f t="shared" si="187"/>
        <v>14.2</v>
      </c>
      <c r="BC228" s="143"/>
      <c r="BD228" s="144"/>
      <c r="BE228" s="144"/>
      <c r="BF228" s="144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144"/>
      <c r="BR228" s="144"/>
      <c r="BS228" s="144"/>
      <c r="BT228" s="144"/>
      <c r="BU228" s="144"/>
      <c r="BV228" s="144"/>
      <c r="BW228" s="144"/>
      <c r="BX228" s="144"/>
      <c r="BY228" s="144"/>
      <c r="BZ228" s="144"/>
      <c r="CA228" s="144"/>
      <c r="CB228" s="144"/>
      <c r="CC228" s="144"/>
      <c r="CD228" s="144"/>
      <c r="CE228" s="144"/>
      <c r="CF228" s="144"/>
      <c r="CG228" s="144"/>
      <c r="CH228" s="144"/>
      <c r="CI228" s="144"/>
      <c r="CJ228" s="144"/>
      <c r="CK228" s="144"/>
    </row>
    <row r="229" spans="1:89" s="115" customFormat="1" ht="15" customHeight="1" thickTop="1" x14ac:dyDescent="0.25">
      <c r="B229" s="111" t="str">
        <f>+'NTP or Sold'!H23</f>
        <v>LM6000</v>
      </c>
      <c r="C229" s="267" t="str">
        <f>+'NTP or Sold'!T23</f>
        <v>Unassigned</v>
      </c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85"/>
      <c r="AE229" s="129"/>
      <c r="AF229" s="129"/>
      <c r="AG229" s="129"/>
      <c r="AH229" s="129"/>
      <c r="AI229" s="129"/>
      <c r="AJ229" s="129"/>
      <c r="AK229" s="129"/>
      <c r="AL229" s="129"/>
      <c r="AM229" s="129"/>
      <c r="AN229" s="129"/>
      <c r="AO229" s="129"/>
      <c r="AP229" s="129"/>
      <c r="AQ229" s="129"/>
      <c r="AR229" s="129"/>
      <c r="AS229" s="129"/>
      <c r="AT229" s="129"/>
      <c r="AU229" s="129"/>
      <c r="AV229" s="129"/>
      <c r="AW229" s="129"/>
      <c r="AX229" s="129"/>
      <c r="AY229" s="129"/>
      <c r="AZ229" s="129"/>
      <c r="BA229" s="129"/>
      <c r="BB229" s="129"/>
      <c r="BC229" s="113"/>
    </row>
    <row r="230" spans="1:89" s="119" customFormat="1" x14ac:dyDescent="0.25">
      <c r="B230" s="116" t="s">
        <v>114</v>
      </c>
      <c r="C230" s="268"/>
      <c r="D230" s="117">
        <v>0</v>
      </c>
      <c r="E230" s="117">
        <v>0</v>
      </c>
      <c r="F230" s="117">
        <v>0</v>
      </c>
      <c r="G230" s="117">
        <v>0</v>
      </c>
      <c r="H230" s="117">
        <v>0</v>
      </c>
      <c r="I230" s="117">
        <v>0</v>
      </c>
      <c r="J230" s="117">
        <v>0</v>
      </c>
      <c r="K230" s="117">
        <v>0</v>
      </c>
      <c r="L230" s="117">
        <v>0</v>
      </c>
      <c r="M230" s="117">
        <v>0</v>
      </c>
      <c r="N230" s="117">
        <f>16.7/336</f>
        <v>4.9702380952380949E-2</v>
      </c>
      <c r="O230" s="117">
        <v>0</v>
      </c>
      <c r="P230" s="117">
        <v>0</v>
      </c>
      <c r="Q230" s="117">
        <v>0</v>
      </c>
      <c r="R230" s="117">
        <v>0</v>
      </c>
      <c r="S230" s="117">
        <v>0</v>
      </c>
      <c r="T230" s="117">
        <v>0</v>
      </c>
      <c r="U230" s="117">
        <v>0</v>
      </c>
      <c r="V230" s="117">
        <v>0</v>
      </c>
      <c r="W230" s="117">
        <v>0</v>
      </c>
      <c r="X230" s="117">
        <f t="shared" ref="X230:AO230" si="188">+(0.95-0.0497)/18</f>
        <v>5.0016666666666668E-2</v>
      </c>
      <c r="Y230" s="117">
        <f t="shared" si="188"/>
        <v>5.0016666666666668E-2</v>
      </c>
      <c r="Z230" s="117">
        <f t="shared" si="188"/>
        <v>5.0016666666666668E-2</v>
      </c>
      <c r="AA230" s="117">
        <f t="shared" si="188"/>
        <v>5.0016666666666668E-2</v>
      </c>
      <c r="AB230" s="117">
        <f t="shared" si="188"/>
        <v>5.0016666666666668E-2</v>
      </c>
      <c r="AC230" s="117">
        <f t="shared" si="188"/>
        <v>5.0016666666666668E-2</v>
      </c>
      <c r="AD230" s="83">
        <f t="shared" si="188"/>
        <v>5.0016666666666668E-2</v>
      </c>
      <c r="AE230" s="117">
        <f t="shared" si="188"/>
        <v>5.0016666666666668E-2</v>
      </c>
      <c r="AF230" s="117">
        <f t="shared" si="188"/>
        <v>5.0016666666666668E-2</v>
      </c>
      <c r="AG230" s="117">
        <f t="shared" si="188"/>
        <v>5.0016666666666668E-2</v>
      </c>
      <c r="AH230" s="117">
        <f t="shared" si="188"/>
        <v>5.0016666666666668E-2</v>
      </c>
      <c r="AI230" s="117">
        <f t="shared" si="188"/>
        <v>5.0016666666666668E-2</v>
      </c>
      <c r="AJ230" s="117">
        <f t="shared" si="188"/>
        <v>5.0016666666666668E-2</v>
      </c>
      <c r="AK230" s="117">
        <f t="shared" si="188"/>
        <v>5.0016666666666668E-2</v>
      </c>
      <c r="AL230" s="117">
        <f t="shared" si="188"/>
        <v>5.0016666666666668E-2</v>
      </c>
      <c r="AM230" s="117">
        <f t="shared" si="188"/>
        <v>5.0016666666666668E-2</v>
      </c>
      <c r="AN230" s="117">
        <f t="shared" si="188"/>
        <v>5.0016666666666668E-2</v>
      </c>
      <c r="AO230" s="117">
        <f t="shared" si="188"/>
        <v>5.0016666666666668E-2</v>
      </c>
      <c r="AP230" s="117">
        <v>0</v>
      </c>
      <c r="AQ230" s="117">
        <v>0</v>
      </c>
      <c r="AR230" s="117">
        <v>0</v>
      </c>
      <c r="AS230" s="117">
        <v>0</v>
      </c>
      <c r="AT230" s="117">
        <v>0.05</v>
      </c>
      <c r="AU230" s="117">
        <v>0</v>
      </c>
      <c r="AV230" s="117">
        <v>0</v>
      </c>
      <c r="AW230" s="117">
        <v>0</v>
      </c>
      <c r="AX230" s="117">
        <v>0</v>
      </c>
      <c r="AY230" s="117">
        <v>0</v>
      </c>
      <c r="AZ230" s="117">
        <v>0</v>
      </c>
      <c r="BA230" s="117">
        <v>0</v>
      </c>
      <c r="BB230" s="117">
        <v>0</v>
      </c>
      <c r="BC230" s="118">
        <f>SUM(D230:BB230)</f>
        <v>1.0000023809523813</v>
      </c>
      <c r="BD230" s="116"/>
    </row>
    <row r="231" spans="1:89" s="119" customFormat="1" x14ac:dyDescent="0.25">
      <c r="B231" s="116" t="s">
        <v>115</v>
      </c>
      <c r="C231" s="268"/>
      <c r="D231" s="117">
        <f>D230</f>
        <v>0</v>
      </c>
      <c r="E231" s="117">
        <f t="shared" ref="E231:AJ231" si="189">+D231+E230</f>
        <v>0</v>
      </c>
      <c r="F231" s="117">
        <f t="shared" si="189"/>
        <v>0</v>
      </c>
      <c r="G231" s="117">
        <f t="shared" si="189"/>
        <v>0</v>
      </c>
      <c r="H231" s="117">
        <f t="shared" si="189"/>
        <v>0</v>
      </c>
      <c r="I231" s="117">
        <f t="shared" si="189"/>
        <v>0</v>
      </c>
      <c r="J231" s="117">
        <f t="shared" si="189"/>
        <v>0</v>
      </c>
      <c r="K231" s="117">
        <f t="shared" si="189"/>
        <v>0</v>
      </c>
      <c r="L231" s="117">
        <f t="shared" si="189"/>
        <v>0</v>
      </c>
      <c r="M231" s="117">
        <f t="shared" si="189"/>
        <v>0</v>
      </c>
      <c r="N231" s="117">
        <f t="shared" si="189"/>
        <v>4.9702380952380949E-2</v>
      </c>
      <c r="O231" s="117">
        <f t="shared" si="189"/>
        <v>4.9702380952380949E-2</v>
      </c>
      <c r="P231" s="117">
        <f t="shared" si="189"/>
        <v>4.9702380952380949E-2</v>
      </c>
      <c r="Q231" s="117">
        <f t="shared" si="189"/>
        <v>4.9702380952380949E-2</v>
      </c>
      <c r="R231" s="117">
        <f t="shared" si="189"/>
        <v>4.9702380952380949E-2</v>
      </c>
      <c r="S231" s="117">
        <f t="shared" si="189"/>
        <v>4.9702380952380949E-2</v>
      </c>
      <c r="T231" s="117">
        <f t="shared" si="189"/>
        <v>4.9702380952380949E-2</v>
      </c>
      <c r="U231" s="117">
        <f t="shared" si="189"/>
        <v>4.9702380952380949E-2</v>
      </c>
      <c r="V231" s="117">
        <f t="shared" si="189"/>
        <v>4.9702380952380949E-2</v>
      </c>
      <c r="W231" s="117">
        <f t="shared" si="189"/>
        <v>4.9702380952380949E-2</v>
      </c>
      <c r="X231" s="117">
        <f t="shared" si="189"/>
        <v>9.9719047619047624E-2</v>
      </c>
      <c r="Y231" s="117">
        <f t="shared" si="189"/>
        <v>0.14973571428571431</v>
      </c>
      <c r="Z231" s="117">
        <f t="shared" si="189"/>
        <v>0.19975238095238096</v>
      </c>
      <c r="AA231" s="117">
        <f t="shared" si="189"/>
        <v>0.24976904761904761</v>
      </c>
      <c r="AB231" s="117">
        <f t="shared" si="189"/>
        <v>0.29978571428571427</v>
      </c>
      <c r="AC231" s="117">
        <f t="shared" si="189"/>
        <v>0.34980238095238092</v>
      </c>
      <c r="AD231" s="83">
        <f t="shared" si="189"/>
        <v>0.39981904761904757</v>
      </c>
      <c r="AE231" s="117">
        <f t="shared" si="189"/>
        <v>0.44983571428571423</v>
      </c>
      <c r="AF231" s="117">
        <f t="shared" si="189"/>
        <v>0.49985238095238088</v>
      </c>
      <c r="AG231" s="117">
        <f t="shared" si="189"/>
        <v>0.54986904761904754</v>
      </c>
      <c r="AH231" s="117">
        <f t="shared" si="189"/>
        <v>0.59988571428571424</v>
      </c>
      <c r="AI231" s="117">
        <f t="shared" si="189"/>
        <v>0.64990238095238095</v>
      </c>
      <c r="AJ231" s="117">
        <f t="shared" si="189"/>
        <v>0.69991904761904766</v>
      </c>
      <c r="AK231" s="117">
        <f t="shared" ref="AK231:BB231" si="190">+AJ231+AK230</f>
        <v>0.74993571428571437</v>
      </c>
      <c r="AL231" s="117">
        <f t="shared" si="190"/>
        <v>0.79995238095238108</v>
      </c>
      <c r="AM231" s="117">
        <f t="shared" si="190"/>
        <v>0.84996904761904779</v>
      </c>
      <c r="AN231" s="117">
        <f t="shared" si="190"/>
        <v>0.8999857142857145</v>
      </c>
      <c r="AO231" s="117">
        <f t="shared" si="190"/>
        <v>0.95000238095238121</v>
      </c>
      <c r="AP231" s="117">
        <f t="shared" si="190"/>
        <v>0.95000238095238121</v>
      </c>
      <c r="AQ231" s="117">
        <f t="shared" si="190"/>
        <v>0.95000238095238121</v>
      </c>
      <c r="AR231" s="117">
        <f t="shared" si="190"/>
        <v>0.95000238095238121</v>
      </c>
      <c r="AS231" s="117">
        <f t="shared" si="190"/>
        <v>0.95000238095238121</v>
      </c>
      <c r="AT231" s="117">
        <f t="shared" si="190"/>
        <v>1.0000023809523813</v>
      </c>
      <c r="AU231" s="117">
        <f t="shared" si="190"/>
        <v>1.0000023809523813</v>
      </c>
      <c r="AV231" s="117">
        <f t="shared" si="190"/>
        <v>1.0000023809523813</v>
      </c>
      <c r="AW231" s="117">
        <f t="shared" si="190"/>
        <v>1.0000023809523813</v>
      </c>
      <c r="AX231" s="117">
        <f t="shared" si="190"/>
        <v>1.0000023809523813</v>
      </c>
      <c r="AY231" s="117">
        <f t="shared" si="190"/>
        <v>1.0000023809523813</v>
      </c>
      <c r="AZ231" s="117">
        <f t="shared" si="190"/>
        <v>1.0000023809523813</v>
      </c>
      <c r="BA231" s="117">
        <f t="shared" si="190"/>
        <v>1.0000023809523813</v>
      </c>
      <c r="BB231" s="117">
        <f t="shared" si="190"/>
        <v>1.0000023809523813</v>
      </c>
      <c r="BC231" s="118"/>
      <c r="BD231" s="116"/>
    </row>
    <row r="232" spans="1:89" s="119" customFormat="1" x14ac:dyDescent="0.25">
      <c r="B232" s="116" t="s">
        <v>116</v>
      </c>
      <c r="C232" s="268"/>
      <c r="D232" s="117">
        <v>0</v>
      </c>
      <c r="E232" s="117">
        <v>0</v>
      </c>
      <c r="F232" s="117">
        <v>0</v>
      </c>
      <c r="G232" s="117">
        <v>0</v>
      </c>
      <c r="H232" s="117">
        <v>0</v>
      </c>
      <c r="I232" s="117">
        <v>0</v>
      </c>
      <c r="J232" s="117">
        <v>0</v>
      </c>
      <c r="K232" s="117">
        <v>0</v>
      </c>
      <c r="L232" s="117">
        <v>0</v>
      </c>
      <c r="M232" s="117">
        <v>0</v>
      </c>
      <c r="N232" s="117">
        <v>0.05</v>
      </c>
      <c r="O232" s="117">
        <v>0</v>
      </c>
      <c r="P232" s="117">
        <v>0</v>
      </c>
      <c r="Q232" s="117">
        <v>0</v>
      </c>
      <c r="R232" s="117">
        <v>0</v>
      </c>
      <c r="S232" s="117">
        <v>0</v>
      </c>
      <c r="T232" s="117">
        <v>0</v>
      </c>
      <c r="U232" s="117">
        <v>0</v>
      </c>
      <c r="V232" s="117">
        <v>0</v>
      </c>
      <c r="W232" s="117">
        <v>0</v>
      </c>
      <c r="X232" s="117">
        <f t="shared" ref="X232:AO232" si="191">+(0.34-0.05)/18</f>
        <v>1.6111111111111114E-2</v>
      </c>
      <c r="Y232" s="117">
        <f t="shared" si="191"/>
        <v>1.6111111111111114E-2</v>
      </c>
      <c r="Z232" s="117">
        <f t="shared" si="191"/>
        <v>1.6111111111111114E-2</v>
      </c>
      <c r="AA232" s="117">
        <f t="shared" si="191"/>
        <v>1.6111111111111114E-2</v>
      </c>
      <c r="AB232" s="117">
        <f t="shared" si="191"/>
        <v>1.6111111111111114E-2</v>
      </c>
      <c r="AC232" s="117">
        <f t="shared" si="191"/>
        <v>1.6111111111111114E-2</v>
      </c>
      <c r="AD232" s="83">
        <f t="shared" si="191"/>
        <v>1.6111111111111114E-2</v>
      </c>
      <c r="AE232" s="117">
        <f t="shared" si="191"/>
        <v>1.6111111111111114E-2</v>
      </c>
      <c r="AF232" s="117">
        <f t="shared" si="191"/>
        <v>1.6111111111111114E-2</v>
      </c>
      <c r="AG232" s="117">
        <f t="shared" si="191"/>
        <v>1.6111111111111114E-2</v>
      </c>
      <c r="AH232" s="117">
        <f t="shared" si="191"/>
        <v>1.6111111111111114E-2</v>
      </c>
      <c r="AI232" s="117">
        <f t="shared" si="191"/>
        <v>1.6111111111111114E-2</v>
      </c>
      <c r="AJ232" s="117">
        <f t="shared" si="191"/>
        <v>1.6111111111111114E-2</v>
      </c>
      <c r="AK232" s="117">
        <f t="shared" si="191"/>
        <v>1.6111111111111114E-2</v>
      </c>
      <c r="AL232" s="117">
        <f t="shared" si="191"/>
        <v>1.6111111111111114E-2</v>
      </c>
      <c r="AM232" s="117">
        <f t="shared" si="191"/>
        <v>1.6111111111111114E-2</v>
      </c>
      <c r="AN232" s="117">
        <f t="shared" si="191"/>
        <v>1.6111111111111114E-2</v>
      </c>
      <c r="AO232" s="117">
        <f t="shared" si="191"/>
        <v>1.6111111111111114E-2</v>
      </c>
      <c r="AP232" s="117">
        <v>0.66</v>
      </c>
      <c r="AQ232" s="117">
        <v>0</v>
      </c>
      <c r="AR232" s="117">
        <v>0</v>
      </c>
      <c r="AS232" s="117">
        <v>0</v>
      </c>
      <c r="AT232" s="117">
        <v>0</v>
      </c>
      <c r="AU232" s="117">
        <v>0</v>
      </c>
      <c r="AV232" s="117">
        <v>0</v>
      </c>
      <c r="AW232" s="117">
        <v>0</v>
      </c>
      <c r="AX232" s="117">
        <v>0</v>
      </c>
      <c r="AY232" s="117">
        <v>0</v>
      </c>
      <c r="AZ232" s="117">
        <v>0</v>
      </c>
      <c r="BA232" s="117">
        <v>0</v>
      </c>
      <c r="BB232" s="117">
        <v>0</v>
      </c>
      <c r="BC232" s="118">
        <f>SUM(D232:BB232)</f>
        <v>1</v>
      </c>
      <c r="BD232" s="116"/>
    </row>
    <row r="233" spans="1:89" s="119" customFormat="1" x14ac:dyDescent="0.25">
      <c r="B233" s="116" t="s">
        <v>117</v>
      </c>
      <c r="C233" s="268"/>
      <c r="D233" s="117">
        <f>D232</f>
        <v>0</v>
      </c>
      <c r="E233" s="117">
        <f t="shared" ref="E233:AJ233" si="192">+D233+E232</f>
        <v>0</v>
      </c>
      <c r="F233" s="117">
        <f t="shared" si="192"/>
        <v>0</v>
      </c>
      <c r="G233" s="117">
        <f t="shared" si="192"/>
        <v>0</v>
      </c>
      <c r="H233" s="117">
        <f t="shared" si="192"/>
        <v>0</v>
      </c>
      <c r="I233" s="117">
        <f t="shared" si="192"/>
        <v>0</v>
      </c>
      <c r="J233" s="117">
        <f t="shared" si="192"/>
        <v>0</v>
      </c>
      <c r="K233" s="117">
        <f t="shared" si="192"/>
        <v>0</v>
      </c>
      <c r="L233" s="117">
        <f t="shared" si="192"/>
        <v>0</v>
      </c>
      <c r="M233" s="117">
        <f t="shared" si="192"/>
        <v>0</v>
      </c>
      <c r="N233" s="117">
        <f t="shared" si="192"/>
        <v>0.05</v>
      </c>
      <c r="O233" s="117">
        <f t="shared" si="192"/>
        <v>0.05</v>
      </c>
      <c r="P233" s="117">
        <f t="shared" si="192"/>
        <v>0.05</v>
      </c>
      <c r="Q233" s="117">
        <f t="shared" si="192"/>
        <v>0.05</v>
      </c>
      <c r="R233" s="117">
        <f t="shared" si="192"/>
        <v>0.05</v>
      </c>
      <c r="S233" s="117">
        <f t="shared" si="192"/>
        <v>0.05</v>
      </c>
      <c r="T233" s="117">
        <f t="shared" si="192"/>
        <v>0.05</v>
      </c>
      <c r="U233" s="117">
        <f t="shared" si="192"/>
        <v>0.05</v>
      </c>
      <c r="V233" s="117">
        <f t="shared" si="192"/>
        <v>0.05</v>
      </c>
      <c r="W233" s="117">
        <f t="shared" si="192"/>
        <v>0.05</v>
      </c>
      <c r="X233" s="117">
        <f t="shared" si="192"/>
        <v>6.611111111111112E-2</v>
      </c>
      <c r="Y233" s="117">
        <f t="shared" si="192"/>
        <v>8.2222222222222238E-2</v>
      </c>
      <c r="Z233" s="117">
        <f t="shared" si="192"/>
        <v>9.8333333333333356E-2</v>
      </c>
      <c r="AA233" s="117">
        <f t="shared" si="192"/>
        <v>0.11444444444444447</v>
      </c>
      <c r="AB233" s="117">
        <f t="shared" si="192"/>
        <v>0.13055555555555559</v>
      </c>
      <c r="AC233" s="117">
        <f t="shared" si="192"/>
        <v>0.1466666666666667</v>
      </c>
      <c r="AD233" s="83">
        <f t="shared" si="192"/>
        <v>0.1627777777777778</v>
      </c>
      <c r="AE233" s="117">
        <f t="shared" si="192"/>
        <v>0.1788888888888889</v>
      </c>
      <c r="AF233" s="117">
        <f t="shared" si="192"/>
        <v>0.19500000000000001</v>
      </c>
      <c r="AG233" s="117">
        <f t="shared" si="192"/>
        <v>0.21111111111111111</v>
      </c>
      <c r="AH233" s="117">
        <f t="shared" si="192"/>
        <v>0.22722222222222221</v>
      </c>
      <c r="AI233" s="117">
        <f t="shared" si="192"/>
        <v>0.24333333333333332</v>
      </c>
      <c r="AJ233" s="117">
        <f t="shared" si="192"/>
        <v>0.25944444444444442</v>
      </c>
      <c r="AK233" s="117">
        <f t="shared" ref="AK233:BB233" si="193">+AJ233+AK232</f>
        <v>0.27555555555555555</v>
      </c>
      <c r="AL233" s="117">
        <f t="shared" si="193"/>
        <v>0.29166666666666669</v>
      </c>
      <c r="AM233" s="117">
        <f t="shared" si="193"/>
        <v>0.30777777777777782</v>
      </c>
      <c r="AN233" s="117">
        <f t="shared" si="193"/>
        <v>0.32388888888888895</v>
      </c>
      <c r="AO233" s="117">
        <f t="shared" si="193"/>
        <v>0.34000000000000008</v>
      </c>
      <c r="AP233" s="117">
        <f t="shared" si="193"/>
        <v>1</v>
      </c>
      <c r="AQ233" s="117">
        <f t="shared" si="193"/>
        <v>1</v>
      </c>
      <c r="AR233" s="117">
        <f t="shared" si="193"/>
        <v>1</v>
      </c>
      <c r="AS233" s="117">
        <f t="shared" si="193"/>
        <v>1</v>
      </c>
      <c r="AT233" s="117">
        <f t="shared" si="193"/>
        <v>1</v>
      </c>
      <c r="AU233" s="117">
        <f t="shared" si="193"/>
        <v>1</v>
      </c>
      <c r="AV233" s="117">
        <f t="shared" si="193"/>
        <v>1</v>
      </c>
      <c r="AW233" s="117">
        <f t="shared" si="193"/>
        <v>1</v>
      </c>
      <c r="AX233" s="117">
        <f t="shared" si="193"/>
        <v>1</v>
      </c>
      <c r="AY233" s="117">
        <f t="shared" si="193"/>
        <v>1</v>
      </c>
      <c r="AZ233" s="117">
        <f t="shared" si="193"/>
        <v>1</v>
      </c>
      <c r="BA233" s="117">
        <f t="shared" si="193"/>
        <v>1</v>
      </c>
      <c r="BB233" s="117">
        <f t="shared" si="193"/>
        <v>1</v>
      </c>
      <c r="BC233" s="118"/>
      <c r="BD233" s="116"/>
    </row>
    <row r="234" spans="1:89" s="128" customFormat="1" x14ac:dyDescent="0.25">
      <c r="B234" s="120"/>
      <c r="C234" s="268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84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2"/>
      <c r="BD234" s="120"/>
    </row>
    <row r="235" spans="1:89" s="123" customFormat="1" x14ac:dyDescent="0.25">
      <c r="B235" s="123" t="s">
        <v>118</v>
      </c>
      <c r="C235" s="124">
        <v>14.2</v>
      </c>
      <c r="D235" s="125">
        <f t="shared" ref="D235:AI235" si="194">+D231*$C235</f>
        <v>0</v>
      </c>
      <c r="E235" s="125">
        <f t="shared" si="194"/>
        <v>0</v>
      </c>
      <c r="F235" s="125">
        <f t="shared" si="194"/>
        <v>0</v>
      </c>
      <c r="G235" s="125">
        <f t="shared" si="194"/>
        <v>0</v>
      </c>
      <c r="H235" s="125">
        <f t="shared" si="194"/>
        <v>0</v>
      </c>
      <c r="I235" s="125">
        <f t="shared" si="194"/>
        <v>0</v>
      </c>
      <c r="J235" s="125">
        <f t="shared" si="194"/>
        <v>0</v>
      </c>
      <c r="K235" s="125">
        <f t="shared" si="194"/>
        <v>0</v>
      </c>
      <c r="L235" s="125">
        <f t="shared" si="194"/>
        <v>0</v>
      </c>
      <c r="M235" s="125">
        <f t="shared" si="194"/>
        <v>0</v>
      </c>
      <c r="N235" s="125">
        <f t="shared" si="194"/>
        <v>0.70577380952380941</v>
      </c>
      <c r="O235" s="125">
        <f t="shared" si="194"/>
        <v>0.70577380952380941</v>
      </c>
      <c r="P235" s="125">
        <f t="shared" si="194"/>
        <v>0.70577380952380941</v>
      </c>
      <c r="Q235" s="125">
        <f t="shared" si="194"/>
        <v>0.70577380952380941</v>
      </c>
      <c r="R235" s="125">
        <f t="shared" si="194"/>
        <v>0.70577380952380941</v>
      </c>
      <c r="S235" s="125">
        <f t="shared" si="194"/>
        <v>0.70577380952380941</v>
      </c>
      <c r="T235" s="125">
        <f t="shared" si="194"/>
        <v>0.70577380952380941</v>
      </c>
      <c r="U235" s="125">
        <f t="shared" si="194"/>
        <v>0.70577380952380941</v>
      </c>
      <c r="V235" s="125">
        <f t="shared" si="194"/>
        <v>0.70577380952380941</v>
      </c>
      <c r="W235" s="125">
        <f t="shared" si="194"/>
        <v>0.70577380952380941</v>
      </c>
      <c r="X235" s="125">
        <f t="shared" si="194"/>
        <v>1.4160104761904762</v>
      </c>
      <c r="Y235" s="125">
        <f t="shared" si="194"/>
        <v>2.1262471428571432</v>
      </c>
      <c r="Z235" s="125">
        <f t="shared" si="194"/>
        <v>2.8364838095238096</v>
      </c>
      <c r="AA235" s="125">
        <f t="shared" si="194"/>
        <v>3.546720476190476</v>
      </c>
      <c r="AB235" s="125">
        <f t="shared" si="194"/>
        <v>4.256957142857142</v>
      </c>
      <c r="AC235" s="125">
        <f t="shared" si="194"/>
        <v>4.9671938095238088</v>
      </c>
      <c r="AD235" s="91">
        <f t="shared" si="194"/>
        <v>5.6774304761904757</v>
      </c>
      <c r="AE235" s="125">
        <f t="shared" si="194"/>
        <v>6.3876671428571417</v>
      </c>
      <c r="AF235" s="125">
        <f t="shared" si="194"/>
        <v>7.0979038095238085</v>
      </c>
      <c r="AG235" s="125">
        <f t="shared" si="194"/>
        <v>7.8081404761904745</v>
      </c>
      <c r="AH235" s="125">
        <f t="shared" si="194"/>
        <v>8.5183771428571422</v>
      </c>
      <c r="AI235" s="125">
        <f t="shared" si="194"/>
        <v>9.2286138095238091</v>
      </c>
      <c r="AJ235" s="125">
        <f t="shared" ref="AJ235:BB235" si="195">+AJ231*$C235</f>
        <v>9.9388504761904759</v>
      </c>
      <c r="AK235" s="125">
        <f t="shared" si="195"/>
        <v>10.649087142857143</v>
      </c>
      <c r="AL235" s="125">
        <f t="shared" si="195"/>
        <v>11.359323809523811</v>
      </c>
      <c r="AM235" s="125">
        <f t="shared" si="195"/>
        <v>12.069560476190478</v>
      </c>
      <c r="AN235" s="125">
        <f t="shared" si="195"/>
        <v>12.779797142857145</v>
      </c>
      <c r="AO235" s="125">
        <f t="shared" si="195"/>
        <v>13.490033809523812</v>
      </c>
      <c r="AP235" s="125">
        <f t="shared" si="195"/>
        <v>13.490033809523812</v>
      </c>
      <c r="AQ235" s="125">
        <f t="shared" si="195"/>
        <v>13.490033809523812</v>
      </c>
      <c r="AR235" s="125">
        <f t="shared" si="195"/>
        <v>13.490033809523812</v>
      </c>
      <c r="AS235" s="125">
        <f t="shared" si="195"/>
        <v>13.490033809523812</v>
      </c>
      <c r="AT235" s="125">
        <f t="shared" si="195"/>
        <v>14.200033809523813</v>
      </c>
      <c r="AU235" s="125">
        <f t="shared" si="195"/>
        <v>14.200033809523813</v>
      </c>
      <c r="AV235" s="125">
        <f t="shared" si="195"/>
        <v>14.200033809523813</v>
      </c>
      <c r="AW235" s="125">
        <f t="shared" si="195"/>
        <v>14.200033809523813</v>
      </c>
      <c r="AX235" s="125">
        <f t="shared" si="195"/>
        <v>14.200033809523813</v>
      </c>
      <c r="AY235" s="125">
        <f t="shared" si="195"/>
        <v>14.200033809523813</v>
      </c>
      <c r="AZ235" s="125">
        <f t="shared" si="195"/>
        <v>14.200033809523813</v>
      </c>
      <c r="BA235" s="125">
        <f t="shared" si="195"/>
        <v>14.200033809523813</v>
      </c>
      <c r="BB235" s="125">
        <f t="shared" si="195"/>
        <v>14.200033809523813</v>
      </c>
      <c r="BC235" s="126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</row>
    <row r="236" spans="1:89" s="140" customFormat="1" ht="13.8" thickBot="1" x14ac:dyDescent="0.3">
      <c r="B236" s="140" t="s">
        <v>119</v>
      </c>
      <c r="C236" s="141" t="str">
        <f>+'NTP or Sold'!C23</f>
        <v>Available</v>
      </c>
      <c r="D236" s="142">
        <f t="shared" ref="D236:AI236" si="196">+D233*$C235</f>
        <v>0</v>
      </c>
      <c r="E236" s="142">
        <f t="shared" si="196"/>
        <v>0</v>
      </c>
      <c r="F236" s="142">
        <f t="shared" si="196"/>
        <v>0</v>
      </c>
      <c r="G236" s="142">
        <f t="shared" si="196"/>
        <v>0</v>
      </c>
      <c r="H236" s="142">
        <f t="shared" si="196"/>
        <v>0</v>
      </c>
      <c r="I236" s="142">
        <f t="shared" si="196"/>
        <v>0</v>
      </c>
      <c r="J236" s="142">
        <f t="shared" si="196"/>
        <v>0</v>
      </c>
      <c r="K236" s="142">
        <f t="shared" si="196"/>
        <v>0</v>
      </c>
      <c r="L236" s="142">
        <f t="shared" si="196"/>
        <v>0</v>
      </c>
      <c r="M236" s="142">
        <f t="shared" si="196"/>
        <v>0</v>
      </c>
      <c r="N236" s="142">
        <f t="shared" si="196"/>
        <v>0.71</v>
      </c>
      <c r="O236" s="142">
        <f t="shared" si="196"/>
        <v>0.71</v>
      </c>
      <c r="P236" s="142">
        <f t="shared" si="196"/>
        <v>0.71</v>
      </c>
      <c r="Q236" s="142">
        <f t="shared" si="196"/>
        <v>0.71</v>
      </c>
      <c r="R236" s="142">
        <f t="shared" si="196"/>
        <v>0.71</v>
      </c>
      <c r="S236" s="142">
        <f t="shared" si="196"/>
        <v>0.71</v>
      </c>
      <c r="T236" s="142">
        <f t="shared" si="196"/>
        <v>0.71</v>
      </c>
      <c r="U236" s="142">
        <f t="shared" si="196"/>
        <v>0.71</v>
      </c>
      <c r="V236" s="142">
        <f t="shared" si="196"/>
        <v>0.71</v>
      </c>
      <c r="W236" s="142">
        <f t="shared" si="196"/>
        <v>0.71</v>
      </c>
      <c r="X236" s="142">
        <f t="shared" si="196"/>
        <v>0.93877777777777782</v>
      </c>
      <c r="Y236" s="142">
        <f t="shared" si="196"/>
        <v>1.1675555555555557</v>
      </c>
      <c r="Z236" s="142">
        <f t="shared" si="196"/>
        <v>1.3963333333333336</v>
      </c>
      <c r="AA236" s="142">
        <f t="shared" si="196"/>
        <v>1.6251111111111114</v>
      </c>
      <c r="AB236" s="142">
        <f t="shared" si="196"/>
        <v>1.8538888888888894</v>
      </c>
      <c r="AC236" s="142">
        <f t="shared" si="196"/>
        <v>2.0826666666666669</v>
      </c>
      <c r="AD236" s="137">
        <f t="shared" si="196"/>
        <v>2.3114444444444446</v>
      </c>
      <c r="AE236" s="142">
        <f t="shared" si="196"/>
        <v>2.5402222222222224</v>
      </c>
      <c r="AF236" s="142">
        <f t="shared" si="196"/>
        <v>2.7690000000000001</v>
      </c>
      <c r="AG236" s="142">
        <f t="shared" si="196"/>
        <v>2.9977777777777774</v>
      </c>
      <c r="AH236" s="142">
        <f t="shared" si="196"/>
        <v>3.2265555555555552</v>
      </c>
      <c r="AI236" s="142">
        <f t="shared" si="196"/>
        <v>3.4553333333333329</v>
      </c>
      <c r="AJ236" s="142">
        <f t="shared" ref="AJ236:BB236" si="197">+AJ233*$C235</f>
        <v>3.6841111111111107</v>
      </c>
      <c r="AK236" s="142">
        <f t="shared" si="197"/>
        <v>3.9128888888888889</v>
      </c>
      <c r="AL236" s="142">
        <f t="shared" si="197"/>
        <v>4.1416666666666666</v>
      </c>
      <c r="AM236" s="142">
        <f t="shared" si="197"/>
        <v>4.3704444444444448</v>
      </c>
      <c r="AN236" s="142">
        <f t="shared" si="197"/>
        <v>4.599222222222223</v>
      </c>
      <c r="AO236" s="142">
        <f t="shared" si="197"/>
        <v>4.8280000000000012</v>
      </c>
      <c r="AP236" s="142">
        <f t="shared" si="197"/>
        <v>14.2</v>
      </c>
      <c r="AQ236" s="142">
        <f t="shared" si="197"/>
        <v>14.2</v>
      </c>
      <c r="AR236" s="142">
        <f t="shared" si="197"/>
        <v>14.2</v>
      </c>
      <c r="AS236" s="142">
        <f t="shared" si="197"/>
        <v>14.2</v>
      </c>
      <c r="AT236" s="142">
        <f t="shared" si="197"/>
        <v>14.2</v>
      </c>
      <c r="AU236" s="142">
        <f t="shared" si="197"/>
        <v>14.2</v>
      </c>
      <c r="AV236" s="142">
        <f t="shared" si="197"/>
        <v>14.2</v>
      </c>
      <c r="AW236" s="142">
        <f t="shared" si="197"/>
        <v>14.2</v>
      </c>
      <c r="AX236" s="142">
        <f t="shared" si="197"/>
        <v>14.2</v>
      </c>
      <c r="AY236" s="142">
        <f t="shared" si="197"/>
        <v>14.2</v>
      </c>
      <c r="AZ236" s="142">
        <f t="shared" si="197"/>
        <v>14.2</v>
      </c>
      <c r="BA236" s="142">
        <f t="shared" si="197"/>
        <v>14.2</v>
      </c>
      <c r="BB236" s="142">
        <f t="shared" si="197"/>
        <v>14.2</v>
      </c>
      <c r="BC236" s="143"/>
      <c r="BD236" s="144"/>
      <c r="BE236" s="144"/>
      <c r="BF236" s="144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144"/>
      <c r="BR236" s="144"/>
      <c r="BS236" s="144"/>
      <c r="BT236" s="144"/>
      <c r="BU236" s="144"/>
      <c r="BV236" s="144"/>
      <c r="BW236" s="144"/>
      <c r="BX236" s="144"/>
      <c r="BY236" s="144"/>
      <c r="BZ236" s="144"/>
      <c r="CA236" s="144"/>
      <c r="CB236" s="144"/>
      <c r="CC236" s="144"/>
      <c r="CD236" s="144"/>
      <c r="CE236" s="144"/>
      <c r="CF236" s="144"/>
      <c r="CG236" s="144"/>
      <c r="CH236" s="144"/>
      <c r="CI236" s="144"/>
      <c r="CJ236" s="144"/>
      <c r="CK236" s="144"/>
    </row>
    <row r="237" spans="1:89" s="194" customFormat="1" ht="15" customHeight="1" thickTop="1" x14ac:dyDescent="0.25">
      <c r="A237" s="260">
        <v>4</v>
      </c>
      <c r="B237" s="199" t="str">
        <f>+'NTP or Sold'!H25</f>
        <v>LM6000</v>
      </c>
      <c r="C237" s="265" t="str">
        <f>+'NTP or Sold'!T25</f>
        <v>Fountain Valley PSCO (ENA) - 90%</v>
      </c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  <c r="AA237" s="209"/>
      <c r="AB237" s="209"/>
      <c r="AC237" s="209"/>
      <c r="AD237" s="82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45"/>
    </row>
    <row r="238" spans="1:89" s="198" customFormat="1" x14ac:dyDescent="0.25">
      <c r="A238" s="261"/>
      <c r="B238" s="195" t="s">
        <v>114</v>
      </c>
      <c r="C238" s="266"/>
      <c r="D238" s="196">
        <v>0</v>
      </c>
      <c r="E238" s="196">
        <v>0</v>
      </c>
      <c r="F238" s="196">
        <v>0</v>
      </c>
      <c r="G238" s="196">
        <v>0</v>
      </c>
      <c r="H238" s="196">
        <v>0</v>
      </c>
      <c r="I238" s="196">
        <v>0</v>
      </c>
      <c r="J238" s="196">
        <v>0</v>
      </c>
      <c r="K238" s="196">
        <v>0</v>
      </c>
      <c r="L238" s="196">
        <v>0</v>
      </c>
      <c r="M238" s="196">
        <v>0</v>
      </c>
      <c r="N238" s="196">
        <f>16.7/336</f>
        <v>4.9702380952380949E-2</v>
      </c>
      <c r="O238" s="196">
        <v>0</v>
      </c>
      <c r="P238" s="196">
        <v>0</v>
      </c>
      <c r="Q238" s="196">
        <v>0</v>
      </c>
      <c r="R238" s="196">
        <v>0</v>
      </c>
      <c r="S238" s="196">
        <v>0</v>
      </c>
      <c r="T238" s="196">
        <v>0</v>
      </c>
      <c r="U238" s="196">
        <v>0</v>
      </c>
      <c r="V238" s="196">
        <v>0</v>
      </c>
      <c r="W238" s="196">
        <v>0</v>
      </c>
      <c r="X238" s="196">
        <f t="shared" ref="X238:AO238" si="198">+(0.95-0.0497)/18</f>
        <v>5.0016666666666668E-2</v>
      </c>
      <c r="Y238" s="196">
        <f t="shared" si="198"/>
        <v>5.0016666666666668E-2</v>
      </c>
      <c r="Z238" s="196">
        <f t="shared" si="198"/>
        <v>5.0016666666666668E-2</v>
      </c>
      <c r="AA238" s="196">
        <f t="shared" si="198"/>
        <v>5.0016666666666668E-2</v>
      </c>
      <c r="AB238" s="196">
        <f t="shared" si="198"/>
        <v>5.0016666666666668E-2</v>
      </c>
      <c r="AC238" s="196">
        <f t="shared" si="198"/>
        <v>5.0016666666666668E-2</v>
      </c>
      <c r="AD238" s="83">
        <f t="shared" si="198"/>
        <v>5.0016666666666668E-2</v>
      </c>
      <c r="AE238" s="196">
        <f t="shared" si="198"/>
        <v>5.0016666666666668E-2</v>
      </c>
      <c r="AF238" s="196">
        <f t="shared" si="198"/>
        <v>5.0016666666666668E-2</v>
      </c>
      <c r="AG238" s="196">
        <f t="shared" si="198"/>
        <v>5.0016666666666668E-2</v>
      </c>
      <c r="AH238" s="196">
        <f t="shared" si="198"/>
        <v>5.0016666666666668E-2</v>
      </c>
      <c r="AI238" s="196">
        <f t="shared" si="198"/>
        <v>5.0016666666666668E-2</v>
      </c>
      <c r="AJ238" s="196">
        <f t="shared" si="198"/>
        <v>5.0016666666666668E-2</v>
      </c>
      <c r="AK238" s="196">
        <f t="shared" si="198"/>
        <v>5.0016666666666668E-2</v>
      </c>
      <c r="AL238" s="196">
        <f t="shared" si="198"/>
        <v>5.0016666666666668E-2</v>
      </c>
      <c r="AM238" s="196">
        <f t="shared" si="198"/>
        <v>5.0016666666666668E-2</v>
      </c>
      <c r="AN238" s="196">
        <f t="shared" si="198"/>
        <v>5.0016666666666668E-2</v>
      </c>
      <c r="AO238" s="196">
        <f t="shared" si="198"/>
        <v>5.0016666666666668E-2</v>
      </c>
      <c r="AP238" s="196">
        <v>0</v>
      </c>
      <c r="AQ238" s="196">
        <v>0</v>
      </c>
      <c r="AR238" s="196">
        <v>0</v>
      </c>
      <c r="AS238" s="196">
        <v>0</v>
      </c>
      <c r="AT238" s="196">
        <v>0.05</v>
      </c>
      <c r="AU238" s="196">
        <v>0</v>
      </c>
      <c r="AV238" s="196">
        <v>0</v>
      </c>
      <c r="AW238" s="196">
        <v>0</v>
      </c>
      <c r="AX238" s="196">
        <v>0</v>
      </c>
      <c r="AY238" s="196">
        <v>0</v>
      </c>
      <c r="AZ238" s="196">
        <v>0</v>
      </c>
      <c r="BA238" s="196">
        <v>0</v>
      </c>
      <c r="BB238" s="196">
        <v>0</v>
      </c>
      <c r="BC238" s="197">
        <f>SUM(D238:BB238)</f>
        <v>1.0000023809523813</v>
      </c>
      <c r="BD238" s="195"/>
    </row>
    <row r="239" spans="1:89" s="198" customFormat="1" x14ac:dyDescent="0.25">
      <c r="A239" s="261"/>
      <c r="B239" s="195" t="s">
        <v>115</v>
      </c>
      <c r="C239" s="266"/>
      <c r="D239" s="196">
        <f>D238</f>
        <v>0</v>
      </c>
      <c r="E239" s="196">
        <f t="shared" ref="E239:AJ239" si="199">+D239+E238</f>
        <v>0</v>
      </c>
      <c r="F239" s="196">
        <f t="shared" si="199"/>
        <v>0</v>
      </c>
      <c r="G239" s="196">
        <f t="shared" si="199"/>
        <v>0</v>
      </c>
      <c r="H239" s="196">
        <f t="shared" si="199"/>
        <v>0</v>
      </c>
      <c r="I239" s="196">
        <f t="shared" si="199"/>
        <v>0</v>
      </c>
      <c r="J239" s="196">
        <f t="shared" si="199"/>
        <v>0</v>
      </c>
      <c r="K239" s="196">
        <f t="shared" si="199"/>
        <v>0</v>
      </c>
      <c r="L239" s="196">
        <f t="shared" si="199"/>
        <v>0</v>
      </c>
      <c r="M239" s="196">
        <f t="shared" si="199"/>
        <v>0</v>
      </c>
      <c r="N239" s="196">
        <f t="shared" si="199"/>
        <v>4.9702380952380949E-2</v>
      </c>
      <c r="O239" s="196">
        <f t="shared" si="199"/>
        <v>4.9702380952380949E-2</v>
      </c>
      <c r="P239" s="196">
        <f t="shared" si="199"/>
        <v>4.9702380952380949E-2</v>
      </c>
      <c r="Q239" s="196">
        <f t="shared" si="199"/>
        <v>4.9702380952380949E-2</v>
      </c>
      <c r="R239" s="196">
        <f t="shared" si="199"/>
        <v>4.9702380952380949E-2</v>
      </c>
      <c r="S239" s="196">
        <f t="shared" si="199"/>
        <v>4.9702380952380949E-2</v>
      </c>
      <c r="T239" s="196">
        <f t="shared" si="199"/>
        <v>4.9702380952380949E-2</v>
      </c>
      <c r="U239" s="196">
        <f t="shared" si="199"/>
        <v>4.9702380952380949E-2</v>
      </c>
      <c r="V239" s="196">
        <f t="shared" si="199"/>
        <v>4.9702380952380949E-2</v>
      </c>
      <c r="W239" s="196">
        <f t="shared" si="199"/>
        <v>4.9702380952380949E-2</v>
      </c>
      <c r="X239" s="196">
        <f t="shared" si="199"/>
        <v>9.9719047619047624E-2</v>
      </c>
      <c r="Y239" s="196">
        <f t="shared" si="199"/>
        <v>0.14973571428571431</v>
      </c>
      <c r="Z239" s="196">
        <f t="shared" si="199"/>
        <v>0.19975238095238096</v>
      </c>
      <c r="AA239" s="196">
        <f t="shared" si="199"/>
        <v>0.24976904761904761</v>
      </c>
      <c r="AB239" s="196">
        <f t="shared" si="199"/>
        <v>0.29978571428571427</v>
      </c>
      <c r="AC239" s="196">
        <f t="shared" si="199"/>
        <v>0.34980238095238092</v>
      </c>
      <c r="AD239" s="83">
        <f t="shared" si="199"/>
        <v>0.39981904761904757</v>
      </c>
      <c r="AE239" s="196">
        <f t="shared" si="199"/>
        <v>0.44983571428571423</v>
      </c>
      <c r="AF239" s="196">
        <f t="shared" si="199"/>
        <v>0.49985238095238088</v>
      </c>
      <c r="AG239" s="196">
        <f t="shared" si="199"/>
        <v>0.54986904761904754</v>
      </c>
      <c r="AH239" s="196">
        <f t="shared" si="199"/>
        <v>0.59988571428571424</v>
      </c>
      <c r="AI239" s="196">
        <f t="shared" si="199"/>
        <v>0.64990238095238095</v>
      </c>
      <c r="AJ239" s="196">
        <f t="shared" si="199"/>
        <v>0.69991904761904766</v>
      </c>
      <c r="AK239" s="196">
        <f t="shared" ref="AK239:BB239" si="200">+AJ239+AK238</f>
        <v>0.74993571428571437</v>
      </c>
      <c r="AL239" s="196">
        <f t="shared" si="200"/>
        <v>0.79995238095238108</v>
      </c>
      <c r="AM239" s="196">
        <f t="shared" si="200"/>
        <v>0.84996904761904779</v>
      </c>
      <c r="AN239" s="196">
        <f t="shared" si="200"/>
        <v>0.8999857142857145</v>
      </c>
      <c r="AO239" s="196">
        <f t="shared" si="200"/>
        <v>0.95000238095238121</v>
      </c>
      <c r="AP239" s="196">
        <f t="shared" si="200"/>
        <v>0.95000238095238121</v>
      </c>
      <c r="AQ239" s="196">
        <f t="shared" si="200"/>
        <v>0.95000238095238121</v>
      </c>
      <c r="AR239" s="196">
        <f t="shared" si="200"/>
        <v>0.95000238095238121</v>
      </c>
      <c r="AS239" s="196">
        <f t="shared" si="200"/>
        <v>0.95000238095238121</v>
      </c>
      <c r="AT239" s="196">
        <f t="shared" si="200"/>
        <v>1.0000023809523813</v>
      </c>
      <c r="AU239" s="196">
        <f t="shared" si="200"/>
        <v>1.0000023809523813</v>
      </c>
      <c r="AV239" s="196">
        <f t="shared" si="200"/>
        <v>1.0000023809523813</v>
      </c>
      <c r="AW239" s="196">
        <f t="shared" si="200"/>
        <v>1.0000023809523813</v>
      </c>
      <c r="AX239" s="196">
        <f t="shared" si="200"/>
        <v>1.0000023809523813</v>
      </c>
      <c r="AY239" s="196">
        <f t="shared" si="200"/>
        <v>1.0000023809523813</v>
      </c>
      <c r="AZ239" s="196">
        <f t="shared" si="200"/>
        <v>1.0000023809523813</v>
      </c>
      <c r="BA239" s="196">
        <f t="shared" si="200"/>
        <v>1.0000023809523813</v>
      </c>
      <c r="BB239" s="196">
        <f t="shared" si="200"/>
        <v>1.0000023809523813</v>
      </c>
      <c r="BC239" s="197"/>
      <c r="BD239" s="195"/>
    </row>
    <row r="240" spans="1:89" s="198" customFormat="1" x14ac:dyDescent="0.25">
      <c r="A240" s="261"/>
      <c r="B240" s="195" t="s">
        <v>116</v>
      </c>
      <c r="C240" s="266"/>
      <c r="D240" s="196">
        <v>0</v>
      </c>
      <c r="E240" s="196">
        <v>0</v>
      </c>
      <c r="F240" s="196">
        <v>0</v>
      </c>
      <c r="G240" s="196">
        <v>0</v>
      </c>
      <c r="H240" s="196">
        <v>0</v>
      </c>
      <c r="I240" s="196">
        <v>0</v>
      </c>
      <c r="J240" s="196">
        <v>0</v>
      </c>
      <c r="K240" s="196">
        <v>0</v>
      </c>
      <c r="L240" s="196">
        <v>0</v>
      </c>
      <c r="M240" s="196">
        <v>0</v>
      </c>
      <c r="N240" s="196">
        <v>0.05</v>
      </c>
      <c r="O240" s="196">
        <v>0</v>
      </c>
      <c r="P240" s="196">
        <v>0</v>
      </c>
      <c r="Q240" s="196">
        <v>0</v>
      </c>
      <c r="R240" s="196">
        <v>0</v>
      </c>
      <c r="S240" s="196">
        <v>0</v>
      </c>
      <c r="T240" s="196">
        <v>0</v>
      </c>
      <c r="U240" s="196">
        <v>0</v>
      </c>
      <c r="V240" s="196">
        <v>0</v>
      </c>
      <c r="W240" s="196">
        <v>0</v>
      </c>
      <c r="X240" s="196">
        <f t="shared" ref="X240:AO240" si="201">+(0.34-0.05)/18</f>
        <v>1.6111111111111114E-2</v>
      </c>
      <c r="Y240" s="196">
        <f t="shared" si="201"/>
        <v>1.6111111111111114E-2</v>
      </c>
      <c r="Z240" s="196">
        <f t="shared" si="201"/>
        <v>1.6111111111111114E-2</v>
      </c>
      <c r="AA240" s="196">
        <f t="shared" si="201"/>
        <v>1.6111111111111114E-2</v>
      </c>
      <c r="AB240" s="196">
        <f t="shared" si="201"/>
        <v>1.6111111111111114E-2</v>
      </c>
      <c r="AC240" s="196">
        <f t="shared" si="201"/>
        <v>1.6111111111111114E-2</v>
      </c>
      <c r="AD240" s="83">
        <f t="shared" si="201"/>
        <v>1.6111111111111114E-2</v>
      </c>
      <c r="AE240" s="196">
        <f t="shared" si="201"/>
        <v>1.6111111111111114E-2</v>
      </c>
      <c r="AF240" s="196">
        <f t="shared" si="201"/>
        <v>1.6111111111111114E-2</v>
      </c>
      <c r="AG240" s="196">
        <f t="shared" si="201"/>
        <v>1.6111111111111114E-2</v>
      </c>
      <c r="AH240" s="196">
        <f t="shared" si="201"/>
        <v>1.6111111111111114E-2</v>
      </c>
      <c r="AI240" s="196">
        <f t="shared" si="201"/>
        <v>1.6111111111111114E-2</v>
      </c>
      <c r="AJ240" s="196">
        <f t="shared" si="201"/>
        <v>1.6111111111111114E-2</v>
      </c>
      <c r="AK240" s="196">
        <f t="shared" si="201"/>
        <v>1.6111111111111114E-2</v>
      </c>
      <c r="AL240" s="196">
        <f t="shared" si="201"/>
        <v>1.6111111111111114E-2</v>
      </c>
      <c r="AM240" s="196">
        <f t="shared" si="201"/>
        <v>1.6111111111111114E-2</v>
      </c>
      <c r="AN240" s="196">
        <f t="shared" si="201"/>
        <v>1.6111111111111114E-2</v>
      </c>
      <c r="AO240" s="196">
        <f t="shared" si="201"/>
        <v>1.6111111111111114E-2</v>
      </c>
      <c r="AP240" s="196">
        <v>0.66</v>
      </c>
      <c r="AQ240" s="196">
        <v>0</v>
      </c>
      <c r="AR240" s="196">
        <v>0</v>
      </c>
      <c r="AS240" s="196">
        <v>0</v>
      </c>
      <c r="AT240" s="196">
        <v>0</v>
      </c>
      <c r="AU240" s="196">
        <v>0</v>
      </c>
      <c r="AV240" s="196">
        <v>0</v>
      </c>
      <c r="AW240" s="196">
        <v>0</v>
      </c>
      <c r="AX240" s="196">
        <v>0</v>
      </c>
      <c r="AY240" s="196">
        <v>0</v>
      </c>
      <c r="AZ240" s="196">
        <v>0</v>
      </c>
      <c r="BA240" s="196">
        <v>0</v>
      </c>
      <c r="BB240" s="196">
        <v>0</v>
      </c>
      <c r="BC240" s="197">
        <f>SUM(D240:BB240)</f>
        <v>1</v>
      </c>
      <c r="BD240" s="195"/>
    </row>
    <row r="241" spans="1:89" s="198" customFormat="1" x14ac:dyDescent="0.25">
      <c r="A241" s="261"/>
      <c r="B241" s="195" t="s">
        <v>117</v>
      </c>
      <c r="C241" s="266"/>
      <c r="D241" s="196">
        <f>D240</f>
        <v>0</v>
      </c>
      <c r="E241" s="196">
        <f t="shared" ref="E241:AJ241" si="202">+D241+E240</f>
        <v>0</v>
      </c>
      <c r="F241" s="196">
        <f t="shared" si="202"/>
        <v>0</v>
      </c>
      <c r="G241" s="196">
        <f t="shared" si="202"/>
        <v>0</v>
      </c>
      <c r="H241" s="196">
        <f t="shared" si="202"/>
        <v>0</v>
      </c>
      <c r="I241" s="196">
        <f t="shared" si="202"/>
        <v>0</v>
      </c>
      <c r="J241" s="196">
        <f t="shared" si="202"/>
        <v>0</v>
      </c>
      <c r="K241" s="196">
        <f t="shared" si="202"/>
        <v>0</v>
      </c>
      <c r="L241" s="196">
        <f t="shared" si="202"/>
        <v>0</v>
      </c>
      <c r="M241" s="196">
        <f t="shared" si="202"/>
        <v>0</v>
      </c>
      <c r="N241" s="196">
        <f t="shared" si="202"/>
        <v>0.05</v>
      </c>
      <c r="O241" s="196">
        <f t="shared" si="202"/>
        <v>0.05</v>
      </c>
      <c r="P241" s="196">
        <f t="shared" si="202"/>
        <v>0.05</v>
      </c>
      <c r="Q241" s="196">
        <f t="shared" si="202"/>
        <v>0.05</v>
      </c>
      <c r="R241" s="196">
        <f t="shared" si="202"/>
        <v>0.05</v>
      </c>
      <c r="S241" s="196">
        <f t="shared" si="202"/>
        <v>0.05</v>
      </c>
      <c r="T241" s="196">
        <f t="shared" si="202"/>
        <v>0.05</v>
      </c>
      <c r="U241" s="196">
        <f t="shared" si="202"/>
        <v>0.05</v>
      </c>
      <c r="V241" s="196">
        <f t="shared" si="202"/>
        <v>0.05</v>
      </c>
      <c r="W241" s="196">
        <f t="shared" si="202"/>
        <v>0.05</v>
      </c>
      <c r="X241" s="196">
        <f t="shared" si="202"/>
        <v>6.611111111111112E-2</v>
      </c>
      <c r="Y241" s="196">
        <f t="shared" si="202"/>
        <v>8.2222222222222238E-2</v>
      </c>
      <c r="Z241" s="196">
        <f t="shared" si="202"/>
        <v>9.8333333333333356E-2</v>
      </c>
      <c r="AA241" s="196">
        <f t="shared" si="202"/>
        <v>0.11444444444444447</v>
      </c>
      <c r="AB241" s="196">
        <f t="shared" si="202"/>
        <v>0.13055555555555559</v>
      </c>
      <c r="AC241" s="196">
        <f t="shared" si="202"/>
        <v>0.1466666666666667</v>
      </c>
      <c r="AD241" s="83">
        <f t="shared" si="202"/>
        <v>0.1627777777777778</v>
      </c>
      <c r="AE241" s="196">
        <f t="shared" si="202"/>
        <v>0.1788888888888889</v>
      </c>
      <c r="AF241" s="196">
        <f t="shared" si="202"/>
        <v>0.19500000000000001</v>
      </c>
      <c r="AG241" s="196">
        <f t="shared" si="202"/>
        <v>0.21111111111111111</v>
      </c>
      <c r="AH241" s="196">
        <f t="shared" si="202"/>
        <v>0.22722222222222221</v>
      </c>
      <c r="AI241" s="196">
        <f t="shared" si="202"/>
        <v>0.24333333333333332</v>
      </c>
      <c r="AJ241" s="196">
        <f t="shared" si="202"/>
        <v>0.25944444444444442</v>
      </c>
      <c r="AK241" s="196">
        <f t="shared" ref="AK241:BB241" si="203">+AJ241+AK240</f>
        <v>0.27555555555555555</v>
      </c>
      <c r="AL241" s="196">
        <f t="shared" si="203"/>
        <v>0.29166666666666669</v>
      </c>
      <c r="AM241" s="196">
        <f t="shared" si="203"/>
        <v>0.30777777777777782</v>
      </c>
      <c r="AN241" s="196">
        <f t="shared" si="203"/>
        <v>0.32388888888888895</v>
      </c>
      <c r="AO241" s="196">
        <f t="shared" si="203"/>
        <v>0.34000000000000008</v>
      </c>
      <c r="AP241" s="196">
        <f t="shared" si="203"/>
        <v>1</v>
      </c>
      <c r="AQ241" s="196">
        <f t="shared" si="203"/>
        <v>1</v>
      </c>
      <c r="AR241" s="196">
        <f t="shared" si="203"/>
        <v>1</v>
      </c>
      <c r="AS241" s="196">
        <f t="shared" si="203"/>
        <v>1</v>
      </c>
      <c r="AT241" s="196">
        <f t="shared" si="203"/>
        <v>1</v>
      </c>
      <c r="AU241" s="196">
        <f t="shared" si="203"/>
        <v>1</v>
      </c>
      <c r="AV241" s="196">
        <f t="shared" si="203"/>
        <v>1</v>
      </c>
      <c r="AW241" s="196">
        <f t="shared" si="203"/>
        <v>1</v>
      </c>
      <c r="AX241" s="196">
        <f t="shared" si="203"/>
        <v>1</v>
      </c>
      <c r="AY241" s="196">
        <f t="shared" si="203"/>
        <v>1</v>
      </c>
      <c r="AZ241" s="196">
        <f t="shared" si="203"/>
        <v>1</v>
      </c>
      <c r="BA241" s="196">
        <f t="shared" si="203"/>
        <v>1</v>
      </c>
      <c r="BB241" s="196">
        <f t="shared" si="203"/>
        <v>1</v>
      </c>
      <c r="BC241" s="197"/>
      <c r="BD241" s="195"/>
    </row>
    <row r="242" spans="1:89" s="213" customFormat="1" x14ac:dyDescent="0.25">
      <c r="A242" s="261"/>
      <c r="B242" s="210"/>
      <c r="C242" s="266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211"/>
      <c r="AB242" s="211"/>
      <c r="AC242" s="211"/>
      <c r="AD242" s="84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1"/>
      <c r="AT242" s="211"/>
      <c r="AU242" s="211"/>
      <c r="AV242" s="211"/>
      <c r="AW242" s="211"/>
      <c r="AX242" s="211"/>
      <c r="AY242" s="211"/>
      <c r="AZ242" s="211"/>
      <c r="BA242" s="211"/>
      <c r="BB242" s="211"/>
      <c r="BC242" s="212"/>
      <c r="BD242" s="210"/>
    </row>
    <row r="243" spans="1:89" s="199" customFormat="1" x14ac:dyDescent="0.25">
      <c r="A243" s="261"/>
      <c r="B243" s="199" t="s">
        <v>118</v>
      </c>
      <c r="C243" s="200">
        <v>14.5</v>
      </c>
      <c r="D243" s="201">
        <f t="shared" ref="D243:AI243" si="204">+D239*$C243</f>
        <v>0</v>
      </c>
      <c r="E243" s="201">
        <f t="shared" si="204"/>
        <v>0</v>
      </c>
      <c r="F243" s="201">
        <f t="shared" si="204"/>
        <v>0</v>
      </c>
      <c r="G243" s="201">
        <f t="shared" si="204"/>
        <v>0</v>
      </c>
      <c r="H243" s="201">
        <f t="shared" si="204"/>
        <v>0</v>
      </c>
      <c r="I243" s="201">
        <f t="shared" si="204"/>
        <v>0</v>
      </c>
      <c r="J243" s="201">
        <f t="shared" si="204"/>
        <v>0</v>
      </c>
      <c r="K243" s="201">
        <f t="shared" si="204"/>
        <v>0</v>
      </c>
      <c r="L243" s="201">
        <f t="shared" si="204"/>
        <v>0</v>
      </c>
      <c r="M243" s="201">
        <f t="shared" si="204"/>
        <v>0</v>
      </c>
      <c r="N243" s="201">
        <f t="shared" si="204"/>
        <v>0.72068452380952375</v>
      </c>
      <c r="O243" s="201">
        <f t="shared" si="204"/>
        <v>0.72068452380952375</v>
      </c>
      <c r="P243" s="201">
        <f t="shared" si="204"/>
        <v>0.72068452380952375</v>
      </c>
      <c r="Q243" s="201">
        <f t="shared" si="204"/>
        <v>0.72068452380952375</v>
      </c>
      <c r="R243" s="201">
        <f t="shared" si="204"/>
        <v>0.72068452380952375</v>
      </c>
      <c r="S243" s="201">
        <f t="shared" si="204"/>
        <v>0.72068452380952375</v>
      </c>
      <c r="T243" s="201">
        <f t="shared" si="204"/>
        <v>0.72068452380952375</v>
      </c>
      <c r="U243" s="201">
        <f t="shared" si="204"/>
        <v>0.72068452380952375</v>
      </c>
      <c r="V243" s="201">
        <f t="shared" si="204"/>
        <v>0.72068452380952375</v>
      </c>
      <c r="W243" s="201">
        <f t="shared" si="204"/>
        <v>0.72068452380952375</v>
      </c>
      <c r="X243" s="201">
        <f t="shared" si="204"/>
        <v>1.4459261904761906</v>
      </c>
      <c r="Y243" s="201">
        <f t="shared" si="204"/>
        <v>2.1711678571428576</v>
      </c>
      <c r="Z243" s="201">
        <f t="shared" si="204"/>
        <v>2.896409523809524</v>
      </c>
      <c r="AA243" s="201">
        <f t="shared" si="204"/>
        <v>3.6216511904761903</v>
      </c>
      <c r="AB243" s="201">
        <f t="shared" si="204"/>
        <v>4.3468928571428567</v>
      </c>
      <c r="AC243" s="201">
        <f t="shared" si="204"/>
        <v>5.072134523809523</v>
      </c>
      <c r="AD243" s="91">
        <f t="shared" si="204"/>
        <v>5.7973761904761902</v>
      </c>
      <c r="AE243" s="201">
        <f t="shared" si="204"/>
        <v>6.5226178571428566</v>
      </c>
      <c r="AF243" s="201">
        <f t="shared" si="204"/>
        <v>7.2478595238095229</v>
      </c>
      <c r="AG243" s="201">
        <f t="shared" si="204"/>
        <v>7.9731011904761893</v>
      </c>
      <c r="AH243" s="201">
        <f t="shared" si="204"/>
        <v>8.6983428571428565</v>
      </c>
      <c r="AI243" s="201">
        <f t="shared" si="204"/>
        <v>9.4235845238095237</v>
      </c>
      <c r="AJ243" s="201">
        <f t="shared" ref="AJ243:BB243" si="205">+AJ239*$C243</f>
        <v>10.148826190476191</v>
      </c>
      <c r="AK243" s="201">
        <f t="shared" si="205"/>
        <v>10.874067857142858</v>
      </c>
      <c r="AL243" s="201">
        <f t="shared" si="205"/>
        <v>11.599309523809525</v>
      </c>
      <c r="AM243" s="201">
        <f t="shared" si="205"/>
        <v>12.324551190476193</v>
      </c>
      <c r="AN243" s="201">
        <f t="shared" si="205"/>
        <v>13.04979285714286</v>
      </c>
      <c r="AO243" s="201">
        <f t="shared" si="205"/>
        <v>13.775034523809527</v>
      </c>
      <c r="AP243" s="201">
        <f t="shared" si="205"/>
        <v>13.775034523809527</v>
      </c>
      <c r="AQ243" s="201">
        <f t="shared" si="205"/>
        <v>13.775034523809527</v>
      </c>
      <c r="AR243" s="201">
        <f t="shared" si="205"/>
        <v>13.775034523809527</v>
      </c>
      <c r="AS243" s="201">
        <f t="shared" si="205"/>
        <v>13.775034523809527</v>
      </c>
      <c r="AT243" s="201">
        <f t="shared" si="205"/>
        <v>14.500034523809529</v>
      </c>
      <c r="AU243" s="201">
        <f t="shared" si="205"/>
        <v>14.500034523809529</v>
      </c>
      <c r="AV243" s="201">
        <f t="shared" si="205"/>
        <v>14.500034523809529</v>
      </c>
      <c r="AW243" s="201">
        <f t="shared" si="205"/>
        <v>14.500034523809529</v>
      </c>
      <c r="AX243" s="201">
        <f t="shared" si="205"/>
        <v>14.500034523809529</v>
      </c>
      <c r="AY243" s="201">
        <f t="shared" si="205"/>
        <v>14.500034523809529</v>
      </c>
      <c r="AZ243" s="201">
        <f t="shared" si="205"/>
        <v>14.500034523809529</v>
      </c>
      <c r="BA243" s="201">
        <f t="shared" si="205"/>
        <v>14.500034523809529</v>
      </c>
      <c r="BB243" s="201">
        <f t="shared" si="205"/>
        <v>14.500034523809529</v>
      </c>
      <c r="BC243" s="202"/>
      <c r="BD243" s="203"/>
      <c r="BE243" s="203"/>
      <c r="BF243" s="203"/>
      <c r="BG243" s="203"/>
      <c r="BH243" s="203"/>
      <c r="BI243" s="203"/>
      <c r="BJ243" s="203"/>
      <c r="BK243" s="203"/>
      <c r="BL243" s="203"/>
      <c r="BM243" s="203"/>
      <c r="BN243" s="203"/>
      <c r="BO243" s="203"/>
      <c r="BP243" s="203"/>
      <c r="BQ243" s="203"/>
      <c r="BR243" s="203"/>
      <c r="BS243" s="203"/>
      <c r="BT243" s="203"/>
      <c r="BU243" s="203"/>
      <c r="BV243" s="203"/>
      <c r="BW243" s="203"/>
      <c r="BX243" s="203"/>
      <c r="BY243" s="203"/>
      <c r="BZ243" s="203"/>
      <c r="CA243" s="203"/>
      <c r="CB243" s="203"/>
      <c r="CC243" s="203"/>
      <c r="CD243" s="203"/>
      <c r="CE243" s="203"/>
      <c r="CF243" s="203"/>
      <c r="CG243" s="203"/>
      <c r="CH243" s="203"/>
      <c r="CI243" s="203"/>
      <c r="CJ243" s="203"/>
      <c r="CK243" s="203"/>
    </row>
    <row r="244" spans="1:89" s="204" customFormat="1" ht="13.8" thickBot="1" x14ac:dyDescent="0.3">
      <c r="A244" s="262"/>
      <c r="B244" s="204" t="s">
        <v>119</v>
      </c>
      <c r="C244" s="205" t="str">
        <f>+'NTP or Sold'!C25</f>
        <v>Committed</v>
      </c>
      <c r="D244" s="206">
        <f t="shared" ref="D244:AI244" si="206">+D241*$C243</f>
        <v>0</v>
      </c>
      <c r="E244" s="206">
        <f t="shared" si="206"/>
        <v>0</v>
      </c>
      <c r="F244" s="206">
        <f t="shared" si="206"/>
        <v>0</v>
      </c>
      <c r="G244" s="206">
        <f t="shared" si="206"/>
        <v>0</v>
      </c>
      <c r="H244" s="206">
        <f t="shared" si="206"/>
        <v>0</v>
      </c>
      <c r="I244" s="206">
        <f t="shared" si="206"/>
        <v>0</v>
      </c>
      <c r="J244" s="206">
        <f t="shared" si="206"/>
        <v>0</v>
      </c>
      <c r="K244" s="206">
        <f t="shared" si="206"/>
        <v>0</v>
      </c>
      <c r="L244" s="206">
        <f t="shared" si="206"/>
        <v>0</v>
      </c>
      <c r="M244" s="206">
        <f t="shared" si="206"/>
        <v>0</v>
      </c>
      <c r="N244" s="206">
        <f t="shared" si="206"/>
        <v>0.72500000000000009</v>
      </c>
      <c r="O244" s="206">
        <f t="shared" si="206"/>
        <v>0.72500000000000009</v>
      </c>
      <c r="P244" s="206">
        <f t="shared" si="206"/>
        <v>0.72500000000000009</v>
      </c>
      <c r="Q244" s="206">
        <f t="shared" si="206"/>
        <v>0.72500000000000009</v>
      </c>
      <c r="R244" s="206">
        <f t="shared" si="206"/>
        <v>0.72500000000000009</v>
      </c>
      <c r="S244" s="206">
        <f t="shared" si="206"/>
        <v>0.72500000000000009</v>
      </c>
      <c r="T244" s="206">
        <f t="shared" si="206"/>
        <v>0.72500000000000009</v>
      </c>
      <c r="U244" s="206">
        <f t="shared" si="206"/>
        <v>0.72500000000000009</v>
      </c>
      <c r="V244" s="206">
        <f t="shared" si="206"/>
        <v>0.72500000000000009</v>
      </c>
      <c r="W244" s="206">
        <f t="shared" si="206"/>
        <v>0.72500000000000009</v>
      </c>
      <c r="X244" s="206">
        <f t="shared" si="206"/>
        <v>0.9586111111111113</v>
      </c>
      <c r="Y244" s="206">
        <f t="shared" si="206"/>
        <v>1.1922222222222225</v>
      </c>
      <c r="Z244" s="206">
        <f t="shared" si="206"/>
        <v>1.4258333333333337</v>
      </c>
      <c r="AA244" s="206">
        <f t="shared" si="206"/>
        <v>1.6594444444444449</v>
      </c>
      <c r="AB244" s="206">
        <f t="shared" si="206"/>
        <v>1.8930555555555562</v>
      </c>
      <c r="AC244" s="206">
        <f t="shared" si="206"/>
        <v>2.1266666666666669</v>
      </c>
      <c r="AD244" s="137">
        <f t="shared" si="206"/>
        <v>2.3602777777777781</v>
      </c>
      <c r="AE244" s="206">
        <f t="shared" si="206"/>
        <v>2.5938888888888889</v>
      </c>
      <c r="AF244" s="206">
        <f t="shared" si="206"/>
        <v>2.8275000000000001</v>
      </c>
      <c r="AG244" s="206">
        <f t="shared" si="206"/>
        <v>3.0611111111111109</v>
      </c>
      <c r="AH244" s="206">
        <f t="shared" si="206"/>
        <v>3.2947222222222221</v>
      </c>
      <c r="AI244" s="206">
        <f t="shared" si="206"/>
        <v>3.5283333333333333</v>
      </c>
      <c r="AJ244" s="206">
        <f t="shared" ref="AJ244:BB244" si="207">+AJ241*$C243</f>
        <v>3.7619444444444441</v>
      </c>
      <c r="AK244" s="206">
        <f t="shared" si="207"/>
        <v>3.9955555555555557</v>
      </c>
      <c r="AL244" s="206">
        <f t="shared" si="207"/>
        <v>4.229166666666667</v>
      </c>
      <c r="AM244" s="206">
        <f t="shared" si="207"/>
        <v>4.4627777777777782</v>
      </c>
      <c r="AN244" s="206">
        <f t="shared" si="207"/>
        <v>4.6963888888888894</v>
      </c>
      <c r="AO244" s="206">
        <f t="shared" si="207"/>
        <v>4.9300000000000015</v>
      </c>
      <c r="AP244" s="206">
        <f t="shared" si="207"/>
        <v>14.5</v>
      </c>
      <c r="AQ244" s="206">
        <f t="shared" si="207"/>
        <v>14.5</v>
      </c>
      <c r="AR244" s="206">
        <f t="shared" si="207"/>
        <v>14.5</v>
      </c>
      <c r="AS244" s="206">
        <f t="shared" si="207"/>
        <v>14.5</v>
      </c>
      <c r="AT244" s="206">
        <f t="shared" si="207"/>
        <v>14.5</v>
      </c>
      <c r="AU244" s="206">
        <f t="shared" si="207"/>
        <v>14.5</v>
      </c>
      <c r="AV244" s="206">
        <f t="shared" si="207"/>
        <v>14.5</v>
      </c>
      <c r="AW244" s="206">
        <f t="shared" si="207"/>
        <v>14.5</v>
      </c>
      <c r="AX244" s="206">
        <f t="shared" si="207"/>
        <v>14.5</v>
      </c>
      <c r="AY244" s="206">
        <f t="shared" si="207"/>
        <v>14.5</v>
      </c>
      <c r="AZ244" s="206">
        <f t="shared" si="207"/>
        <v>14.5</v>
      </c>
      <c r="BA244" s="206">
        <f t="shared" si="207"/>
        <v>14.5</v>
      </c>
      <c r="BB244" s="206">
        <f t="shared" si="207"/>
        <v>14.5</v>
      </c>
      <c r="BC244" s="207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208"/>
      <c r="BV244" s="208"/>
      <c r="BW244" s="208"/>
      <c r="BX244" s="208"/>
      <c r="BY244" s="208"/>
      <c r="BZ244" s="208"/>
      <c r="CA244" s="208"/>
      <c r="CB244" s="208"/>
      <c r="CC244" s="208"/>
      <c r="CD244" s="208"/>
      <c r="CE244" s="208"/>
      <c r="CF244" s="208"/>
      <c r="CG244" s="208"/>
      <c r="CH244" s="208"/>
      <c r="CI244" s="208"/>
      <c r="CJ244" s="208"/>
      <c r="CK244" s="208"/>
    </row>
    <row r="245" spans="1:89" s="194" customFormat="1" ht="15" customHeight="1" thickTop="1" x14ac:dyDescent="0.25">
      <c r="A245" s="260">
        <f>+A237+1</f>
        <v>5</v>
      </c>
      <c r="B245" s="199" t="str">
        <f>+'NTP or Sold'!H26</f>
        <v>LM6000</v>
      </c>
      <c r="C245" s="265" t="str">
        <f>+'NTP or Sold'!T26</f>
        <v>Fountain Valley PSCO (ENA) - 90%</v>
      </c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82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09"/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45"/>
    </row>
    <row r="246" spans="1:89" s="198" customFormat="1" x14ac:dyDescent="0.25">
      <c r="A246" s="261"/>
      <c r="B246" s="195" t="s">
        <v>114</v>
      </c>
      <c r="C246" s="266"/>
      <c r="D246" s="196">
        <v>0</v>
      </c>
      <c r="E246" s="196">
        <v>0</v>
      </c>
      <c r="F246" s="196">
        <v>0</v>
      </c>
      <c r="G246" s="196">
        <v>0</v>
      </c>
      <c r="H246" s="196">
        <v>0</v>
      </c>
      <c r="I246" s="196">
        <v>0</v>
      </c>
      <c r="J246" s="196">
        <v>0</v>
      </c>
      <c r="K246" s="196">
        <v>0</v>
      </c>
      <c r="L246" s="196">
        <v>0</v>
      </c>
      <c r="M246" s="196">
        <v>0</v>
      </c>
      <c r="N246" s="196">
        <f>16.7/336</f>
        <v>4.9702380952380949E-2</v>
      </c>
      <c r="O246" s="196">
        <v>0</v>
      </c>
      <c r="P246" s="196">
        <v>0</v>
      </c>
      <c r="Q246" s="196">
        <v>0</v>
      </c>
      <c r="R246" s="196">
        <v>0</v>
      </c>
      <c r="S246" s="196">
        <v>0</v>
      </c>
      <c r="T246" s="196">
        <v>0</v>
      </c>
      <c r="U246" s="196">
        <v>0</v>
      </c>
      <c r="V246" s="196">
        <v>0</v>
      </c>
      <c r="W246" s="196">
        <v>0</v>
      </c>
      <c r="X246" s="196">
        <f t="shared" ref="X246:AO246" si="208">+(0.95-0.0497)/18</f>
        <v>5.0016666666666668E-2</v>
      </c>
      <c r="Y246" s="196">
        <f t="shared" si="208"/>
        <v>5.0016666666666668E-2</v>
      </c>
      <c r="Z246" s="196">
        <f t="shared" si="208"/>
        <v>5.0016666666666668E-2</v>
      </c>
      <c r="AA246" s="196">
        <f t="shared" si="208"/>
        <v>5.0016666666666668E-2</v>
      </c>
      <c r="AB246" s="196">
        <f t="shared" si="208"/>
        <v>5.0016666666666668E-2</v>
      </c>
      <c r="AC246" s="196">
        <f t="shared" si="208"/>
        <v>5.0016666666666668E-2</v>
      </c>
      <c r="AD246" s="83">
        <f t="shared" si="208"/>
        <v>5.0016666666666668E-2</v>
      </c>
      <c r="AE246" s="196">
        <f t="shared" si="208"/>
        <v>5.0016666666666668E-2</v>
      </c>
      <c r="AF246" s="196">
        <f t="shared" si="208"/>
        <v>5.0016666666666668E-2</v>
      </c>
      <c r="AG246" s="196">
        <f t="shared" si="208"/>
        <v>5.0016666666666668E-2</v>
      </c>
      <c r="AH246" s="196">
        <f t="shared" si="208"/>
        <v>5.0016666666666668E-2</v>
      </c>
      <c r="AI246" s="196">
        <f t="shared" si="208"/>
        <v>5.0016666666666668E-2</v>
      </c>
      <c r="AJ246" s="196">
        <f t="shared" si="208"/>
        <v>5.0016666666666668E-2</v>
      </c>
      <c r="AK246" s="196">
        <f t="shared" si="208"/>
        <v>5.0016666666666668E-2</v>
      </c>
      <c r="AL246" s="196">
        <f t="shared" si="208"/>
        <v>5.0016666666666668E-2</v>
      </c>
      <c r="AM246" s="196">
        <f t="shared" si="208"/>
        <v>5.0016666666666668E-2</v>
      </c>
      <c r="AN246" s="196">
        <f t="shared" si="208"/>
        <v>5.0016666666666668E-2</v>
      </c>
      <c r="AO246" s="196">
        <f t="shared" si="208"/>
        <v>5.0016666666666668E-2</v>
      </c>
      <c r="AP246" s="196">
        <v>0</v>
      </c>
      <c r="AQ246" s="196">
        <v>0</v>
      </c>
      <c r="AR246" s="196">
        <v>0</v>
      </c>
      <c r="AS246" s="196">
        <v>0</v>
      </c>
      <c r="AT246" s="196">
        <v>0.05</v>
      </c>
      <c r="AU246" s="196">
        <v>0</v>
      </c>
      <c r="AV246" s="196">
        <v>0</v>
      </c>
      <c r="AW246" s="196">
        <v>0</v>
      </c>
      <c r="AX246" s="196">
        <v>0</v>
      </c>
      <c r="AY246" s="196">
        <v>0</v>
      </c>
      <c r="AZ246" s="196">
        <v>0</v>
      </c>
      <c r="BA246" s="196">
        <v>0</v>
      </c>
      <c r="BB246" s="196">
        <v>0</v>
      </c>
      <c r="BC246" s="197">
        <f>SUM(D246:BB246)</f>
        <v>1.0000023809523813</v>
      </c>
      <c r="BD246" s="195"/>
    </row>
    <row r="247" spans="1:89" s="198" customFormat="1" x14ac:dyDescent="0.25">
      <c r="A247" s="261"/>
      <c r="B247" s="195" t="s">
        <v>115</v>
      </c>
      <c r="C247" s="266"/>
      <c r="D247" s="196">
        <f>D246</f>
        <v>0</v>
      </c>
      <c r="E247" s="196">
        <f t="shared" ref="E247:AJ247" si="209">+D247+E246</f>
        <v>0</v>
      </c>
      <c r="F247" s="196">
        <f t="shared" si="209"/>
        <v>0</v>
      </c>
      <c r="G247" s="196">
        <f t="shared" si="209"/>
        <v>0</v>
      </c>
      <c r="H247" s="196">
        <f t="shared" si="209"/>
        <v>0</v>
      </c>
      <c r="I247" s="196">
        <f t="shared" si="209"/>
        <v>0</v>
      </c>
      <c r="J247" s="196">
        <f t="shared" si="209"/>
        <v>0</v>
      </c>
      <c r="K247" s="196">
        <f t="shared" si="209"/>
        <v>0</v>
      </c>
      <c r="L247" s="196">
        <f t="shared" si="209"/>
        <v>0</v>
      </c>
      <c r="M247" s="196">
        <f t="shared" si="209"/>
        <v>0</v>
      </c>
      <c r="N247" s="196">
        <f t="shared" si="209"/>
        <v>4.9702380952380949E-2</v>
      </c>
      <c r="O247" s="196">
        <f t="shared" si="209"/>
        <v>4.9702380952380949E-2</v>
      </c>
      <c r="P247" s="196">
        <f t="shared" si="209"/>
        <v>4.9702380952380949E-2</v>
      </c>
      <c r="Q247" s="196">
        <f t="shared" si="209"/>
        <v>4.9702380952380949E-2</v>
      </c>
      <c r="R247" s="196">
        <f t="shared" si="209"/>
        <v>4.9702380952380949E-2</v>
      </c>
      <c r="S247" s="196">
        <f t="shared" si="209"/>
        <v>4.9702380952380949E-2</v>
      </c>
      <c r="T247" s="196">
        <f t="shared" si="209"/>
        <v>4.9702380952380949E-2</v>
      </c>
      <c r="U247" s="196">
        <f t="shared" si="209"/>
        <v>4.9702380952380949E-2</v>
      </c>
      <c r="V247" s="196">
        <f t="shared" si="209"/>
        <v>4.9702380952380949E-2</v>
      </c>
      <c r="W247" s="196">
        <f t="shared" si="209"/>
        <v>4.9702380952380949E-2</v>
      </c>
      <c r="X247" s="196">
        <f t="shared" si="209"/>
        <v>9.9719047619047624E-2</v>
      </c>
      <c r="Y247" s="196">
        <f t="shared" si="209"/>
        <v>0.14973571428571431</v>
      </c>
      <c r="Z247" s="196">
        <f t="shared" si="209"/>
        <v>0.19975238095238096</v>
      </c>
      <c r="AA247" s="196">
        <f t="shared" si="209"/>
        <v>0.24976904761904761</v>
      </c>
      <c r="AB247" s="196">
        <f t="shared" si="209"/>
        <v>0.29978571428571427</v>
      </c>
      <c r="AC247" s="196">
        <f t="shared" si="209"/>
        <v>0.34980238095238092</v>
      </c>
      <c r="AD247" s="83">
        <f t="shared" si="209"/>
        <v>0.39981904761904757</v>
      </c>
      <c r="AE247" s="196">
        <f t="shared" si="209"/>
        <v>0.44983571428571423</v>
      </c>
      <c r="AF247" s="196">
        <f t="shared" si="209"/>
        <v>0.49985238095238088</v>
      </c>
      <c r="AG247" s="196">
        <f t="shared" si="209"/>
        <v>0.54986904761904754</v>
      </c>
      <c r="AH247" s="196">
        <f t="shared" si="209"/>
        <v>0.59988571428571424</v>
      </c>
      <c r="AI247" s="196">
        <f t="shared" si="209"/>
        <v>0.64990238095238095</v>
      </c>
      <c r="AJ247" s="196">
        <f t="shared" si="209"/>
        <v>0.69991904761904766</v>
      </c>
      <c r="AK247" s="196">
        <f t="shared" ref="AK247:BB247" si="210">+AJ247+AK246</f>
        <v>0.74993571428571437</v>
      </c>
      <c r="AL247" s="196">
        <f t="shared" si="210"/>
        <v>0.79995238095238108</v>
      </c>
      <c r="AM247" s="196">
        <f t="shared" si="210"/>
        <v>0.84996904761904779</v>
      </c>
      <c r="AN247" s="196">
        <f t="shared" si="210"/>
        <v>0.8999857142857145</v>
      </c>
      <c r="AO247" s="196">
        <f t="shared" si="210"/>
        <v>0.95000238095238121</v>
      </c>
      <c r="AP247" s="196">
        <f t="shared" si="210"/>
        <v>0.95000238095238121</v>
      </c>
      <c r="AQ247" s="196">
        <f t="shared" si="210"/>
        <v>0.95000238095238121</v>
      </c>
      <c r="AR247" s="196">
        <f t="shared" si="210"/>
        <v>0.95000238095238121</v>
      </c>
      <c r="AS247" s="196">
        <f t="shared" si="210"/>
        <v>0.95000238095238121</v>
      </c>
      <c r="AT247" s="196">
        <f t="shared" si="210"/>
        <v>1.0000023809523813</v>
      </c>
      <c r="AU247" s="196">
        <f t="shared" si="210"/>
        <v>1.0000023809523813</v>
      </c>
      <c r="AV247" s="196">
        <f t="shared" si="210"/>
        <v>1.0000023809523813</v>
      </c>
      <c r="AW247" s="196">
        <f t="shared" si="210"/>
        <v>1.0000023809523813</v>
      </c>
      <c r="AX247" s="196">
        <f t="shared" si="210"/>
        <v>1.0000023809523813</v>
      </c>
      <c r="AY247" s="196">
        <f t="shared" si="210"/>
        <v>1.0000023809523813</v>
      </c>
      <c r="AZ247" s="196">
        <f t="shared" si="210"/>
        <v>1.0000023809523813</v>
      </c>
      <c r="BA247" s="196">
        <f t="shared" si="210"/>
        <v>1.0000023809523813</v>
      </c>
      <c r="BB247" s="196">
        <f t="shared" si="210"/>
        <v>1.0000023809523813</v>
      </c>
      <c r="BC247" s="197"/>
      <c r="BD247" s="195"/>
    </row>
    <row r="248" spans="1:89" s="198" customFormat="1" x14ac:dyDescent="0.25">
      <c r="A248" s="261"/>
      <c r="B248" s="195" t="s">
        <v>116</v>
      </c>
      <c r="C248" s="266"/>
      <c r="D248" s="196">
        <v>0</v>
      </c>
      <c r="E248" s="196">
        <v>0</v>
      </c>
      <c r="F248" s="196">
        <v>0</v>
      </c>
      <c r="G248" s="196">
        <v>0</v>
      </c>
      <c r="H248" s="196">
        <v>0</v>
      </c>
      <c r="I248" s="196">
        <v>0</v>
      </c>
      <c r="J248" s="196">
        <v>0</v>
      </c>
      <c r="K248" s="196">
        <v>0</v>
      </c>
      <c r="L248" s="196">
        <v>0</v>
      </c>
      <c r="M248" s="196">
        <v>0</v>
      </c>
      <c r="N248" s="196">
        <v>0.05</v>
      </c>
      <c r="O248" s="196">
        <v>0</v>
      </c>
      <c r="P248" s="196">
        <v>0</v>
      </c>
      <c r="Q248" s="196">
        <v>0</v>
      </c>
      <c r="R248" s="196">
        <v>0</v>
      </c>
      <c r="S248" s="196">
        <v>0</v>
      </c>
      <c r="T248" s="196">
        <v>0</v>
      </c>
      <c r="U248" s="196">
        <v>0</v>
      </c>
      <c r="V248" s="196">
        <v>0</v>
      </c>
      <c r="W248" s="196">
        <v>0</v>
      </c>
      <c r="X248" s="196">
        <f t="shared" ref="X248:AO248" si="211">+(0.34-0.05)/18</f>
        <v>1.6111111111111114E-2</v>
      </c>
      <c r="Y248" s="196">
        <f t="shared" si="211"/>
        <v>1.6111111111111114E-2</v>
      </c>
      <c r="Z248" s="196">
        <f t="shared" si="211"/>
        <v>1.6111111111111114E-2</v>
      </c>
      <c r="AA248" s="196">
        <f t="shared" si="211"/>
        <v>1.6111111111111114E-2</v>
      </c>
      <c r="AB248" s="196">
        <f t="shared" si="211"/>
        <v>1.6111111111111114E-2</v>
      </c>
      <c r="AC248" s="196">
        <f t="shared" si="211"/>
        <v>1.6111111111111114E-2</v>
      </c>
      <c r="AD248" s="83">
        <f t="shared" si="211"/>
        <v>1.6111111111111114E-2</v>
      </c>
      <c r="AE248" s="196">
        <f t="shared" si="211"/>
        <v>1.6111111111111114E-2</v>
      </c>
      <c r="AF248" s="196">
        <f t="shared" si="211"/>
        <v>1.6111111111111114E-2</v>
      </c>
      <c r="AG248" s="196">
        <f t="shared" si="211"/>
        <v>1.6111111111111114E-2</v>
      </c>
      <c r="AH248" s="196">
        <f t="shared" si="211"/>
        <v>1.6111111111111114E-2</v>
      </c>
      <c r="AI248" s="196">
        <f t="shared" si="211"/>
        <v>1.6111111111111114E-2</v>
      </c>
      <c r="AJ248" s="196">
        <f t="shared" si="211"/>
        <v>1.6111111111111114E-2</v>
      </c>
      <c r="AK248" s="196">
        <f t="shared" si="211"/>
        <v>1.6111111111111114E-2</v>
      </c>
      <c r="AL248" s="196">
        <f t="shared" si="211"/>
        <v>1.6111111111111114E-2</v>
      </c>
      <c r="AM248" s="196">
        <f t="shared" si="211"/>
        <v>1.6111111111111114E-2</v>
      </c>
      <c r="AN248" s="196">
        <f t="shared" si="211"/>
        <v>1.6111111111111114E-2</v>
      </c>
      <c r="AO248" s="196">
        <f t="shared" si="211"/>
        <v>1.6111111111111114E-2</v>
      </c>
      <c r="AP248" s="196">
        <v>0.66</v>
      </c>
      <c r="AQ248" s="196">
        <v>0</v>
      </c>
      <c r="AR248" s="196">
        <v>0</v>
      </c>
      <c r="AS248" s="196">
        <v>0</v>
      </c>
      <c r="AT248" s="196">
        <v>0</v>
      </c>
      <c r="AU248" s="196">
        <v>0</v>
      </c>
      <c r="AV248" s="196">
        <v>0</v>
      </c>
      <c r="AW248" s="196">
        <v>0</v>
      </c>
      <c r="AX248" s="196">
        <v>0</v>
      </c>
      <c r="AY248" s="196">
        <v>0</v>
      </c>
      <c r="AZ248" s="196">
        <v>0</v>
      </c>
      <c r="BA248" s="196">
        <v>0</v>
      </c>
      <c r="BB248" s="196">
        <v>0</v>
      </c>
      <c r="BC248" s="197">
        <f>SUM(D248:BB248)</f>
        <v>1</v>
      </c>
      <c r="BD248" s="195"/>
    </row>
    <row r="249" spans="1:89" s="198" customFormat="1" x14ac:dyDescent="0.25">
      <c r="A249" s="261"/>
      <c r="B249" s="195" t="s">
        <v>117</v>
      </c>
      <c r="C249" s="266"/>
      <c r="D249" s="196">
        <f>D248</f>
        <v>0</v>
      </c>
      <c r="E249" s="196">
        <f t="shared" ref="E249:AJ249" si="212">+D249+E248</f>
        <v>0</v>
      </c>
      <c r="F249" s="196">
        <f t="shared" si="212"/>
        <v>0</v>
      </c>
      <c r="G249" s="196">
        <f t="shared" si="212"/>
        <v>0</v>
      </c>
      <c r="H249" s="196">
        <f t="shared" si="212"/>
        <v>0</v>
      </c>
      <c r="I249" s="196">
        <f t="shared" si="212"/>
        <v>0</v>
      </c>
      <c r="J249" s="196">
        <f t="shared" si="212"/>
        <v>0</v>
      </c>
      <c r="K249" s="196">
        <f t="shared" si="212"/>
        <v>0</v>
      </c>
      <c r="L249" s="196">
        <f t="shared" si="212"/>
        <v>0</v>
      </c>
      <c r="M249" s="196">
        <f t="shared" si="212"/>
        <v>0</v>
      </c>
      <c r="N249" s="196">
        <f t="shared" si="212"/>
        <v>0.05</v>
      </c>
      <c r="O249" s="196">
        <f t="shared" si="212"/>
        <v>0.05</v>
      </c>
      <c r="P249" s="196">
        <f t="shared" si="212"/>
        <v>0.05</v>
      </c>
      <c r="Q249" s="196">
        <f t="shared" si="212"/>
        <v>0.05</v>
      </c>
      <c r="R249" s="196">
        <f t="shared" si="212"/>
        <v>0.05</v>
      </c>
      <c r="S249" s="196">
        <f t="shared" si="212"/>
        <v>0.05</v>
      </c>
      <c r="T249" s="196">
        <f t="shared" si="212"/>
        <v>0.05</v>
      </c>
      <c r="U249" s="196">
        <f t="shared" si="212"/>
        <v>0.05</v>
      </c>
      <c r="V249" s="196">
        <f t="shared" si="212"/>
        <v>0.05</v>
      </c>
      <c r="W249" s="196">
        <f t="shared" si="212"/>
        <v>0.05</v>
      </c>
      <c r="X249" s="196">
        <f t="shared" si="212"/>
        <v>6.611111111111112E-2</v>
      </c>
      <c r="Y249" s="196">
        <f t="shared" si="212"/>
        <v>8.2222222222222238E-2</v>
      </c>
      <c r="Z249" s="196">
        <f t="shared" si="212"/>
        <v>9.8333333333333356E-2</v>
      </c>
      <c r="AA249" s="196">
        <f t="shared" si="212"/>
        <v>0.11444444444444447</v>
      </c>
      <c r="AB249" s="196">
        <f t="shared" si="212"/>
        <v>0.13055555555555559</v>
      </c>
      <c r="AC249" s="196">
        <f t="shared" si="212"/>
        <v>0.1466666666666667</v>
      </c>
      <c r="AD249" s="83">
        <f t="shared" si="212"/>
        <v>0.1627777777777778</v>
      </c>
      <c r="AE249" s="196">
        <f t="shared" si="212"/>
        <v>0.1788888888888889</v>
      </c>
      <c r="AF249" s="196">
        <f t="shared" si="212"/>
        <v>0.19500000000000001</v>
      </c>
      <c r="AG249" s="196">
        <f t="shared" si="212"/>
        <v>0.21111111111111111</v>
      </c>
      <c r="AH249" s="196">
        <f t="shared" si="212"/>
        <v>0.22722222222222221</v>
      </c>
      <c r="AI249" s="196">
        <f t="shared" si="212"/>
        <v>0.24333333333333332</v>
      </c>
      <c r="AJ249" s="196">
        <f t="shared" si="212"/>
        <v>0.25944444444444442</v>
      </c>
      <c r="AK249" s="196">
        <f t="shared" ref="AK249:BB249" si="213">+AJ249+AK248</f>
        <v>0.27555555555555555</v>
      </c>
      <c r="AL249" s="196">
        <f t="shared" si="213"/>
        <v>0.29166666666666669</v>
      </c>
      <c r="AM249" s="196">
        <f t="shared" si="213"/>
        <v>0.30777777777777782</v>
      </c>
      <c r="AN249" s="196">
        <f t="shared" si="213"/>
        <v>0.32388888888888895</v>
      </c>
      <c r="AO249" s="196">
        <f t="shared" si="213"/>
        <v>0.34000000000000008</v>
      </c>
      <c r="AP249" s="196">
        <f t="shared" si="213"/>
        <v>1</v>
      </c>
      <c r="AQ249" s="196">
        <f t="shared" si="213"/>
        <v>1</v>
      </c>
      <c r="AR249" s="196">
        <f t="shared" si="213"/>
        <v>1</v>
      </c>
      <c r="AS249" s="196">
        <f t="shared" si="213"/>
        <v>1</v>
      </c>
      <c r="AT249" s="196">
        <f t="shared" si="213"/>
        <v>1</v>
      </c>
      <c r="AU249" s="196">
        <f t="shared" si="213"/>
        <v>1</v>
      </c>
      <c r="AV249" s="196">
        <f t="shared" si="213"/>
        <v>1</v>
      </c>
      <c r="AW249" s="196">
        <f t="shared" si="213"/>
        <v>1</v>
      </c>
      <c r="AX249" s="196">
        <f t="shared" si="213"/>
        <v>1</v>
      </c>
      <c r="AY249" s="196">
        <f t="shared" si="213"/>
        <v>1</v>
      </c>
      <c r="AZ249" s="196">
        <f t="shared" si="213"/>
        <v>1</v>
      </c>
      <c r="BA249" s="196">
        <f t="shared" si="213"/>
        <v>1</v>
      </c>
      <c r="BB249" s="196">
        <f t="shared" si="213"/>
        <v>1</v>
      </c>
      <c r="BC249" s="197"/>
      <c r="BD249" s="195"/>
    </row>
    <row r="250" spans="1:89" s="213" customFormat="1" x14ac:dyDescent="0.25">
      <c r="A250" s="261"/>
      <c r="B250" s="210"/>
      <c r="C250" s="266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  <c r="AA250" s="211"/>
      <c r="AB250" s="211"/>
      <c r="AC250" s="211"/>
      <c r="AD250" s="84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2"/>
      <c r="BD250" s="210"/>
    </row>
    <row r="251" spans="1:89" s="199" customFormat="1" x14ac:dyDescent="0.25">
      <c r="A251" s="261"/>
      <c r="B251" s="199" t="s">
        <v>118</v>
      </c>
      <c r="C251" s="200">
        <v>14.5</v>
      </c>
      <c r="D251" s="201">
        <f t="shared" ref="D251:AI251" si="214">+D247*$C251</f>
        <v>0</v>
      </c>
      <c r="E251" s="201">
        <f t="shared" si="214"/>
        <v>0</v>
      </c>
      <c r="F251" s="201">
        <f t="shared" si="214"/>
        <v>0</v>
      </c>
      <c r="G251" s="201">
        <f t="shared" si="214"/>
        <v>0</v>
      </c>
      <c r="H251" s="201">
        <f t="shared" si="214"/>
        <v>0</v>
      </c>
      <c r="I251" s="201">
        <f t="shared" si="214"/>
        <v>0</v>
      </c>
      <c r="J251" s="201">
        <f t="shared" si="214"/>
        <v>0</v>
      </c>
      <c r="K251" s="201">
        <f t="shared" si="214"/>
        <v>0</v>
      </c>
      <c r="L251" s="201">
        <f t="shared" si="214"/>
        <v>0</v>
      </c>
      <c r="M251" s="201">
        <f t="shared" si="214"/>
        <v>0</v>
      </c>
      <c r="N251" s="201">
        <f t="shared" si="214"/>
        <v>0.72068452380952375</v>
      </c>
      <c r="O251" s="201">
        <f t="shared" si="214"/>
        <v>0.72068452380952375</v>
      </c>
      <c r="P251" s="201">
        <f t="shared" si="214"/>
        <v>0.72068452380952375</v>
      </c>
      <c r="Q251" s="201">
        <f t="shared" si="214"/>
        <v>0.72068452380952375</v>
      </c>
      <c r="R251" s="201">
        <f t="shared" si="214"/>
        <v>0.72068452380952375</v>
      </c>
      <c r="S251" s="201">
        <f t="shared" si="214"/>
        <v>0.72068452380952375</v>
      </c>
      <c r="T251" s="201">
        <f t="shared" si="214"/>
        <v>0.72068452380952375</v>
      </c>
      <c r="U251" s="201">
        <f t="shared" si="214"/>
        <v>0.72068452380952375</v>
      </c>
      <c r="V251" s="201">
        <f t="shared" si="214"/>
        <v>0.72068452380952375</v>
      </c>
      <c r="W251" s="201">
        <f t="shared" si="214"/>
        <v>0.72068452380952375</v>
      </c>
      <c r="X251" s="201">
        <f t="shared" si="214"/>
        <v>1.4459261904761906</v>
      </c>
      <c r="Y251" s="201">
        <f t="shared" si="214"/>
        <v>2.1711678571428576</v>
      </c>
      <c r="Z251" s="201">
        <f t="shared" si="214"/>
        <v>2.896409523809524</v>
      </c>
      <c r="AA251" s="201">
        <f t="shared" si="214"/>
        <v>3.6216511904761903</v>
      </c>
      <c r="AB251" s="201">
        <f t="shared" si="214"/>
        <v>4.3468928571428567</v>
      </c>
      <c r="AC251" s="201">
        <f t="shared" si="214"/>
        <v>5.072134523809523</v>
      </c>
      <c r="AD251" s="91">
        <f t="shared" si="214"/>
        <v>5.7973761904761902</v>
      </c>
      <c r="AE251" s="201">
        <f t="shared" si="214"/>
        <v>6.5226178571428566</v>
      </c>
      <c r="AF251" s="201">
        <f t="shared" si="214"/>
        <v>7.2478595238095229</v>
      </c>
      <c r="AG251" s="201">
        <f t="shared" si="214"/>
        <v>7.9731011904761893</v>
      </c>
      <c r="AH251" s="201">
        <f t="shared" si="214"/>
        <v>8.6983428571428565</v>
      </c>
      <c r="AI251" s="201">
        <f t="shared" si="214"/>
        <v>9.4235845238095237</v>
      </c>
      <c r="AJ251" s="201">
        <f t="shared" ref="AJ251:BB251" si="215">+AJ247*$C251</f>
        <v>10.148826190476191</v>
      </c>
      <c r="AK251" s="201">
        <f t="shared" si="215"/>
        <v>10.874067857142858</v>
      </c>
      <c r="AL251" s="201">
        <f t="shared" si="215"/>
        <v>11.599309523809525</v>
      </c>
      <c r="AM251" s="201">
        <f t="shared" si="215"/>
        <v>12.324551190476193</v>
      </c>
      <c r="AN251" s="201">
        <f t="shared" si="215"/>
        <v>13.04979285714286</v>
      </c>
      <c r="AO251" s="201">
        <f t="shared" si="215"/>
        <v>13.775034523809527</v>
      </c>
      <c r="AP251" s="201">
        <f t="shared" si="215"/>
        <v>13.775034523809527</v>
      </c>
      <c r="AQ251" s="201">
        <f t="shared" si="215"/>
        <v>13.775034523809527</v>
      </c>
      <c r="AR251" s="201">
        <f t="shared" si="215"/>
        <v>13.775034523809527</v>
      </c>
      <c r="AS251" s="201">
        <f t="shared" si="215"/>
        <v>13.775034523809527</v>
      </c>
      <c r="AT251" s="201">
        <f t="shared" si="215"/>
        <v>14.500034523809529</v>
      </c>
      <c r="AU251" s="201">
        <f t="shared" si="215"/>
        <v>14.500034523809529</v>
      </c>
      <c r="AV251" s="201">
        <f t="shared" si="215"/>
        <v>14.500034523809529</v>
      </c>
      <c r="AW251" s="201">
        <f t="shared" si="215"/>
        <v>14.500034523809529</v>
      </c>
      <c r="AX251" s="201">
        <f t="shared" si="215"/>
        <v>14.500034523809529</v>
      </c>
      <c r="AY251" s="201">
        <f t="shared" si="215"/>
        <v>14.500034523809529</v>
      </c>
      <c r="AZ251" s="201">
        <f t="shared" si="215"/>
        <v>14.500034523809529</v>
      </c>
      <c r="BA251" s="201">
        <f t="shared" si="215"/>
        <v>14.500034523809529</v>
      </c>
      <c r="BB251" s="201">
        <f t="shared" si="215"/>
        <v>14.500034523809529</v>
      </c>
      <c r="BC251" s="202"/>
      <c r="BD251" s="203"/>
      <c r="BE251" s="203"/>
      <c r="BF251" s="203"/>
      <c r="BG251" s="203"/>
      <c r="BH251" s="203"/>
      <c r="BI251" s="203"/>
      <c r="BJ251" s="203"/>
      <c r="BK251" s="203"/>
      <c r="BL251" s="203"/>
      <c r="BM251" s="203"/>
      <c r="BN251" s="203"/>
      <c r="BO251" s="203"/>
      <c r="BP251" s="203"/>
      <c r="BQ251" s="203"/>
      <c r="BR251" s="203"/>
      <c r="BS251" s="203"/>
      <c r="BT251" s="203"/>
      <c r="BU251" s="203"/>
      <c r="BV251" s="203"/>
      <c r="BW251" s="203"/>
      <c r="BX251" s="203"/>
      <c r="BY251" s="203"/>
      <c r="BZ251" s="203"/>
      <c r="CA251" s="203"/>
      <c r="CB251" s="203"/>
      <c r="CC251" s="203"/>
      <c r="CD251" s="203"/>
      <c r="CE251" s="203"/>
      <c r="CF251" s="203"/>
      <c r="CG251" s="203"/>
      <c r="CH251" s="203"/>
      <c r="CI251" s="203"/>
      <c r="CJ251" s="203"/>
      <c r="CK251" s="203"/>
    </row>
    <row r="252" spans="1:89" s="204" customFormat="1" ht="13.8" thickBot="1" x14ac:dyDescent="0.3">
      <c r="A252" s="262"/>
      <c r="B252" s="204" t="s">
        <v>119</v>
      </c>
      <c r="C252" s="205" t="str">
        <f>+'NTP or Sold'!C26</f>
        <v>Committed</v>
      </c>
      <c r="D252" s="206">
        <f t="shared" ref="D252:AI252" si="216">+D249*$C251</f>
        <v>0</v>
      </c>
      <c r="E252" s="206">
        <f t="shared" si="216"/>
        <v>0</v>
      </c>
      <c r="F252" s="206">
        <f t="shared" si="216"/>
        <v>0</v>
      </c>
      <c r="G252" s="206">
        <f t="shared" si="216"/>
        <v>0</v>
      </c>
      <c r="H252" s="206">
        <f t="shared" si="216"/>
        <v>0</v>
      </c>
      <c r="I252" s="206">
        <f t="shared" si="216"/>
        <v>0</v>
      </c>
      <c r="J252" s="206">
        <f t="shared" si="216"/>
        <v>0</v>
      </c>
      <c r="K252" s="206">
        <f t="shared" si="216"/>
        <v>0</v>
      </c>
      <c r="L252" s="206">
        <f t="shared" si="216"/>
        <v>0</v>
      </c>
      <c r="M252" s="206">
        <f t="shared" si="216"/>
        <v>0</v>
      </c>
      <c r="N252" s="206">
        <f t="shared" si="216"/>
        <v>0.72500000000000009</v>
      </c>
      <c r="O252" s="206">
        <f t="shared" si="216"/>
        <v>0.72500000000000009</v>
      </c>
      <c r="P252" s="206">
        <f t="shared" si="216"/>
        <v>0.72500000000000009</v>
      </c>
      <c r="Q252" s="206">
        <f t="shared" si="216"/>
        <v>0.72500000000000009</v>
      </c>
      <c r="R252" s="206">
        <f t="shared" si="216"/>
        <v>0.72500000000000009</v>
      </c>
      <c r="S252" s="206">
        <f t="shared" si="216"/>
        <v>0.72500000000000009</v>
      </c>
      <c r="T252" s="206">
        <f t="shared" si="216"/>
        <v>0.72500000000000009</v>
      </c>
      <c r="U252" s="206">
        <f t="shared" si="216"/>
        <v>0.72500000000000009</v>
      </c>
      <c r="V252" s="206">
        <f t="shared" si="216"/>
        <v>0.72500000000000009</v>
      </c>
      <c r="W252" s="206">
        <f t="shared" si="216"/>
        <v>0.72500000000000009</v>
      </c>
      <c r="X252" s="206">
        <f t="shared" si="216"/>
        <v>0.9586111111111113</v>
      </c>
      <c r="Y252" s="206">
        <f t="shared" si="216"/>
        <v>1.1922222222222225</v>
      </c>
      <c r="Z252" s="206">
        <f t="shared" si="216"/>
        <v>1.4258333333333337</v>
      </c>
      <c r="AA252" s="206">
        <f t="shared" si="216"/>
        <v>1.6594444444444449</v>
      </c>
      <c r="AB252" s="206">
        <f t="shared" si="216"/>
        <v>1.8930555555555562</v>
      </c>
      <c r="AC252" s="206">
        <f t="shared" si="216"/>
        <v>2.1266666666666669</v>
      </c>
      <c r="AD252" s="137">
        <f t="shared" si="216"/>
        <v>2.3602777777777781</v>
      </c>
      <c r="AE252" s="206">
        <f t="shared" si="216"/>
        <v>2.5938888888888889</v>
      </c>
      <c r="AF252" s="206">
        <f t="shared" si="216"/>
        <v>2.8275000000000001</v>
      </c>
      <c r="AG252" s="206">
        <f t="shared" si="216"/>
        <v>3.0611111111111109</v>
      </c>
      <c r="AH252" s="206">
        <f t="shared" si="216"/>
        <v>3.2947222222222221</v>
      </c>
      <c r="AI252" s="206">
        <f t="shared" si="216"/>
        <v>3.5283333333333333</v>
      </c>
      <c r="AJ252" s="206">
        <f t="shared" ref="AJ252:BB252" si="217">+AJ249*$C251</f>
        <v>3.7619444444444441</v>
      </c>
      <c r="AK252" s="206">
        <f t="shared" si="217"/>
        <v>3.9955555555555557</v>
      </c>
      <c r="AL252" s="206">
        <f t="shared" si="217"/>
        <v>4.229166666666667</v>
      </c>
      <c r="AM252" s="206">
        <f t="shared" si="217"/>
        <v>4.4627777777777782</v>
      </c>
      <c r="AN252" s="206">
        <f t="shared" si="217"/>
        <v>4.6963888888888894</v>
      </c>
      <c r="AO252" s="206">
        <f t="shared" si="217"/>
        <v>4.9300000000000015</v>
      </c>
      <c r="AP252" s="206">
        <f t="shared" si="217"/>
        <v>14.5</v>
      </c>
      <c r="AQ252" s="206">
        <f t="shared" si="217"/>
        <v>14.5</v>
      </c>
      <c r="AR252" s="206">
        <f t="shared" si="217"/>
        <v>14.5</v>
      </c>
      <c r="AS252" s="206">
        <f t="shared" si="217"/>
        <v>14.5</v>
      </c>
      <c r="AT252" s="206">
        <f t="shared" si="217"/>
        <v>14.5</v>
      </c>
      <c r="AU252" s="206">
        <f t="shared" si="217"/>
        <v>14.5</v>
      </c>
      <c r="AV252" s="206">
        <f t="shared" si="217"/>
        <v>14.5</v>
      </c>
      <c r="AW252" s="206">
        <f t="shared" si="217"/>
        <v>14.5</v>
      </c>
      <c r="AX252" s="206">
        <f t="shared" si="217"/>
        <v>14.5</v>
      </c>
      <c r="AY252" s="206">
        <f t="shared" si="217"/>
        <v>14.5</v>
      </c>
      <c r="AZ252" s="206">
        <f t="shared" si="217"/>
        <v>14.5</v>
      </c>
      <c r="BA252" s="206">
        <f t="shared" si="217"/>
        <v>14.5</v>
      </c>
      <c r="BB252" s="206">
        <f t="shared" si="217"/>
        <v>14.5</v>
      </c>
      <c r="BC252" s="207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208"/>
      <c r="BT252" s="208"/>
      <c r="BU252" s="208"/>
      <c r="BV252" s="208"/>
      <c r="BW252" s="208"/>
      <c r="BX252" s="208"/>
      <c r="BY252" s="208"/>
      <c r="BZ252" s="208"/>
      <c r="CA252" s="208"/>
      <c r="CB252" s="208"/>
      <c r="CC252" s="208"/>
      <c r="CD252" s="208"/>
      <c r="CE252" s="208"/>
      <c r="CF252" s="208"/>
      <c r="CG252" s="208"/>
      <c r="CH252" s="208"/>
      <c r="CI252" s="208"/>
      <c r="CJ252" s="208"/>
      <c r="CK252" s="208"/>
    </row>
    <row r="253" spans="1:89" s="194" customFormat="1" ht="15" customHeight="1" thickTop="1" x14ac:dyDescent="0.25">
      <c r="A253" s="260">
        <f>+A245+1</f>
        <v>6</v>
      </c>
      <c r="B253" s="199" t="str">
        <f>+'NTP or Sold'!H28</f>
        <v>LM6000</v>
      </c>
      <c r="C253" s="265" t="str">
        <f>+'NTP or Sold'!T27</f>
        <v>Fountain Valley PSCO (ENA) - 90%</v>
      </c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  <c r="AA253" s="209"/>
      <c r="AB253" s="209"/>
      <c r="AC253" s="209"/>
      <c r="AD253" s="82"/>
      <c r="AE253" s="209"/>
      <c r="AF253" s="209"/>
      <c r="AG253" s="209"/>
      <c r="AH253" s="209"/>
      <c r="AI253" s="209"/>
      <c r="AJ253" s="209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45"/>
    </row>
    <row r="254" spans="1:89" s="198" customFormat="1" x14ac:dyDescent="0.25">
      <c r="A254" s="261"/>
      <c r="B254" s="195" t="s">
        <v>114</v>
      </c>
      <c r="C254" s="266"/>
      <c r="D254" s="196">
        <v>0</v>
      </c>
      <c r="E254" s="196">
        <v>0</v>
      </c>
      <c r="F254" s="196">
        <v>0</v>
      </c>
      <c r="G254" s="196">
        <v>0</v>
      </c>
      <c r="H254" s="196">
        <v>0</v>
      </c>
      <c r="I254" s="196">
        <v>0</v>
      </c>
      <c r="J254" s="196">
        <v>0</v>
      </c>
      <c r="K254" s="196">
        <v>0</v>
      </c>
      <c r="L254" s="196">
        <v>0</v>
      </c>
      <c r="M254" s="196">
        <v>0</v>
      </c>
      <c r="N254" s="196">
        <f>16.7/336</f>
        <v>4.9702380952380949E-2</v>
      </c>
      <c r="O254" s="196">
        <v>0</v>
      </c>
      <c r="P254" s="196">
        <v>0</v>
      </c>
      <c r="Q254" s="196">
        <v>0</v>
      </c>
      <c r="R254" s="196">
        <v>0</v>
      </c>
      <c r="S254" s="196">
        <v>0</v>
      </c>
      <c r="T254" s="196">
        <v>0</v>
      </c>
      <c r="U254" s="196">
        <v>0</v>
      </c>
      <c r="V254" s="196">
        <v>0</v>
      </c>
      <c r="W254" s="196">
        <v>0</v>
      </c>
      <c r="X254" s="196">
        <f t="shared" ref="X254:AO254" si="218">+(0.95-0.0497)/18</f>
        <v>5.0016666666666668E-2</v>
      </c>
      <c r="Y254" s="196">
        <f t="shared" si="218"/>
        <v>5.0016666666666668E-2</v>
      </c>
      <c r="Z254" s="196">
        <f t="shared" si="218"/>
        <v>5.0016666666666668E-2</v>
      </c>
      <c r="AA254" s="196">
        <f t="shared" si="218"/>
        <v>5.0016666666666668E-2</v>
      </c>
      <c r="AB254" s="196">
        <f t="shared" si="218"/>
        <v>5.0016666666666668E-2</v>
      </c>
      <c r="AC254" s="196">
        <f t="shared" si="218"/>
        <v>5.0016666666666668E-2</v>
      </c>
      <c r="AD254" s="83">
        <f t="shared" si="218"/>
        <v>5.0016666666666668E-2</v>
      </c>
      <c r="AE254" s="196">
        <f t="shared" si="218"/>
        <v>5.0016666666666668E-2</v>
      </c>
      <c r="AF254" s="196">
        <f t="shared" si="218"/>
        <v>5.0016666666666668E-2</v>
      </c>
      <c r="AG254" s="196">
        <f t="shared" si="218"/>
        <v>5.0016666666666668E-2</v>
      </c>
      <c r="AH254" s="196">
        <f t="shared" si="218"/>
        <v>5.0016666666666668E-2</v>
      </c>
      <c r="AI254" s="196">
        <f t="shared" si="218"/>
        <v>5.0016666666666668E-2</v>
      </c>
      <c r="AJ254" s="196">
        <f t="shared" si="218"/>
        <v>5.0016666666666668E-2</v>
      </c>
      <c r="AK254" s="196">
        <f t="shared" si="218"/>
        <v>5.0016666666666668E-2</v>
      </c>
      <c r="AL254" s="196">
        <f t="shared" si="218"/>
        <v>5.0016666666666668E-2</v>
      </c>
      <c r="AM254" s="196">
        <f t="shared" si="218"/>
        <v>5.0016666666666668E-2</v>
      </c>
      <c r="AN254" s="196">
        <f t="shared" si="218"/>
        <v>5.0016666666666668E-2</v>
      </c>
      <c r="AO254" s="196">
        <f t="shared" si="218"/>
        <v>5.0016666666666668E-2</v>
      </c>
      <c r="AP254" s="196">
        <v>0</v>
      </c>
      <c r="AQ254" s="196">
        <v>0</v>
      </c>
      <c r="AR254" s="196">
        <v>0</v>
      </c>
      <c r="AS254" s="196">
        <v>0</v>
      </c>
      <c r="AT254" s="196">
        <v>0.05</v>
      </c>
      <c r="AU254" s="196">
        <v>0</v>
      </c>
      <c r="AV254" s="196">
        <v>0</v>
      </c>
      <c r="AW254" s="196">
        <v>0</v>
      </c>
      <c r="AX254" s="196">
        <v>0</v>
      </c>
      <c r="AY254" s="196">
        <v>0</v>
      </c>
      <c r="AZ254" s="196">
        <v>0</v>
      </c>
      <c r="BA254" s="196">
        <v>0</v>
      </c>
      <c r="BB254" s="196">
        <v>0</v>
      </c>
      <c r="BC254" s="197">
        <f>SUM(D254:BB254)</f>
        <v>1.0000023809523813</v>
      </c>
      <c r="BD254" s="195"/>
    </row>
    <row r="255" spans="1:89" s="198" customFormat="1" x14ac:dyDescent="0.25">
      <c r="A255" s="261"/>
      <c r="B255" s="195" t="s">
        <v>115</v>
      </c>
      <c r="C255" s="266"/>
      <c r="D255" s="196">
        <f>D254</f>
        <v>0</v>
      </c>
      <c r="E255" s="196">
        <f t="shared" ref="E255:AJ255" si="219">+D255+E254</f>
        <v>0</v>
      </c>
      <c r="F255" s="196">
        <f t="shared" si="219"/>
        <v>0</v>
      </c>
      <c r="G255" s="196">
        <f t="shared" si="219"/>
        <v>0</v>
      </c>
      <c r="H255" s="196">
        <f t="shared" si="219"/>
        <v>0</v>
      </c>
      <c r="I255" s="196">
        <f t="shared" si="219"/>
        <v>0</v>
      </c>
      <c r="J255" s="196">
        <f t="shared" si="219"/>
        <v>0</v>
      </c>
      <c r="K255" s="196">
        <f t="shared" si="219"/>
        <v>0</v>
      </c>
      <c r="L255" s="196">
        <f t="shared" si="219"/>
        <v>0</v>
      </c>
      <c r="M255" s="196">
        <f t="shared" si="219"/>
        <v>0</v>
      </c>
      <c r="N255" s="196">
        <f t="shared" si="219"/>
        <v>4.9702380952380949E-2</v>
      </c>
      <c r="O255" s="196">
        <f t="shared" si="219"/>
        <v>4.9702380952380949E-2</v>
      </c>
      <c r="P255" s="196">
        <f t="shared" si="219"/>
        <v>4.9702380952380949E-2</v>
      </c>
      <c r="Q255" s="196">
        <f t="shared" si="219"/>
        <v>4.9702380952380949E-2</v>
      </c>
      <c r="R255" s="196">
        <f t="shared" si="219"/>
        <v>4.9702380952380949E-2</v>
      </c>
      <c r="S255" s="196">
        <f t="shared" si="219"/>
        <v>4.9702380952380949E-2</v>
      </c>
      <c r="T255" s="196">
        <f t="shared" si="219"/>
        <v>4.9702380952380949E-2</v>
      </c>
      <c r="U255" s="196">
        <f t="shared" si="219"/>
        <v>4.9702380952380949E-2</v>
      </c>
      <c r="V255" s="196">
        <f t="shared" si="219"/>
        <v>4.9702380952380949E-2</v>
      </c>
      <c r="W255" s="196">
        <f t="shared" si="219"/>
        <v>4.9702380952380949E-2</v>
      </c>
      <c r="X255" s="196">
        <f t="shared" si="219"/>
        <v>9.9719047619047624E-2</v>
      </c>
      <c r="Y255" s="196">
        <f t="shared" si="219"/>
        <v>0.14973571428571431</v>
      </c>
      <c r="Z255" s="196">
        <f t="shared" si="219"/>
        <v>0.19975238095238096</v>
      </c>
      <c r="AA255" s="196">
        <f t="shared" si="219"/>
        <v>0.24976904761904761</v>
      </c>
      <c r="AB255" s="196">
        <f t="shared" si="219"/>
        <v>0.29978571428571427</v>
      </c>
      <c r="AC255" s="196">
        <f t="shared" si="219"/>
        <v>0.34980238095238092</v>
      </c>
      <c r="AD255" s="83">
        <f t="shared" si="219"/>
        <v>0.39981904761904757</v>
      </c>
      <c r="AE255" s="196">
        <f t="shared" si="219"/>
        <v>0.44983571428571423</v>
      </c>
      <c r="AF255" s="196">
        <f t="shared" si="219"/>
        <v>0.49985238095238088</v>
      </c>
      <c r="AG255" s="196">
        <f t="shared" si="219"/>
        <v>0.54986904761904754</v>
      </c>
      <c r="AH255" s="196">
        <f t="shared" si="219"/>
        <v>0.59988571428571424</v>
      </c>
      <c r="AI255" s="196">
        <f t="shared" si="219"/>
        <v>0.64990238095238095</v>
      </c>
      <c r="AJ255" s="196">
        <f t="shared" si="219"/>
        <v>0.69991904761904766</v>
      </c>
      <c r="AK255" s="196">
        <f t="shared" ref="AK255:BB255" si="220">+AJ255+AK254</f>
        <v>0.74993571428571437</v>
      </c>
      <c r="AL255" s="196">
        <f t="shared" si="220"/>
        <v>0.79995238095238108</v>
      </c>
      <c r="AM255" s="196">
        <f t="shared" si="220"/>
        <v>0.84996904761904779</v>
      </c>
      <c r="AN255" s="196">
        <f t="shared" si="220"/>
        <v>0.8999857142857145</v>
      </c>
      <c r="AO255" s="196">
        <f t="shared" si="220"/>
        <v>0.95000238095238121</v>
      </c>
      <c r="AP255" s="196">
        <f t="shared" si="220"/>
        <v>0.95000238095238121</v>
      </c>
      <c r="AQ255" s="196">
        <f t="shared" si="220"/>
        <v>0.95000238095238121</v>
      </c>
      <c r="AR255" s="196">
        <f t="shared" si="220"/>
        <v>0.95000238095238121</v>
      </c>
      <c r="AS255" s="196">
        <f t="shared" si="220"/>
        <v>0.95000238095238121</v>
      </c>
      <c r="AT255" s="196">
        <f t="shared" si="220"/>
        <v>1.0000023809523813</v>
      </c>
      <c r="AU255" s="196">
        <f t="shared" si="220"/>
        <v>1.0000023809523813</v>
      </c>
      <c r="AV255" s="196">
        <f t="shared" si="220"/>
        <v>1.0000023809523813</v>
      </c>
      <c r="AW255" s="196">
        <f t="shared" si="220"/>
        <v>1.0000023809523813</v>
      </c>
      <c r="AX255" s="196">
        <f t="shared" si="220"/>
        <v>1.0000023809523813</v>
      </c>
      <c r="AY255" s="196">
        <f t="shared" si="220"/>
        <v>1.0000023809523813</v>
      </c>
      <c r="AZ255" s="196">
        <f t="shared" si="220"/>
        <v>1.0000023809523813</v>
      </c>
      <c r="BA255" s="196">
        <f t="shared" si="220"/>
        <v>1.0000023809523813</v>
      </c>
      <c r="BB255" s="196">
        <f t="shared" si="220"/>
        <v>1.0000023809523813</v>
      </c>
      <c r="BC255" s="197"/>
      <c r="BD255" s="195"/>
    </row>
    <row r="256" spans="1:89" s="198" customFormat="1" x14ac:dyDescent="0.25">
      <c r="A256" s="261"/>
      <c r="B256" s="195" t="s">
        <v>116</v>
      </c>
      <c r="C256" s="266"/>
      <c r="D256" s="196">
        <v>0</v>
      </c>
      <c r="E256" s="196">
        <v>0</v>
      </c>
      <c r="F256" s="196">
        <v>0</v>
      </c>
      <c r="G256" s="196">
        <v>0</v>
      </c>
      <c r="H256" s="196">
        <v>0</v>
      </c>
      <c r="I256" s="196">
        <v>0</v>
      </c>
      <c r="J256" s="196">
        <v>0</v>
      </c>
      <c r="K256" s="196">
        <v>0</v>
      </c>
      <c r="L256" s="196">
        <v>0</v>
      </c>
      <c r="M256" s="196">
        <v>0</v>
      </c>
      <c r="N256" s="196">
        <v>0.05</v>
      </c>
      <c r="O256" s="196">
        <v>0</v>
      </c>
      <c r="P256" s="196">
        <v>0</v>
      </c>
      <c r="Q256" s="196">
        <v>0</v>
      </c>
      <c r="R256" s="196">
        <v>0</v>
      </c>
      <c r="S256" s="196">
        <v>0</v>
      </c>
      <c r="T256" s="196">
        <v>0</v>
      </c>
      <c r="U256" s="196">
        <v>0</v>
      </c>
      <c r="V256" s="196">
        <v>0</v>
      </c>
      <c r="W256" s="196">
        <v>0</v>
      </c>
      <c r="X256" s="196">
        <f t="shared" ref="X256:AO256" si="221">+(0.34-0.05)/18</f>
        <v>1.6111111111111114E-2</v>
      </c>
      <c r="Y256" s="196">
        <f t="shared" si="221"/>
        <v>1.6111111111111114E-2</v>
      </c>
      <c r="Z256" s="196">
        <f t="shared" si="221"/>
        <v>1.6111111111111114E-2</v>
      </c>
      <c r="AA256" s="196">
        <f t="shared" si="221"/>
        <v>1.6111111111111114E-2</v>
      </c>
      <c r="AB256" s="196">
        <f t="shared" si="221"/>
        <v>1.6111111111111114E-2</v>
      </c>
      <c r="AC256" s="196">
        <f t="shared" si="221"/>
        <v>1.6111111111111114E-2</v>
      </c>
      <c r="AD256" s="83">
        <f t="shared" si="221"/>
        <v>1.6111111111111114E-2</v>
      </c>
      <c r="AE256" s="196">
        <f t="shared" si="221"/>
        <v>1.6111111111111114E-2</v>
      </c>
      <c r="AF256" s="196">
        <f t="shared" si="221"/>
        <v>1.6111111111111114E-2</v>
      </c>
      <c r="AG256" s="196">
        <f t="shared" si="221"/>
        <v>1.6111111111111114E-2</v>
      </c>
      <c r="AH256" s="196">
        <f t="shared" si="221"/>
        <v>1.6111111111111114E-2</v>
      </c>
      <c r="AI256" s="196">
        <f t="shared" si="221"/>
        <v>1.6111111111111114E-2</v>
      </c>
      <c r="AJ256" s="196">
        <f t="shared" si="221"/>
        <v>1.6111111111111114E-2</v>
      </c>
      <c r="AK256" s="196">
        <f t="shared" si="221"/>
        <v>1.6111111111111114E-2</v>
      </c>
      <c r="AL256" s="196">
        <f t="shared" si="221"/>
        <v>1.6111111111111114E-2</v>
      </c>
      <c r="AM256" s="196">
        <f t="shared" si="221"/>
        <v>1.6111111111111114E-2</v>
      </c>
      <c r="AN256" s="196">
        <f t="shared" si="221"/>
        <v>1.6111111111111114E-2</v>
      </c>
      <c r="AO256" s="196">
        <f t="shared" si="221"/>
        <v>1.6111111111111114E-2</v>
      </c>
      <c r="AP256" s="196">
        <v>0.66</v>
      </c>
      <c r="AQ256" s="196">
        <v>0</v>
      </c>
      <c r="AR256" s="196">
        <v>0</v>
      </c>
      <c r="AS256" s="196">
        <v>0</v>
      </c>
      <c r="AT256" s="196">
        <v>0</v>
      </c>
      <c r="AU256" s="196">
        <v>0</v>
      </c>
      <c r="AV256" s="196">
        <v>0</v>
      </c>
      <c r="AW256" s="196">
        <v>0</v>
      </c>
      <c r="AX256" s="196">
        <v>0</v>
      </c>
      <c r="AY256" s="196">
        <v>0</v>
      </c>
      <c r="AZ256" s="196">
        <v>0</v>
      </c>
      <c r="BA256" s="196">
        <v>0</v>
      </c>
      <c r="BB256" s="196">
        <v>0</v>
      </c>
      <c r="BC256" s="197">
        <f>SUM(D256:BB256)</f>
        <v>1</v>
      </c>
      <c r="BD256" s="195"/>
    </row>
    <row r="257" spans="1:89" s="198" customFormat="1" x14ac:dyDescent="0.25">
      <c r="A257" s="261"/>
      <c r="B257" s="195" t="s">
        <v>117</v>
      </c>
      <c r="C257" s="266"/>
      <c r="D257" s="196">
        <f>D256</f>
        <v>0</v>
      </c>
      <c r="E257" s="196">
        <f t="shared" ref="E257:AJ257" si="222">+D257+E256</f>
        <v>0</v>
      </c>
      <c r="F257" s="196">
        <f t="shared" si="222"/>
        <v>0</v>
      </c>
      <c r="G257" s="196">
        <f t="shared" si="222"/>
        <v>0</v>
      </c>
      <c r="H257" s="196">
        <f t="shared" si="222"/>
        <v>0</v>
      </c>
      <c r="I257" s="196">
        <f t="shared" si="222"/>
        <v>0</v>
      </c>
      <c r="J257" s="196">
        <f t="shared" si="222"/>
        <v>0</v>
      </c>
      <c r="K257" s="196">
        <f t="shared" si="222"/>
        <v>0</v>
      </c>
      <c r="L257" s="196">
        <f t="shared" si="222"/>
        <v>0</v>
      </c>
      <c r="M257" s="196">
        <f t="shared" si="222"/>
        <v>0</v>
      </c>
      <c r="N257" s="196">
        <f t="shared" si="222"/>
        <v>0.05</v>
      </c>
      <c r="O257" s="196">
        <f t="shared" si="222"/>
        <v>0.05</v>
      </c>
      <c r="P257" s="196">
        <f t="shared" si="222"/>
        <v>0.05</v>
      </c>
      <c r="Q257" s="196">
        <f t="shared" si="222"/>
        <v>0.05</v>
      </c>
      <c r="R257" s="196">
        <f t="shared" si="222"/>
        <v>0.05</v>
      </c>
      <c r="S257" s="196">
        <f t="shared" si="222"/>
        <v>0.05</v>
      </c>
      <c r="T257" s="196">
        <f t="shared" si="222"/>
        <v>0.05</v>
      </c>
      <c r="U257" s="196">
        <f t="shared" si="222"/>
        <v>0.05</v>
      </c>
      <c r="V257" s="196">
        <f t="shared" si="222"/>
        <v>0.05</v>
      </c>
      <c r="W257" s="196">
        <f t="shared" si="222"/>
        <v>0.05</v>
      </c>
      <c r="X257" s="196">
        <f t="shared" si="222"/>
        <v>6.611111111111112E-2</v>
      </c>
      <c r="Y257" s="196">
        <f t="shared" si="222"/>
        <v>8.2222222222222238E-2</v>
      </c>
      <c r="Z257" s="196">
        <f t="shared" si="222"/>
        <v>9.8333333333333356E-2</v>
      </c>
      <c r="AA257" s="196">
        <f t="shared" si="222"/>
        <v>0.11444444444444447</v>
      </c>
      <c r="AB257" s="196">
        <f t="shared" si="222"/>
        <v>0.13055555555555559</v>
      </c>
      <c r="AC257" s="196">
        <f t="shared" si="222"/>
        <v>0.1466666666666667</v>
      </c>
      <c r="AD257" s="83">
        <f t="shared" si="222"/>
        <v>0.1627777777777778</v>
      </c>
      <c r="AE257" s="196">
        <f t="shared" si="222"/>
        <v>0.1788888888888889</v>
      </c>
      <c r="AF257" s="196">
        <f t="shared" si="222"/>
        <v>0.19500000000000001</v>
      </c>
      <c r="AG257" s="196">
        <f t="shared" si="222"/>
        <v>0.21111111111111111</v>
      </c>
      <c r="AH257" s="196">
        <f t="shared" si="222"/>
        <v>0.22722222222222221</v>
      </c>
      <c r="AI257" s="196">
        <f t="shared" si="222"/>
        <v>0.24333333333333332</v>
      </c>
      <c r="AJ257" s="196">
        <f t="shared" si="222"/>
        <v>0.25944444444444442</v>
      </c>
      <c r="AK257" s="196">
        <f t="shared" ref="AK257:BB257" si="223">+AJ257+AK256</f>
        <v>0.27555555555555555</v>
      </c>
      <c r="AL257" s="196">
        <f t="shared" si="223"/>
        <v>0.29166666666666669</v>
      </c>
      <c r="AM257" s="196">
        <f t="shared" si="223"/>
        <v>0.30777777777777782</v>
      </c>
      <c r="AN257" s="196">
        <f t="shared" si="223"/>
        <v>0.32388888888888895</v>
      </c>
      <c r="AO257" s="196">
        <f t="shared" si="223"/>
        <v>0.34000000000000008</v>
      </c>
      <c r="AP257" s="196">
        <f t="shared" si="223"/>
        <v>1</v>
      </c>
      <c r="AQ257" s="196">
        <f t="shared" si="223"/>
        <v>1</v>
      </c>
      <c r="AR257" s="196">
        <f t="shared" si="223"/>
        <v>1</v>
      </c>
      <c r="AS257" s="196">
        <f t="shared" si="223"/>
        <v>1</v>
      </c>
      <c r="AT257" s="196">
        <f t="shared" si="223"/>
        <v>1</v>
      </c>
      <c r="AU257" s="196">
        <f t="shared" si="223"/>
        <v>1</v>
      </c>
      <c r="AV257" s="196">
        <f t="shared" si="223"/>
        <v>1</v>
      </c>
      <c r="AW257" s="196">
        <f t="shared" si="223"/>
        <v>1</v>
      </c>
      <c r="AX257" s="196">
        <f t="shared" si="223"/>
        <v>1</v>
      </c>
      <c r="AY257" s="196">
        <f t="shared" si="223"/>
        <v>1</v>
      </c>
      <c r="AZ257" s="196">
        <f t="shared" si="223"/>
        <v>1</v>
      </c>
      <c r="BA257" s="196">
        <f t="shared" si="223"/>
        <v>1</v>
      </c>
      <c r="BB257" s="196">
        <f t="shared" si="223"/>
        <v>1</v>
      </c>
      <c r="BC257" s="197"/>
      <c r="BD257" s="195"/>
    </row>
    <row r="258" spans="1:89" s="213" customFormat="1" x14ac:dyDescent="0.25">
      <c r="A258" s="261"/>
      <c r="B258" s="210"/>
      <c r="C258" s="266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211"/>
      <c r="AB258" s="211"/>
      <c r="AC258" s="211"/>
      <c r="AD258" s="84"/>
      <c r="AE258" s="211"/>
      <c r="AF258" s="211"/>
      <c r="AG258" s="211"/>
      <c r="AH258" s="211"/>
      <c r="AI258" s="211"/>
      <c r="AJ258" s="211"/>
      <c r="AK258" s="211"/>
      <c r="AL258" s="211"/>
      <c r="AM258" s="211"/>
      <c r="AN258" s="211"/>
      <c r="AO258" s="211"/>
      <c r="AP258" s="211"/>
      <c r="AQ258" s="211"/>
      <c r="AR258" s="211"/>
      <c r="AS258" s="211"/>
      <c r="AT258" s="211"/>
      <c r="AU258" s="211"/>
      <c r="AV258" s="211"/>
      <c r="AW258" s="211"/>
      <c r="AX258" s="211"/>
      <c r="AY258" s="211"/>
      <c r="AZ258" s="211"/>
      <c r="BA258" s="211"/>
      <c r="BB258" s="211"/>
      <c r="BC258" s="212"/>
      <c r="BD258" s="210"/>
    </row>
    <row r="259" spans="1:89" s="199" customFormat="1" x14ac:dyDescent="0.25">
      <c r="A259" s="261"/>
      <c r="B259" s="199" t="s">
        <v>118</v>
      </c>
      <c r="C259" s="200">
        <v>14.5</v>
      </c>
      <c r="D259" s="201">
        <f t="shared" ref="D259:AI259" si="224">+D255*$C259</f>
        <v>0</v>
      </c>
      <c r="E259" s="201">
        <f t="shared" si="224"/>
        <v>0</v>
      </c>
      <c r="F259" s="201">
        <f t="shared" si="224"/>
        <v>0</v>
      </c>
      <c r="G259" s="201">
        <f t="shared" si="224"/>
        <v>0</v>
      </c>
      <c r="H259" s="201">
        <f t="shared" si="224"/>
        <v>0</v>
      </c>
      <c r="I259" s="201">
        <f t="shared" si="224"/>
        <v>0</v>
      </c>
      <c r="J259" s="201">
        <f t="shared" si="224"/>
        <v>0</v>
      </c>
      <c r="K259" s="201">
        <f t="shared" si="224"/>
        <v>0</v>
      </c>
      <c r="L259" s="201">
        <f t="shared" si="224"/>
        <v>0</v>
      </c>
      <c r="M259" s="201">
        <f t="shared" si="224"/>
        <v>0</v>
      </c>
      <c r="N259" s="201">
        <f t="shared" si="224"/>
        <v>0.72068452380952375</v>
      </c>
      <c r="O259" s="201">
        <f t="shared" si="224"/>
        <v>0.72068452380952375</v>
      </c>
      <c r="P259" s="201">
        <f t="shared" si="224"/>
        <v>0.72068452380952375</v>
      </c>
      <c r="Q259" s="201">
        <f t="shared" si="224"/>
        <v>0.72068452380952375</v>
      </c>
      <c r="R259" s="201">
        <f t="shared" si="224"/>
        <v>0.72068452380952375</v>
      </c>
      <c r="S259" s="201">
        <f t="shared" si="224"/>
        <v>0.72068452380952375</v>
      </c>
      <c r="T259" s="201">
        <f t="shared" si="224"/>
        <v>0.72068452380952375</v>
      </c>
      <c r="U259" s="201">
        <f t="shared" si="224"/>
        <v>0.72068452380952375</v>
      </c>
      <c r="V259" s="201">
        <f t="shared" si="224"/>
        <v>0.72068452380952375</v>
      </c>
      <c r="W259" s="201">
        <f t="shared" si="224"/>
        <v>0.72068452380952375</v>
      </c>
      <c r="X259" s="201">
        <f t="shared" si="224"/>
        <v>1.4459261904761906</v>
      </c>
      <c r="Y259" s="201">
        <f t="shared" si="224"/>
        <v>2.1711678571428576</v>
      </c>
      <c r="Z259" s="201">
        <f t="shared" si="224"/>
        <v>2.896409523809524</v>
      </c>
      <c r="AA259" s="201">
        <f t="shared" si="224"/>
        <v>3.6216511904761903</v>
      </c>
      <c r="AB259" s="201">
        <f t="shared" si="224"/>
        <v>4.3468928571428567</v>
      </c>
      <c r="AC259" s="201">
        <f t="shared" si="224"/>
        <v>5.072134523809523</v>
      </c>
      <c r="AD259" s="91">
        <f t="shared" si="224"/>
        <v>5.7973761904761902</v>
      </c>
      <c r="AE259" s="201">
        <f t="shared" si="224"/>
        <v>6.5226178571428566</v>
      </c>
      <c r="AF259" s="201">
        <f t="shared" si="224"/>
        <v>7.2478595238095229</v>
      </c>
      <c r="AG259" s="201">
        <f t="shared" si="224"/>
        <v>7.9731011904761893</v>
      </c>
      <c r="AH259" s="201">
        <f t="shared" si="224"/>
        <v>8.6983428571428565</v>
      </c>
      <c r="AI259" s="201">
        <f t="shared" si="224"/>
        <v>9.4235845238095237</v>
      </c>
      <c r="AJ259" s="201">
        <f t="shared" ref="AJ259:BB259" si="225">+AJ255*$C259</f>
        <v>10.148826190476191</v>
      </c>
      <c r="AK259" s="201">
        <f t="shared" si="225"/>
        <v>10.874067857142858</v>
      </c>
      <c r="AL259" s="201">
        <f t="shared" si="225"/>
        <v>11.599309523809525</v>
      </c>
      <c r="AM259" s="201">
        <f t="shared" si="225"/>
        <v>12.324551190476193</v>
      </c>
      <c r="AN259" s="201">
        <f t="shared" si="225"/>
        <v>13.04979285714286</v>
      </c>
      <c r="AO259" s="201">
        <f t="shared" si="225"/>
        <v>13.775034523809527</v>
      </c>
      <c r="AP259" s="201">
        <f t="shared" si="225"/>
        <v>13.775034523809527</v>
      </c>
      <c r="AQ259" s="201">
        <f t="shared" si="225"/>
        <v>13.775034523809527</v>
      </c>
      <c r="AR259" s="201">
        <f t="shared" si="225"/>
        <v>13.775034523809527</v>
      </c>
      <c r="AS259" s="201">
        <f t="shared" si="225"/>
        <v>13.775034523809527</v>
      </c>
      <c r="AT259" s="201">
        <f t="shared" si="225"/>
        <v>14.500034523809529</v>
      </c>
      <c r="AU259" s="201">
        <f t="shared" si="225"/>
        <v>14.500034523809529</v>
      </c>
      <c r="AV259" s="201">
        <f t="shared" si="225"/>
        <v>14.500034523809529</v>
      </c>
      <c r="AW259" s="201">
        <f t="shared" si="225"/>
        <v>14.500034523809529</v>
      </c>
      <c r="AX259" s="201">
        <f t="shared" si="225"/>
        <v>14.500034523809529</v>
      </c>
      <c r="AY259" s="201">
        <f t="shared" si="225"/>
        <v>14.500034523809529</v>
      </c>
      <c r="AZ259" s="201">
        <f t="shared" si="225"/>
        <v>14.500034523809529</v>
      </c>
      <c r="BA259" s="201">
        <f t="shared" si="225"/>
        <v>14.500034523809529</v>
      </c>
      <c r="BB259" s="201">
        <f t="shared" si="225"/>
        <v>14.500034523809529</v>
      </c>
      <c r="BC259" s="202"/>
      <c r="BD259" s="203"/>
      <c r="BE259" s="203"/>
      <c r="BF259" s="203"/>
      <c r="BG259" s="203"/>
      <c r="BH259" s="203"/>
      <c r="BI259" s="203"/>
      <c r="BJ259" s="203"/>
      <c r="BK259" s="203"/>
      <c r="BL259" s="203"/>
      <c r="BM259" s="203"/>
      <c r="BN259" s="203"/>
      <c r="BO259" s="203"/>
      <c r="BP259" s="203"/>
      <c r="BQ259" s="203"/>
      <c r="BR259" s="203"/>
      <c r="BS259" s="203"/>
      <c r="BT259" s="203"/>
      <c r="BU259" s="203"/>
      <c r="BV259" s="203"/>
      <c r="BW259" s="203"/>
      <c r="BX259" s="203"/>
      <c r="BY259" s="203"/>
      <c r="BZ259" s="203"/>
      <c r="CA259" s="203"/>
      <c r="CB259" s="203"/>
      <c r="CC259" s="203"/>
      <c r="CD259" s="203"/>
      <c r="CE259" s="203"/>
      <c r="CF259" s="203"/>
      <c r="CG259" s="203"/>
      <c r="CH259" s="203"/>
      <c r="CI259" s="203"/>
      <c r="CJ259" s="203"/>
      <c r="CK259" s="203"/>
    </row>
    <row r="260" spans="1:89" s="204" customFormat="1" ht="13.8" thickBot="1" x14ac:dyDescent="0.3">
      <c r="A260" s="262"/>
      <c r="B260" s="204" t="s">
        <v>119</v>
      </c>
      <c r="C260" s="205" t="str">
        <f>+'NTP or Sold'!C27</f>
        <v>Committed</v>
      </c>
      <c r="D260" s="206">
        <f t="shared" ref="D260:AI260" si="226">+D257*$C259</f>
        <v>0</v>
      </c>
      <c r="E260" s="206">
        <f t="shared" si="226"/>
        <v>0</v>
      </c>
      <c r="F260" s="206">
        <f t="shared" si="226"/>
        <v>0</v>
      </c>
      <c r="G260" s="206">
        <f t="shared" si="226"/>
        <v>0</v>
      </c>
      <c r="H260" s="206">
        <f t="shared" si="226"/>
        <v>0</v>
      </c>
      <c r="I260" s="206">
        <f t="shared" si="226"/>
        <v>0</v>
      </c>
      <c r="J260" s="206">
        <f t="shared" si="226"/>
        <v>0</v>
      </c>
      <c r="K260" s="206">
        <f t="shared" si="226"/>
        <v>0</v>
      </c>
      <c r="L260" s="206">
        <f t="shared" si="226"/>
        <v>0</v>
      </c>
      <c r="M260" s="206">
        <f t="shared" si="226"/>
        <v>0</v>
      </c>
      <c r="N260" s="206">
        <f t="shared" si="226"/>
        <v>0.72500000000000009</v>
      </c>
      <c r="O260" s="206">
        <f t="shared" si="226"/>
        <v>0.72500000000000009</v>
      </c>
      <c r="P260" s="206">
        <f t="shared" si="226"/>
        <v>0.72500000000000009</v>
      </c>
      <c r="Q260" s="206">
        <f t="shared" si="226"/>
        <v>0.72500000000000009</v>
      </c>
      <c r="R260" s="206">
        <f t="shared" si="226"/>
        <v>0.72500000000000009</v>
      </c>
      <c r="S260" s="206">
        <f t="shared" si="226"/>
        <v>0.72500000000000009</v>
      </c>
      <c r="T260" s="206">
        <f t="shared" si="226"/>
        <v>0.72500000000000009</v>
      </c>
      <c r="U260" s="206">
        <f t="shared" si="226"/>
        <v>0.72500000000000009</v>
      </c>
      <c r="V260" s="206">
        <f t="shared" si="226"/>
        <v>0.72500000000000009</v>
      </c>
      <c r="W260" s="206">
        <f t="shared" si="226"/>
        <v>0.72500000000000009</v>
      </c>
      <c r="X260" s="206">
        <f t="shared" si="226"/>
        <v>0.9586111111111113</v>
      </c>
      <c r="Y260" s="206">
        <f t="shared" si="226"/>
        <v>1.1922222222222225</v>
      </c>
      <c r="Z260" s="206">
        <f t="shared" si="226"/>
        <v>1.4258333333333337</v>
      </c>
      <c r="AA260" s="206">
        <f t="shared" si="226"/>
        <v>1.6594444444444449</v>
      </c>
      <c r="AB260" s="206">
        <f t="shared" si="226"/>
        <v>1.8930555555555562</v>
      </c>
      <c r="AC260" s="206">
        <f t="shared" si="226"/>
        <v>2.1266666666666669</v>
      </c>
      <c r="AD260" s="137">
        <f t="shared" si="226"/>
        <v>2.3602777777777781</v>
      </c>
      <c r="AE260" s="206">
        <f t="shared" si="226"/>
        <v>2.5938888888888889</v>
      </c>
      <c r="AF260" s="206">
        <f t="shared" si="226"/>
        <v>2.8275000000000001</v>
      </c>
      <c r="AG260" s="206">
        <f t="shared" si="226"/>
        <v>3.0611111111111109</v>
      </c>
      <c r="AH260" s="206">
        <f t="shared" si="226"/>
        <v>3.2947222222222221</v>
      </c>
      <c r="AI260" s="206">
        <f t="shared" si="226"/>
        <v>3.5283333333333333</v>
      </c>
      <c r="AJ260" s="206">
        <f t="shared" ref="AJ260:BB260" si="227">+AJ257*$C259</f>
        <v>3.7619444444444441</v>
      </c>
      <c r="AK260" s="206">
        <f t="shared" si="227"/>
        <v>3.9955555555555557</v>
      </c>
      <c r="AL260" s="206">
        <f t="shared" si="227"/>
        <v>4.229166666666667</v>
      </c>
      <c r="AM260" s="206">
        <f t="shared" si="227"/>
        <v>4.4627777777777782</v>
      </c>
      <c r="AN260" s="206">
        <f t="shared" si="227"/>
        <v>4.6963888888888894</v>
      </c>
      <c r="AO260" s="206">
        <f t="shared" si="227"/>
        <v>4.9300000000000015</v>
      </c>
      <c r="AP260" s="206">
        <f t="shared" si="227"/>
        <v>14.5</v>
      </c>
      <c r="AQ260" s="206">
        <f t="shared" si="227"/>
        <v>14.5</v>
      </c>
      <c r="AR260" s="206">
        <f t="shared" si="227"/>
        <v>14.5</v>
      </c>
      <c r="AS260" s="206">
        <f t="shared" si="227"/>
        <v>14.5</v>
      </c>
      <c r="AT260" s="206">
        <f t="shared" si="227"/>
        <v>14.5</v>
      </c>
      <c r="AU260" s="206">
        <f t="shared" si="227"/>
        <v>14.5</v>
      </c>
      <c r="AV260" s="206">
        <f t="shared" si="227"/>
        <v>14.5</v>
      </c>
      <c r="AW260" s="206">
        <f t="shared" si="227"/>
        <v>14.5</v>
      </c>
      <c r="AX260" s="206">
        <f t="shared" si="227"/>
        <v>14.5</v>
      </c>
      <c r="AY260" s="206">
        <f t="shared" si="227"/>
        <v>14.5</v>
      </c>
      <c r="AZ260" s="206">
        <f t="shared" si="227"/>
        <v>14.5</v>
      </c>
      <c r="BA260" s="206">
        <f t="shared" si="227"/>
        <v>14.5</v>
      </c>
      <c r="BB260" s="206">
        <f t="shared" si="227"/>
        <v>14.5</v>
      </c>
      <c r="BC260" s="207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BX260" s="208"/>
      <c r="BY260" s="208"/>
      <c r="BZ260" s="208"/>
      <c r="CA260" s="208"/>
      <c r="CB260" s="208"/>
      <c r="CC260" s="208"/>
      <c r="CD260" s="208"/>
      <c r="CE260" s="208"/>
      <c r="CF260" s="208"/>
      <c r="CG260" s="208"/>
      <c r="CH260" s="208"/>
      <c r="CI260" s="208"/>
      <c r="CJ260" s="208"/>
      <c r="CK260" s="208"/>
    </row>
    <row r="261" spans="1:89" s="194" customFormat="1" ht="15" customHeight="1" thickTop="1" x14ac:dyDescent="0.25">
      <c r="A261" s="260">
        <f>+A253+1</f>
        <v>7</v>
      </c>
      <c r="B261" s="199" t="str">
        <f>+'NTP or Sold'!H28</f>
        <v>LM6000</v>
      </c>
      <c r="C261" s="265" t="str">
        <f>+'NTP or Sold'!T28</f>
        <v>Fountain Valley PSCO (ENA) - 90%</v>
      </c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82"/>
      <c r="AE261" s="209"/>
      <c r="AF261" s="209"/>
      <c r="AG261" s="209"/>
      <c r="AH261" s="209"/>
      <c r="AI261" s="209"/>
      <c r="AJ261" s="209"/>
      <c r="AK261" s="209"/>
      <c r="AL261" s="209"/>
      <c r="AM261" s="209"/>
      <c r="AN261" s="209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45"/>
    </row>
    <row r="262" spans="1:89" s="198" customFormat="1" x14ac:dyDescent="0.25">
      <c r="A262" s="261"/>
      <c r="B262" s="195" t="s">
        <v>114</v>
      </c>
      <c r="C262" s="266"/>
      <c r="D262" s="196">
        <v>0</v>
      </c>
      <c r="E262" s="196">
        <v>0</v>
      </c>
      <c r="F262" s="196">
        <v>0</v>
      </c>
      <c r="G262" s="196">
        <v>0</v>
      </c>
      <c r="H262" s="196">
        <v>0</v>
      </c>
      <c r="I262" s="196">
        <v>0</v>
      </c>
      <c r="J262" s="196">
        <v>0</v>
      </c>
      <c r="K262" s="196">
        <v>0</v>
      </c>
      <c r="L262" s="196">
        <v>0</v>
      </c>
      <c r="M262" s="196">
        <v>0</v>
      </c>
      <c r="N262" s="196">
        <f>16.7/336</f>
        <v>4.9702380952380949E-2</v>
      </c>
      <c r="O262" s="196">
        <v>0</v>
      </c>
      <c r="P262" s="196">
        <v>0</v>
      </c>
      <c r="Q262" s="196">
        <v>0</v>
      </c>
      <c r="R262" s="196">
        <v>0</v>
      </c>
      <c r="S262" s="196">
        <v>0</v>
      </c>
      <c r="T262" s="196">
        <v>0</v>
      </c>
      <c r="U262" s="196">
        <v>0</v>
      </c>
      <c r="V262" s="196">
        <v>0</v>
      </c>
      <c r="W262" s="196">
        <v>0</v>
      </c>
      <c r="X262" s="196">
        <f t="shared" ref="X262:AO262" si="228">+(0.95-0.0497)/18</f>
        <v>5.0016666666666668E-2</v>
      </c>
      <c r="Y262" s="196">
        <f t="shared" si="228"/>
        <v>5.0016666666666668E-2</v>
      </c>
      <c r="Z262" s="196">
        <f t="shared" si="228"/>
        <v>5.0016666666666668E-2</v>
      </c>
      <c r="AA262" s="196">
        <f t="shared" si="228"/>
        <v>5.0016666666666668E-2</v>
      </c>
      <c r="AB262" s="196">
        <f t="shared" si="228"/>
        <v>5.0016666666666668E-2</v>
      </c>
      <c r="AC262" s="196">
        <f t="shared" si="228"/>
        <v>5.0016666666666668E-2</v>
      </c>
      <c r="AD262" s="83">
        <f t="shared" si="228"/>
        <v>5.0016666666666668E-2</v>
      </c>
      <c r="AE262" s="196">
        <f t="shared" si="228"/>
        <v>5.0016666666666668E-2</v>
      </c>
      <c r="AF262" s="196">
        <f t="shared" si="228"/>
        <v>5.0016666666666668E-2</v>
      </c>
      <c r="AG262" s="196">
        <f t="shared" si="228"/>
        <v>5.0016666666666668E-2</v>
      </c>
      <c r="AH262" s="196">
        <f t="shared" si="228"/>
        <v>5.0016666666666668E-2</v>
      </c>
      <c r="AI262" s="196">
        <f t="shared" si="228"/>
        <v>5.0016666666666668E-2</v>
      </c>
      <c r="AJ262" s="196">
        <f t="shared" si="228"/>
        <v>5.0016666666666668E-2</v>
      </c>
      <c r="AK262" s="196">
        <f t="shared" si="228"/>
        <v>5.0016666666666668E-2</v>
      </c>
      <c r="AL262" s="196">
        <f t="shared" si="228"/>
        <v>5.0016666666666668E-2</v>
      </c>
      <c r="AM262" s="196">
        <f t="shared" si="228"/>
        <v>5.0016666666666668E-2</v>
      </c>
      <c r="AN262" s="196">
        <f t="shared" si="228"/>
        <v>5.0016666666666668E-2</v>
      </c>
      <c r="AO262" s="196">
        <f t="shared" si="228"/>
        <v>5.0016666666666668E-2</v>
      </c>
      <c r="AP262" s="196">
        <v>0</v>
      </c>
      <c r="AQ262" s="196">
        <v>0</v>
      </c>
      <c r="AR262" s="196">
        <v>0</v>
      </c>
      <c r="AS262" s="196">
        <v>0</v>
      </c>
      <c r="AT262" s="196">
        <v>0.05</v>
      </c>
      <c r="AU262" s="196">
        <v>0</v>
      </c>
      <c r="AV262" s="196">
        <v>0</v>
      </c>
      <c r="AW262" s="196">
        <v>0</v>
      </c>
      <c r="AX262" s="196">
        <v>0</v>
      </c>
      <c r="AY262" s="196">
        <v>0</v>
      </c>
      <c r="AZ262" s="196">
        <v>0</v>
      </c>
      <c r="BA262" s="196">
        <v>0</v>
      </c>
      <c r="BB262" s="196">
        <v>0</v>
      </c>
      <c r="BC262" s="197">
        <f>SUM(D262:BB262)</f>
        <v>1.0000023809523813</v>
      </c>
      <c r="BD262" s="195"/>
    </row>
    <row r="263" spans="1:89" s="198" customFormat="1" x14ac:dyDescent="0.25">
      <c r="A263" s="261"/>
      <c r="B263" s="195" t="s">
        <v>115</v>
      </c>
      <c r="C263" s="266"/>
      <c r="D263" s="196">
        <f>D262</f>
        <v>0</v>
      </c>
      <c r="E263" s="196">
        <f t="shared" ref="E263:AJ263" si="229">+D263+E262</f>
        <v>0</v>
      </c>
      <c r="F263" s="196">
        <f t="shared" si="229"/>
        <v>0</v>
      </c>
      <c r="G263" s="196">
        <f t="shared" si="229"/>
        <v>0</v>
      </c>
      <c r="H263" s="196">
        <f t="shared" si="229"/>
        <v>0</v>
      </c>
      <c r="I263" s="196">
        <f t="shared" si="229"/>
        <v>0</v>
      </c>
      <c r="J263" s="196">
        <f t="shared" si="229"/>
        <v>0</v>
      </c>
      <c r="K263" s="196">
        <f t="shared" si="229"/>
        <v>0</v>
      </c>
      <c r="L263" s="196">
        <f t="shared" si="229"/>
        <v>0</v>
      </c>
      <c r="M263" s="196">
        <f t="shared" si="229"/>
        <v>0</v>
      </c>
      <c r="N263" s="196">
        <f t="shared" si="229"/>
        <v>4.9702380952380949E-2</v>
      </c>
      <c r="O263" s="196">
        <f t="shared" si="229"/>
        <v>4.9702380952380949E-2</v>
      </c>
      <c r="P263" s="196">
        <f t="shared" si="229"/>
        <v>4.9702380952380949E-2</v>
      </c>
      <c r="Q263" s="196">
        <f t="shared" si="229"/>
        <v>4.9702380952380949E-2</v>
      </c>
      <c r="R263" s="196">
        <f t="shared" si="229"/>
        <v>4.9702380952380949E-2</v>
      </c>
      <c r="S263" s="196">
        <f t="shared" si="229"/>
        <v>4.9702380952380949E-2</v>
      </c>
      <c r="T263" s="196">
        <f t="shared" si="229"/>
        <v>4.9702380952380949E-2</v>
      </c>
      <c r="U263" s="196">
        <f t="shared" si="229"/>
        <v>4.9702380952380949E-2</v>
      </c>
      <c r="V263" s="196">
        <f t="shared" si="229"/>
        <v>4.9702380952380949E-2</v>
      </c>
      <c r="W263" s="196">
        <f t="shared" si="229"/>
        <v>4.9702380952380949E-2</v>
      </c>
      <c r="X263" s="196">
        <f t="shared" si="229"/>
        <v>9.9719047619047624E-2</v>
      </c>
      <c r="Y263" s="196">
        <f t="shared" si="229"/>
        <v>0.14973571428571431</v>
      </c>
      <c r="Z263" s="196">
        <f t="shared" si="229"/>
        <v>0.19975238095238096</v>
      </c>
      <c r="AA263" s="196">
        <f t="shared" si="229"/>
        <v>0.24976904761904761</v>
      </c>
      <c r="AB263" s="196">
        <f t="shared" si="229"/>
        <v>0.29978571428571427</v>
      </c>
      <c r="AC263" s="196">
        <f t="shared" si="229"/>
        <v>0.34980238095238092</v>
      </c>
      <c r="AD263" s="83">
        <f t="shared" si="229"/>
        <v>0.39981904761904757</v>
      </c>
      <c r="AE263" s="196">
        <f t="shared" si="229"/>
        <v>0.44983571428571423</v>
      </c>
      <c r="AF263" s="196">
        <f t="shared" si="229"/>
        <v>0.49985238095238088</v>
      </c>
      <c r="AG263" s="196">
        <f t="shared" si="229"/>
        <v>0.54986904761904754</v>
      </c>
      <c r="AH263" s="196">
        <f t="shared" si="229"/>
        <v>0.59988571428571424</v>
      </c>
      <c r="AI263" s="196">
        <f t="shared" si="229"/>
        <v>0.64990238095238095</v>
      </c>
      <c r="AJ263" s="196">
        <f t="shared" si="229"/>
        <v>0.69991904761904766</v>
      </c>
      <c r="AK263" s="196">
        <f t="shared" ref="AK263:BB263" si="230">+AJ263+AK262</f>
        <v>0.74993571428571437</v>
      </c>
      <c r="AL263" s="196">
        <f t="shared" si="230"/>
        <v>0.79995238095238108</v>
      </c>
      <c r="AM263" s="196">
        <f t="shared" si="230"/>
        <v>0.84996904761904779</v>
      </c>
      <c r="AN263" s="196">
        <f t="shared" si="230"/>
        <v>0.8999857142857145</v>
      </c>
      <c r="AO263" s="196">
        <f t="shared" si="230"/>
        <v>0.95000238095238121</v>
      </c>
      <c r="AP263" s="196">
        <f t="shared" si="230"/>
        <v>0.95000238095238121</v>
      </c>
      <c r="AQ263" s="196">
        <f t="shared" si="230"/>
        <v>0.95000238095238121</v>
      </c>
      <c r="AR263" s="196">
        <f t="shared" si="230"/>
        <v>0.95000238095238121</v>
      </c>
      <c r="AS263" s="196">
        <f t="shared" si="230"/>
        <v>0.95000238095238121</v>
      </c>
      <c r="AT263" s="196">
        <f t="shared" si="230"/>
        <v>1.0000023809523813</v>
      </c>
      <c r="AU263" s="196">
        <f t="shared" si="230"/>
        <v>1.0000023809523813</v>
      </c>
      <c r="AV263" s="196">
        <f t="shared" si="230"/>
        <v>1.0000023809523813</v>
      </c>
      <c r="AW263" s="196">
        <f t="shared" si="230"/>
        <v>1.0000023809523813</v>
      </c>
      <c r="AX263" s="196">
        <f t="shared" si="230"/>
        <v>1.0000023809523813</v>
      </c>
      <c r="AY263" s="196">
        <f t="shared" si="230"/>
        <v>1.0000023809523813</v>
      </c>
      <c r="AZ263" s="196">
        <f t="shared" si="230"/>
        <v>1.0000023809523813</v>
      </c>
      <c r="BA263" s="196">
        <f t="shared" si="230"/>
        <v>1.0000023809523813</v>
      </c>
      <c r="BB263" s="196">
        <f t="shared" si="230"/>
        <v>1.0000023809523813</v>
      </c>
      <c r="BC263" s="197"/>
      <c r="BD263" s="195"/>
    </row>
    <row r="264" spans="1:89" s="198" customFormat="1" x14ac:dyDescent="0.25">
      <c r="A264" s="261"/>
      <c r="B264" s="195" t="s">
        <v>116</v>
      </c>
      <c r="C264" s="266"/>
      <c r="D264" s="196">
        <v>0</v>
      </c>
      <c r="E264" s="196">
        <v>0</v>
      </c>
      <c r="F264" s="196">
        <v>0</v>
      </c>
      <c r="G264" s="196">
        <v>0</v>
      </c>
      <c r="H264" s="196">
        <v>0</v>
      </c>
      <c r="I264" s="196">
        <v>0</v>
      </c>
      <c r="J264" s="196">
        <v>0</v>
      </c>
      <c r="K264" s="196">
        <v>0</v>
      </c>
      <c r="L264" s="196">
        <v>0</v>
      </c>
      <c r="M264" s="196">
        <v>0</v>
      </c>
      <c r="N264" s="196">
        <v>0.05</v>
      </c>
      <c r="O264" s="196">
        <v>0</v>
      </c>
      <c r="P264" s="196">
        <v>0</v>
      </c>
      <c r="Q264" s="196">
        <v>0</v>
      </c>
      <c r="R264" s="196">
        <v>0</v>
      </c>
      <c r="S264" s="196">
        <v>0</v>
      </c>
      <c r="T264" s="196">
        <v>0</v>
      </c>
      <c r="U264" s="196">
        <v>0</v>
      </c>
      <c r="V264" s="196">
        <v>0</v>
      </c>
      <c r="W264" s="196">
        <v>0</v>
      </c>
      <c r="X264" s="196">
        <f t="shared" ref="X264:AO264" si="231">+(0.34-0.05)/18</f>
        <v>1.6111111111111114E-2</v>
      </c>
      <c r="Y264" s="196">
        <f t="shared" si="231"/>
        <v>1.6111111111111114E-2</v>
      </c>
      <c r="Z264" s="196">
        <f t="shared" si="231"/>
        <v>1.6111111111111114E-2</v>
      </c>
      <c r="AA264" s="196">
        <f t="shared" si="231"/>
        <v>1.6111111111111114E-2</v>
      </c>
      <c r="AB264" s="196">
        <f t="shared" si="231"/>
        <v>1.6111111111111114E-2</v>
      </c>
      <c r="AC264" s="196">
        <f t="shared" si="231"/>
        <v>1.6111111111111114E-2</v>
      </c>
      <c r="AD264" s="83">
        <f t="shared" si="231"/>
        <v>1.6111111111111114E-2</v>
      </c>
      <c r="AE264" s="196">
        <f t="shared" si="231"/>
        <v>1.6111111111111114E-2</v>
      </c>
      <c r="AF264" s="196">
        <f t="shared" si="231"/>
        <v>1.6111111111111114E-2</v>
      </c>
      <c r="AG264" s="196">
        <f t="shared" si="231"/>
        <v>1.6111111111111114E-2</v>
      </c>
      <c r="AH264" s="196">
        <f t="shared" si="231"/>
        <v>1.6111111111111114E-2</v>
      </c>
      <c r="AI264" s="196">
        <f t="shared" si="231"/>
        <v>1.6111111111111114E-2</v>
      </c>
      <c r="AJ264" s="196">
        <f t="shared" si="231"/>
        <v>1.6111111111111114E-2</v>
      </c>
      <c r="AK264" s="196">
        <f t="shared" si="231"/>
        <v>1.6111111111111114E-2</v>
      </c>
      <c r="AL264" s="196">
        <f t="shared" si="231"/>
        <v>1.6111111111111114E-2</v>
      </c>
      <c r="AM264" s="196">
        <f t="shared" si="231"/>
        <v>1.6111111111111114E-2</v>
      </c>
      <c r="AN264" s="196">
        <f t="shared" si="231"/>
        <v>1.6111111111111114E-2</v>
      </c>
      <c r="AO264" s="196">
        <f t="shared" si="231"/>
        <v>1.6111111111111114E-2</v>
      </c>
      <c r="AP264" s="196">
        <v>0.66</v>
      </c>
      <c r="AQ264" s="196">
        <v>0</v>
      </c>
      <c r="AR264" s="196">
        <v>0</v>
      </c>
      <c r="AS264" s="196">
        <v>0</v>
      </c>
      <c r="AT264" s="196">
        <v>0</v>
      </c>
      <c r="AU264" s="196">
        <v>0</v>
      </c>
      <c r="AV264" s="196">
        <v>0</v>
      </c>
      <c r="AW264" s="196">
        <v>0</v>
      </c>
      <c r="AX264" s="196">
        <v>0</v>
      </c>
      <c r="AY264" s="196">
        <v>0</v>
      </c>
      <c r="AZ264" s="196">
        <v>0</v>
      </c>
      <c r="BA264" s="196">
        <v>0</v>
      </c>
      <c r="BB264" s="196">
        <v>0</v>
      </c>
      <c r="BC264" s="197">
        <f>SUM(D264:BB264)</f>
        <v>1</v>
      </c>
      <c r="BD264" s="195"/>
    </row>
    <row r="265" spans="1:89" s="198" customFormat="1" x14ac:dyDescent="0.25">
      <c r="A265" s="261"/>
      <c r="B265" s="195" t="s">
        <v>117</v>
      </c>
      <c r="C265" s="266"/>
      <c r="D265" s="196">
        <f>D264</f>
        <v>0</v>
      </c>
      <c r="E265" s="196">
        <f t="shared" ref="E265:AJ265" si="232">+D265+E264</f>
        <v>0</v>
      </c>
      <c r="F265" s="196">
        <f t="shared" si="232"/>
        <v>0</v>
      </c>
      <c r="G265" s="196">
        <f t="shared" si="232"/>
        <v>0</v>
      </c>
      <c r="H265" s="196">
        <f t="shared" si="232"/>
        <v>0</v>
      </c>
      <c r="I265" s="196">
        <f t="shared" si="232"/>
        <v>0</v>
      </c>
      <c r="J265" s="196">
        <f t="shared" si="232"/>
        <v>0</v>
      </c>
      <c r="K265" s="196">
        <f t="shared" si="232"/>
        <v>0</v>
      </c>
      <c r="L265" s="196">
        <f t="shared" si="232"/>
        <v>0</v>
      </c>
      <c r="M265" s="196">
        <f t="shared" si="232"/>
        <v>0</v>
      </c>
      <c r="N265" s="196">
        <f t="shared" si="232"/>
        <v>0.05</v>
      </c>
      <c r="O265" s="196">
        <f t="shared" si="232"/>
        <v>0.05</v>
      </c>
      <c r="P265" s="196">
        <f t="shared" si="232"/>
        <v>0.05</v>
      </c>
      <c r="Q265" s="196">
        <f t="shared" si="232"/>
        <v>0.05</v>
      </c>
      <c r="R265" s="196">
        <f t="shared" si="232"/>
        <v>0.05</v>
      </c>
      <c r="S265" s="196">
        <f t="shared" si="232"/>
        <v>0.05</v>
      </c>
      <c r="T265" s="196">
        <f t="shared" si="232"/>
        <v>0.05</v>
      </c>
      <c r="U265" s="196">
        <f t="shared" si="232"/>
        <v>0.05</v>
      </c>
      <c r="V265" s="196">
        <f t="shared" si="232"/>
        <v>0.05</v>
      </c>
      <c r="W265" s="196">
        <f t="shared" si="232"/>
        <v>0.05</v>
      </c>
      <c r="X265" s="196">
        <f t="shared" si="232"/>
        <v>6.611111111111112E-2</v>
      </c>
      <c r="Y265" s="196">
        <f t="shared" si="232"/>
        <v>8.2222222222222238E-2</v>
      </c>
      <c r="Z265" s="196">
        <f t="shared" si="232"/>
        <v>9.8333333333333356E-2</v>
      </c>
      <c r="AA265" s="196">
        <f t="shared" si="232"/>
        <v>0.11444444444444447</v>
      </c>
      <c r="AB265" s="196">
        <f t="shared" si="232"/>
        <v>0.13055555555555559</v>
      </c>
      <c r="AC265" s="196">
        <f t="shared" si="232"/>
        <v>0.1466666666666667</v>
      </c>
      <c r="AD265" s="83">
        <f t="shared" si="232"/>
        <v>0.1627777777777778</v>
      </c>
      <c r="AE265" s="196">
        <f t="shared" si="232"/>
        <v>0.1788888888888889</v>
      </c>
      <c r="AF265" s="196">
        <f t="shared" si="232"/>
        <v>0.19500000000000001</v>
      </c>
      <c r="AG265" s="196">
        <f t="shared" si="232"/>
        <v>0.21111111111111111</v>
      </c>
      <c r="AH265" s="196">
        <f t="shared" si="232"/>
        <v>0.22722222222222221</v>
      </c>
      <c r="AI265" s="196">
        <f t="shared" si="232"/>
        <v>0.24333333333333332</v>
      </c>
      <c r="AJ265" s="196">
        <f t="shared" si="232"/>
        <v>0.25944444444444442</v>
      </c>
      <c r="AK265" s="196">
        <f t="shared" ref="AK265:BB265" si="233">+AJ265+AK264</f>
        <v>0.27555555555555555</v>
      </c>
      <c r="AL265" s="196">
        <f t="shared" si="233"/>
        <v>0.29166666666666669</v>
      </c>
      <c r="AM265" s="196">
        <f t="shared" si="233"/>
        <v>0.30777777777777782</v>
      </c>
      <c r="AN265" s="196">
        <f t="shared" si="233"/>
        <v>0.32388888888888895</v>
      </c>
      <c r="AO265" s="196">
        <f t="shared" si="233"/>
        <v>0.34000000000000008</v>
      </c>
      <c r="AP265" s="196">
        <f t="shared" si="233"/>
        <v>1</v>
      </c>
      <c r="AQ265" s="196">
        <f t="shared" si="233"/>
        <v>1</v>
      </c>
      <c r="AR265" s="196">
        <f t="shared" si="233"/>
        <v>1</v>
      </c>
      <c r="AS265" s="196">
        <f t="shared" si="233"/>
        <v>1</v>
      </c>
      <c r="AT265" s="196">
        <f t="shared" si="233"/>
        <v>1</v>
      </c>
      <c r="AU265" s="196">
        <f t="shared" si="233"/>
        <v>1</v>
      </c>
      <c r="AV265" s="196">
        <f t="shared" si="233"/>
        <v>1</v>
      </c>
      <c r="AW265" s="196">
        <f t="shared" si="233"/>
        <v>1</v>
      </c>
      <c r="AX265" s="196">
        <f t="shared" si="233"/>
        <v>1</v>
      </c>
      <c r="AY265" s="196">
        <f t="shared" si="233"/>
        <v>1</v>
      </c>
      <c r="AZ265" s="196">
        <f t="shared" si="233"/>
        <v>1</v>
      </c>
      <c r="BA265" s="196">
        <f t="shared" si="233"/>
        <v>1</v>
      </c>
      <c r="BB265" s="196">
        <f t="shared" si="233"/>
        <v>1</v>
      </c>
      <c r="BC265" s="197"/>
      <c r="BD265" s="195"/>
    </row>
    <row r="266" spans="1:89" s="213" customFormat="1" x14ac:dyDescent="0.25">
      <c r="A266" s="261"/>
      <c r="B266" s="210"/>
      <c r="C266" s="266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84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1"/>
      <c r="AT266" s="211"/>
      <c r="AU266" s="211"/>
      <c r="AV266" s="211"/>
      <c r="AW266" s="211"/>
      <c r="AX266" s="211"/>
      <c r="AY266" s="211"/>
      <c r="AZ266" s="211"/>
      <c r="BA266" s="211"/>
      <c r="BB266" s="211"/>
      <c r="BC266" s="212"/>
      <c r="BD266" s="210"/>
    </row>
    <row r="267" spans="1:89" s="199" customFormat="1" x14ac:dyDescent="0.25">
      <c r="A267" s="261"/>
      <c r="B267" s="199" t="s">
        <v>118</v>
      </c>
      <c r="C267" s="200">
        <v>14.5</v>
      </c>
      <c r="D267" s="201">
        <f t="shared" ref="D267:AI267" si="234">+D263*$C267</f>
        <v>0</v>
      </c>
      <c r="E267" s="201">
        <f t="shared" si="234"/>
        <v>0</v>
      </c>
      <c r="F267" s="201">
        <f t="shared" si="234"/>
        <v>0</v>
      </c>
      <c r="G267" s="201">
        <f t="shared" si="234"/>
        <v>0</v>
      </c>
      <c r="H267" s="201">
        <f t="shared" si="234"/>
        <v>0</v>
      </c>
      <c r="I267" s="201">
        <f t="shared" si="234"/>
        <v>0</v>
      </c>
      <c r="J267" s="201">
        <f t="shared" si="234"/>
        <v>0</v>
      </c>
      <c r="K267" s="201">
        <f t="shared" si="234"/>
        <v>0</v>
      </c>
      <c r="L267" s="201">
        <f t="shared" si="234"/>
        <v>0</v>
      </c>
      <c r="M267" s="201">
        <f t="shared" si="234"/>
        <v>0</v>
      </c>
      <c r="N267" s="201">
        <f t="shared" si="234"/>
        <v>0.72068452380952375</v>
      </c>
      <c r="O267" s="201">
        <f t="shared" si="234"/>
        <v>0.72068452380952375</v>
      </c>
      <c r="P267" s="201">
        <f t="shared" si="234"/>
        <v>0.72068452380952375</v>
      </c>
      <c r="Q267" s="201">
        <f t="shared" si="234"/>
        <v>0.72068452380952375</v>
      </c>
      <c r="R267" s="201">
        <f t="shared" si="234"/>
        <v>0.72068452380952375</v>
      </c>
      <c r="S267" s="201">
        <f t="shared" si="234"/>
        <v>0.72068452380952375</v>
      </c>
      <c r="T267" s="201">
        <f t="shared" si="234"/>
        <v>0.72068452380952375</v>
      </c>
      <c r="U267" s="201">
        <f t="shared" si="234"/>
        <v>0.72068452380952375</v>
      </c>
      <c r="V267" s="201">
        <f t="shared" si="234"/>
        <v>0.72068452380952375</v>
      </c>
      <c r="W267" s="201">
        <f t="shared" si="234"/>
        <v>0.72068452380952375</v>
      </c>
      <c r="X267" s="201">
        <f t="shared" si="234"/>
        <v>1.4459261904761906</v>
      </c>
      <c r="Y267" s="201">
        <f t="shared" si="234"/>
        <v>2.1711678571428576</v>
      </c>
      <c r="Z267" s="201">
        <f t="shared" si="234"/>
        <v>2.896409523809524</v>
      </c>
      <c r="AA267" s="201">
        <f t="shared" si="234"/>
        <v>3.6216511904761903</v>
      </c>
      <c r="AB267" s="201">
        <f t="shared" si="234"/>
        <v>4.3468928571428567</v>
      </c>
      <c r="AC267" s="201">
        <f t="shared" si="234"/>
        <v>5.072134523809523</v>
      </c>
      <c r="AD267" s="91">
        <f t="shared" si="234"/>
        <v>5.7973761904761902</v>
      </c>
      <c r="AE267" s="201">
        <f t="shared" si="234"/>
        <v>6.5226178571428566</v>
      </c>
      <c r="AF267" s="201">
        <f t="shared" si="234"/>
        <v>7.2478595238095229</v>
      </c>
      <c r="AG267" s="201">
        <f t="shared" si="234"/>
        <v>7.9731011904761893</v>
      </c>
      <c r="AH267" s="201">
        <f t="shared" si="234"/>
        <v>8.6983428571428565</v>
      </c>
      <c r="AI267" s="201">
        <f t="shared" si="234"/>
        <v>9.4235845238095237</v>
      </c>
      <c r="AJ267" s="201">
        <f t="shared" ref="AJ267:BB267" si="235">+AJ263*$C267</f>
        <v>10.148826190476191</v>
      </c>
      <c r="AK267" s="201">
        <f t="shared" si="235"/>
        <v>10.874067857142858</v>
      </c>
      <c r="AL267" s="201">
        <f t="shared" si="235"/>
        <v>11.599309523809525</v>
      </c>
      <c r="AM267" s="201">
        <f t="shared" si="235"/>
        <v>12.324551190476193</v>
      </c>
      <c r="AN267" s="201">
        <f t="shared" si="235"/>
        <v>13.04979285714286</v>
      </c>
      <c r="AO267" s="201">
        <f t="shared" si="235"/>
        <v>13.775034523809527</v>
      </c>
      <c r="AP267" s="201">
        <f t="shared" si="235"/>
        <v>13.775034523809527</v>
      </c>
      <c r="AQ267" s="201">
        <f t="shared" si="235"/>
        <v>13.775034523809527</v>
      </c>
      <c r="AR267" s="201">
        <f t="shared" si="235"/>
        <v>13.775034523809527</v>
      </c>
      <c r="AS267" s="201">
        <f t="shared" si="235"/>
        <v>13.775034523809527</v>
      </c>
      <c r="AT267" s="201">
        <f t="shared" si="235"/>
        <v>14.500034523809529</v>
      </c>
      <c r="AU267" s="201">
        <f t="shared" si="235"/>
        <v>14.500034523809529</v>
      </c>
      <c r="AV267" s="201">
        <f t="shared" si="235"/>
        <v>14.500034523809529</v>
      </c>
      <c r="AW267" s="201">
        <f t="shared" si="235"/>
        <v>14.500034523809529</v>
      </c>
      <c r="AX267" s="201">
        <f t="shared" si="235"/>
        <v>14.500034523809529</v>
      </c>
      <c r="AY267" s="201">
        <f t="shared" si="235"/>
        <v>14.500034523809529</v>
      </c>
      <c r="AZ267" s="201">
        <f t="shared" si="235"/>
        <v>14.500034523809529</v>
      </c>
      <c r="BA267" s="201">
        <f t="shared" si="235"/>
        <v>14.500034523809529</v>
      </c>
      <c r="BB267" s="201">
        <f t="shared" si="235"/>
        <v>14.500034523809529</v>
      </c>
      <c r="BC267" s="202"/>
      <c r="BD267" s="203"/>
      <c r="BE267" s="203"/>
      <c r="BF267" s="203"/>
      <c r="BG267" s="203"/>
      <c r="BH267" s="203"/>
      <c r="BI267" s="203"/>
      <c r="BJ267" s="203"/>
      <c r="BK267" s="203"/>
      <c r="BL267" s="203"/>
      <c r="BM267" s="203"/>
      <c r="BN267" s="203"/>
      <c r="BO267" s="203"/>
      <c r="BP267" s="203"/>
      <c r="BQ267" s="203"/>
      <c r="BR267" s="203"/>
      <c r="BS267" s="203"/>
      <c r="BT267" s="203"/>
      <c r="BU267" s="203"/>
      <c r="BV267" s="203"/>
      <c r="BW267" s="203"/>
      <c r="BX267" s="203"/>
      <c r="BY267" s="203"/>
      <c r="BZ267" s="203"/>
      <c r="CA267" s="203"/>
      <c r="CB267" s="203"/>
      <c r="CC267" s="203"/>
      <c r="CD267" s="203"/>
      <c r="CE267" s="203"/>
      <c r="CF267" s="203"/>
      <c r="CG267" s="203"/>
      <c r="CH267" s="203"/>
      <c r="CI267" s="203"/>
      <c r="CJ267" s="203"/>
      <c r="CK267" s="203"/>
    </row>
    <row r="268" spans="1:89" s="204" customFormat="1" ht="13.8" thickBot="1" x14ac:dyDescent="0.3">
      <c r="A268" s="262"/>
      <c r="B268" s="204" t="s">
        <v>119</v>
      </c>
      <c r="C268" s="205" t="str">
        <f>+'NTP or Sold'!C28</f>
        <v>Committed</v>
      </c>
      <c r="D268" s="206">
        <f t="shared" ref="D268:AI268" si="236">+D265*$C267</f>
        <v>0</v>
      </c>
      <c r="E268" s="206">
        <f t="shared" si="236"/>
        <v>0</v>
      </c>
      <c r="F268" s="206">
        <f t="shared" si="236"/>
        <v>0</v>
      </c>
      <c r="G268" s="206">
        <f t="shared" si="236"/>
        <v>0</v>
      </c>
      <c r="H268" s="206">
        <f t="shared" si="236"/>
        <v>0</v>
      </c>
      <c r="I268" s="206">
        <f t="shared" si="236"/>
        <v>0</v>
      </c>
      <c r="J268" s="206">
        <f t="shared" si="236"/>
        <v>0</v>
      </c>
      <c r="K268" s="206">
        <f t="shared" si="236"/>
        <v>0</v>
      </c>
      <c r="L268" s="206">
        <f t="shared" si="236"/>
        <v>0</v>
      </c>
      <c r="M268" s="206">
        <f t="shared" si="236"/>
        <v>0</v>
      </c>
      <c r="N268" s="206">
        <f t="shared" si="236"/>
        <v>0.72500000000000009</v>
      </c>
      <c r="O268" s="206">
        <f t="shared" si="236"/>
        <v>0.72500000000000009</v>
      </c>
      <c r="P268" s="206">
        <f t="shared" si="236"/>
        <v>0.72500000000000009</v>
      </c>
      <c r="Q268" s="206">
        <f t="shared" si="236"/>
        <v>0.72500000000000009</v>
      </c>
      <c r="R268" s="206">
        <f t="shared" si="236"/>
        <v>0.72500000000000009</v>
      </c>
      <c r="S268" s="206">
        <f t="shared" si="236"/>
        <v>0.72500000000000009</v>
      </c>
      <c r="T268" s="206">
        <f t="shared" si="236"/>
        <v>0.72500000000000009</v>
      </c>
      <c r="U268" s="206">
        <f t="shared" si="236"/>
        <v>0.72500000000000009</v>
      </c>
      <c r="V268" s="206">
        <f t="shared" si="236"/>
        <v>0.72500000000000009</v>
      </c>
      <c r="W268" s="206">
        <f t="shared" si="236"/>
        <v>0.72500000000000009</v>
      </c>
      <c r="X268" s="206">
        <f t="shared" si="236"/>
        <v>0.9586111111111113</v>
      </c>
      <c r="Y268" s="206">
        <f t="shared" si="236"/>
        <v>1.1922222222222225</v>
      </c>
      <c r="Z268" s="206">
        <f t="shared" si="236"/>
        <v>1.4258333333333337</v>
      </c>
      <c r="AA268" s="206">
        <f t="shared" si="236"/>
        <v>1.6594444444444449</v>
      </c>
      <c r="AB268" s="206">
        <f t="shared" si="236"/>
        <v>1.8930555555555562</v>
      </c>
      <c r="AC268" s="206">
        <f t="shared" si="236"/>
        <v>2.1266666666666669</v>
      </c>
      <c r="AD268" s="137">
        <f t="shared" si="236"/>
        <v>2.3602777777777781</v>
      </c>
      <c r="AE268" s="206">
        <f t="shared" si="236"/>
        <v>2.5938888888888889</v>
      </c>
      <c r="AF268" s="206">
        <f t="shared" si="236"/>
        <v>2.8275000000000001</v>
      </c>
      <c r="AG268" s="206">
        <f t="shared" si="236"/>
        <v>3.0611111111111109</v>
      </c>
      <c r="AH268" s="206">
        <f t="shared" si="236"/>
        <v>3.2947222222222221</v>
      </c>
      <c r="AI268" s="206">
        <f t="shared" si="236"/>
        <v>3.5283333333333333</v>
      </c>
      <c r="AJ268" s="206">
        <f t="shared" ref="AJ268:BB268" si="237">+AJ265*$C267</f>
        <v>3.7619444444444441</v>
      </c>
      <c r="AK268" s="206">
        <f t="shared" si="237"/>
        <v>3.9955555555555557</v>
      </c>
      <c r="AL268" s="206">
        <f t="shared" si="237"/>
        <v>4.229166666666667</v>
      </c>
      <c r="AM268" s="206">
        <f t="shared" si="237"/>
        <v>4.4627777777777782</v>
      </c>
      <c r="AN268" s="206">
        <f t="shared" si="237"/>
        <v>4.6963888888888894</v>
      </c>
      <c r="AO268" s="206">
        <f t="shared" si="237"/>
        <v>4.9300000000000015</v>
      </c>
      <c r="AP268" s="206">
        <f t="shared" si="237"/>
        <v>14.5</v>
      </c>
      <c r="AQ268" s="206">
        <f t="shared" si="237"/>
        <v>14.5</v>
      </c>
      <c r="AR268" s="206">
        <f t="shared" si="237"/>
        <v>14.5</v>
      </c>
      <c r="AS268" s="206">
        <f t="shared" si="237"/>
        <v>14.5</v>
      </c>
      <c r="AT268" s="206">
        <f t="shared" si="237"/>
        <v>14.5</v>
      </c>
      <c r="AU268" s="206">
        <f t="shared" si="237"/>
        <v>14.5</v>
      </c>
      <c r="AV268" s="206">
        <f t="shared" si="237"/>
        <v>14.5</v>
      </c>
      <c r="AW268" s="206">
        <f t="shared" si="237"/>
        <v>14.5</v>
      </c>
      <c r="AX268" s="206">
        <f t="shared" si="237"/>
        <v>14.5</v>
      </c>
      <c r="AY268" s="206">
        <f t="shared" si="237"/>
        <v>14.5</v>
      </c>
      <c r="AZ268" s="206">
        <f t="shared" si="237"/>
        <v>14.5</v>
      </c>
      <c r="BA268" s="206">
        <f t="shared" si="237"/>
        <v>14.5</v>
      </c>
      <c r="BB268" s="206">
        <f t="shared" si="237"/>
        <v>14.5</v>
      </c>
      <c r="BC268" s="207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208"/>
      <c r="BT268" s="208"/>
      <c r="BU268" s="208"/>
      <c r="BV268" s="208"/>
      <c r="BW268" s="208"/>
      <c r="BX268" s="208"/>
      <c r="BY268" s="208"/>
      <c r="BZ268" s="208"/>
      <c r="CA268" s="208"/>
      <c r="CB268" s="208"/>
      <c r="CC268" s="208"/>
      <c r="CD268" s="208"/>
      <c r="CE268" s="208"/>
      <c r="CF268" s="208"/>
      <c r="CG268" s="208"/>
      <c r="CH268" s="208"/>
      <c r="CI268" s="208"/>
      <c r="CJ268" s="208"/>
      <c r="CK268" s="208"/>
    </row>
    <row r="269" spans="1:89" s="194" customFormat="1" ht="15" customHeight="1" thickTop="1" x14ac:dyDescent="0.25">
      <c r="A269" s="260">
        <f>+A261+1</f>
        <v>8</v>
      </c>
      <c r="B269" s="191" t="str">
        <f>+'NTP or Sold'!H29</f>
        <v>LM6000</v>
      </c>
      <c r="C269" s="265" t="str">
        <f>+'NTP or Sold'!T29</f>
        <v>Fountain Valley PSCO (ENA) - 90%</v>
      </c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85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3"/>
    </row>
    <row r="270" spans="1:89" s="198" customFormat="1" x14ac:dyDescent="0.25">
      <c r="A270" s="261"/>
      <c r="B270" s="195" t="s">
        <v>114</v>
      </c>
      <c r="C270" s="266"/>
      <c r="D270" s="196">
        <v>0</v>
      </c>
      <c r="E270" s="196">
        <v>0</v>
      </c>
      <c r="F270" s="196">
        <v>0</v>
      </c>
      <c r="G270" s="196">
        <v>0</v>
      </c>
      <c r="H270" s="196">
        <v>0</v>
      </c>
      <c r="I270" s="196">
        <v>0</v>
      </c>
      <c r="J270" s="196">
        <v>0</v>
      </c>
      <c r="K270" s="196">
        <v>0</v>
      </c>
      <c r="L270" s="196">
        <v>0</v>
      </c>
      <c r="M270" s="196">
        <v>0</v>
      </c>
      <c r="N270" s="196">
        <f>16.7/336</f>
        <v>4.9702380952380949E-2</v>
      </c>
      <c r="O270" s="196">
        <v>0</v>
      </c>
      <c r="P270" s="196">
        <v>0</v>
      </c>
      <c r="Q270" s="196">
        <v>0</v>
      </c>
      <c r="R270" s="196">
        <v>0</v>
      </c>
      <c r="S270" s="196">
        <v>0</v>
      </c>
      <c r="T270" s="196">
        <v>0</v>
      </c>
      <c r="U270" s="196">
        <v>0</v>
      </c>
      <c r="V270" s="196">
        <v>0</v>
      </c>
      <c r="W270" s="196">
        <v>0</v>
      </c>
      <c r="X270" s="196">
        <f t="shared" ref="X270:AO270" si="238">+(0.95-0.0497)/18</f>
        <v>5.0016666666666668E-2</v>
      </c>
      <c r="Y270" s="196">
        <f t="shared" si="238"/>
        <v>5.0016666666666668E-2</v>
      </c>
      <c r="Z270" s="196">
        <f t="shared" si="238"/>
        <v>5.0016666666666668E-2</v>
      </c>
      <c r="AA270" s="196">
        <f t="shared" si="238"/>
        <v>5.0016666666666668E-2</v>
      </c>
      <c r="AB270" s="196">
        <f t="shared" si="238"/>
        <v>5.0016666666666668E-2</v>
      </c>
      <c r="AC270" s="196">
        <f t="shared" si="238"/>
        <v>5.0016666666666668E-2</v>
      </c>
      <c r="AD270" s="83">
        <f t="shared" si="238"/>
        <v>5.0016666666666668E-2</v>
      </c>
      <c r="AE270" s="196">
        <f t="shared" si="238"/>
        <v>5.0016666666666668E-2</v>
      </c>
      <c r="AF270" s="196">
        <f t="shared" si="238"/>
        <v>5.0016666666666668E-2</v>
      </c>
      <c r="AG270" s="196">
        <f t="shared" si="238"/>
        <v>5.0016666666666668E-2</v>
      </c>
      <c r="AH270" s="196">
        <f t="shared" si="238"/>
        <v>5.0016666666666668E-2</v>
      </c>
      <c r="AI270" s="196">
        <f t="shared" si="238"/>
        <v>5.0016666666666668E-2</v>
      </c>
      <c r="AJ270" s="196">
        <f t="shared" si="238"/>
        <v>5.0016666666666668E-2</v>
      </c>
      <c r="AK270" s="196">
        <f t="shared" si="238"/>
        <v>5.0016666666666668E-2</v>
      </c>
      <c r="AL270" s="196">
        <f t="shared" si="238"/>
        <v>5.0016666666666668E-2</v>
      </c>
      <c r="AM270" s="196">
        <f t="shared" si="238"/>
        <v>5.0016666666666668E-2</v>
      </c>
      <c r="AN270" s="196">
        <f t="shared" si="238"/>
        <v>5.0016666666666668E-2</v>
      </c>
      <c r="AO270" s="196">
        <f t="shared" si="238"/>
        <v>5.0016666666666668E-2</v>
      </c>
      <c r="AP270" s="196">
        <v>0</v>
      </c>
      <c r="AQ270" s="196">
        <v>0</v>
      </c>
      <c r="AR270" s="196">
        <v>0</v>
      </c>
      <c r="AS270" s="196">
        <v>0</v>
      </c>
      <c r="AT270" s="196">
        <v>0.05</v>
      </c>
      <c r="AU270" s="196">
        <v>0</v>
      </c>
      <c r="AV270" s="196">
        <v>0</v>
      </c>
      <c r="AW270" s="196">
        <v>0</v>
      </c>
      <c r="AX270" s="196">
        <v>0</v>
      </c>
      <c r="AY270" s="196">
        <v>0</v>
      </c>
      <c r="AZ270" s="196">
        <v>0</v>
      </c>
      <c r="BA270" s="196">
        <v>0</v>
      </c>
      <c r="BB270" s="196">
        <v>0</v>
      </c>
      <c r="BC270" s="197">
        <f>SUM(D270:BB270)</f>
        <v>1.0000023809523813</v>
      </c>
      <c r="BD270" s="195"/>
    </row>
    <row r="271" spans="1:89" s="198" customFormat="1" x14ac:dyDescent="0.25">
      <c r="A271" s="261"/>
      <c r="B271" s="195" t="s">
        <v>115</v>
      </c>
      <c r="C271" s="266"/>
      <c r="D271" s="196">
        <f>D270</f>
        <v>0</v>
      </c>
      <c r="E271" s="196">
        <f t="shared" ref="E271:AJ271" si="239">+D271+E270</f>
        <v>0</v>
      </c>
      <c r="F271" s="196">
        <f t="shared" si="239"/>
        <v>0</v>
      </c>
      <c r="G271" s="196">
        <f t="shared" si="239"/>
        <v>0</v>
      </c>
      <c r="H271" s="196">
        <f t="shared" si="239"/>
        <v>0</v>
      </c>
      <c r="I271" s="196">
        <f t="shared" si="239"/>
        <v>0</v>
      </c>
      <c r="J271" s="196">
        <f t="shared" si="239"/>
        <v>0</v>
      </c>
      <c r="K271" s="196">
        <f t="shared" si="239"/>
        <v>0</v>
      </c>
      <c r="L271" s="196">
        <f t="shared" si="239"/>
        <v>0</v>
      </c>
      <c r="M271" s="196">
        <f t="shared" si="239"/>
        <v>0</v>
      </c>
      <c r="N271" s="196">
        <f t="shared" si="239"/>
        <v>4.9702380952380949E-2</v>
      </c>
      <c r="O271" s="196">
        <f t="shared" si="239"/>
        <v>4.9702380952380949E-2</v>
      </c>
      <c r="P271" s="196">
        <f t="shared" si="239"/>
        <v>4.9702380952380949E-2</v>
      </c>
      <c r="Q271" s="196">
        <f t="shared" si="239"/>
        <v>4.9702380952380949E-2</v>
      </c>
      <c r="R271" s="196">
        <f t="shared" si="239"/>
        <v>4.9702380952380949E-2</v>
      </c>
      <c r="S271" s="196">
        <f t="shared" si="239"/>
        <v>4.9702380952380949E-2</v>
      </c>
      <c r="T271" s="196">
        <f t="shared" si="239"/>
        <v>4.9702380952380949E-2</v>
      </c>
      <c r="U271" s="196">
        <f t="shared" si="239"/>
        <v>4.9702380952380949E-2</v>
      </c>
      <c r="V271" s="196">
        <f t="shared" si="239"/>
        <v>4.9702380952380949E-2</v>
      </c>
      <c r="W271" s="196">
        <f t="shared" si="239"/>
        <v>4.9702380952380949E-2</v>
      </c>
      <c r="X271" s="196">
        <f t="shared" si="239"/>
        <v>9.9719047619047624E-2</v>
      </c>
      <c r="Y271" s="196">
        <f t="shared" si="239"/>
        <v>0.14973571428571431</v>
      </c>
      <c r="Z271" s="196">
        <f t="shared" si="239"/>
        <v>0.19975238095238096</v>
      </c>
      <c r="AA271" s="196">
        <f t="shared" si="239"/>
        <v>0.24976904761904761</v>
      </c>
      <c r="AB271" s="196">
        <f t="shared" si="239"/>
        <v>0.29978571428571427</v>
      </c>
      <c r="AC271" s="196">
        <f t="shared" si="239"/>
        <v>0.34980238095238092</v>
      </c>
      <c r="AD271" s="83">
        <f t="shared" si="239"/>
        <v>0.39981904761904757</v>
      </c>
      <c r="AE271" s="196">
        <f t="shared" si="239"/>
        <v>0.44983571428571423</v>
      </c>
      <c r="AF271" s="196">
        <f t="shared" si="239"/>
        <v>0.49985238095238088</v>
      </c>
      <c r="AG271" s="196">
        <f t="shared" si="239"/>
        <v>0.54986904761904754</v>
      </c>
      <c r="AH271" s="196">
        <f t="shared" si="239"/>
        <v>0.59988571428571424</v>
      </c>
      <c r="AI271" s="196">
        <f t="shared" si="239"/>
        <v>0.64990238095238095</v>
      </c>
      <c r="AJ271" s="196">
        <f t="shared" si="239"/>
        <v>0.69991904761904766</v>
      </c>
      <c r="AK271" s="196">
        <f t="shared" ref="AK271:BB271" si="240">+AJ271+AK270</f>
        <v>0.74993571428571437</v>
      </c>
      <c r="AL271" s="196">
        <f t="shared" si="240"/>
        <v>0.79995238095238108</v>
      </c>
      <c r="AM271" s="196">
        <f t="shared" si="240"/>
        <v>0.84996904761904779</v>
      </c>
      <c r="AN271" s="196">
        <f t="shared" si="240"/>
        <v>0.8999857142857145</v>
      </c>
      <c r="AO271" s="196">
        <f t="shared" si="240"/>
        <v>0.95000238095238121</v>
      </c>
      <c r="AP271" s="196">
        <f t="shared" si="240"/>
        <v>0.95000238095238121</v>
      </c>
      <c r="AQ271" s="196">
        <f t="shared" si="240"/>
        <v>0.95000238095238121</v>
      </c>
      <c r="AR271" s="196">
        <f t="shared" si="240"/>
        <v>0.95000238095238121</v>
      </c>
      <c r="AS271" s="196">
        <f t="shared" si="240"/>
        <v>0.95000238095238121</v>
      </c>
      <c r="AT271" s="196">
        <f t="shared" si="240"/>
        <v>1.0000023809523813</v>
      </c>
      <c r="AU271" s="196">
        <f t="shared" si="240"/>
        <v>1.0000023809523813</v>
      </c>
      <c r="AV271" s="196">
        <f t="shared" si="240"/>
        <v>1.0000023809523813</v>
      </c>
      <c r="AW271" s="196">
        <f t="shared" si="240"/>
        <v>1.0000023809523813</v>
      </c>
      <c r="AX271" s="196">
        <f t="shared" si="240"/>
        <v>1.0000023809523813</v>
      </c>
      <c r="AY271" s="196">
        <f t="shared" si="240"/>
        <v>1.0000023809523813</v>
      </c>
      <c r="AZ271" s="196">
        <f t="shared" si="240"/>
        <v>1.0000023809523813</v>
      </c>
      <c r="BA271" s="196">
        <f t="shared" si="240"/>
        <v>1.0000023809523813</v>
      </c>
      <c r="BB271" s="196">
        <f t="shared" si="240"/>
        <v>1.0000023809523813</v>
      </c>
      <c r="BC271" s="197"/>
      <c r="BD271" s="195"/>
    </row>
    <row r="272" spans="1:89" s="198" customFormat="1" x14ac:dyDescent="0.25">
      <c r="A272" s="261"/>
      <c r="B272" s="195" t="s">
        <v>116</v>
      </c>
      <c r="C272" s="266"/>
      <c r="D272" s="196">
        <v>0</v>
      </c>
      <c r="E272" s="196">
        <v>0</v>
      </c>
      <c r="F272" s="196">
        <v>0</v>
      </c>
      <c r="G272" s="196">
        <v>0</v>
      </c>
      <c r="H272" s="196">
        <v>0</v>
      </c>
      <c r="I272" s="196">
        <v>0</v>
      </c>
      <c r="J272" s="196">
        <v>0</v>
      </c>
      <c r="K272" s="196">
        <v>0</v>
      </c>
      <c r="L272" s="196">
        <v>0</v>
      </c>
      <c r="M272" s="196">
        <v>0</v>
      </c>
      <c r="N272" s="196">
        <v>0.05</v>
      </c>
      <c r="O272" s="196">
        <v>0</v>
      </c>
      <c r="P272" s="196">
        <v>0</v>
      </c>
      <c r="Q272" s="196">
        <v>0</v>
      </c>
      <c r="R272" s="196">
        <v>0</v>
      </c>
      <c r="S272" s="196">
        <v>0</v>
      </c>
      <c r="T272" s="196">
        <v>0</v>
      </c>
      <c r="U272" s="196">
        <v>0</v>
      </c>
      <c r="V272" s="196">
        <v>0</v>
      </c>
      <c r="W272" s="196">
        <v>0</v>
      </c>
      <c r="X272" s="196">
        <f t="shared" ref="X272:AO272" si="241">+(0.34-0.05)/18</f>
        <v>1.6111111111111114E-2</v>
      </c>
      <c r="Y272" s="196">
        <f t="shared" si="241"/>
        <v>1.6111111111111114E-2</v>
      </c>
      <c r="Z272" s="196">
        <f t="shared" si="241"/>
        <v>1.6111111111111114E-2</v>
      </c>
      <c r="AA272" s="196">
        <f t="shared" si="241"/>
        <v>1.6111111111111114E-2</v>
      </c>
      <c r="AB272" s="196">
        <f t="shared" si="241"/>
        <v>1.6111111111111114E-2</v>
      </c>
      <c r="AC272" s="196">
        <f t="shared" si="241"/>
        <v>1.6111111111111114E-2</v>
      </c>
      <c r="AD272" s="83">
        <f t="shared" si="241"/>
        <v>1.6111111111111114E-2</v>
      </c>
      <c r="AE272" s="196">
        <f t="shared" si="241"/>
        <v>1.6111111111111114E-2</v>
      </c>
      <c r="AF272" s="196">
        <f t="shared" si="241"/>
        <v>1.6111111111111114E-2</v>
      </c>
      <c r="AG272" s="196">
        <f t="shared" si="241"/>
        <v>1.6111111111111114E-2</v>
      </c>
      <c r="AH272" s="196">
        <f t="shared" si="241"/>
        <v>1.6111111111111114E-2</v>
      </c>
      <c r="AI272" s="196">
        <f t="shared" si="241"/>
        <v>1.6111111111111114E-2</v>
      </c>
      <c r="AJ272" s="196">
        <f t="shared" si="241"/>
        <v>1.6111111111111114E-2</v>
      </c>
      <c r="AK272" s="196">
        <f t="shared" si="241"/>
        <v>1.6111111111111114E-2</v>
      </c>
      <c r="AL272" s="196">
        <f t="shared" si="241"/>
        <v>1.6111111111111114E-2</v>
      </c>
      <c r="AM272" s="196">
        <f t="shared" si="241"/>
        <v>1.6111111111111114E-2</v>
      </c>
      <c r="AN272" s="196">
        <f t="shared" si="241"/>
        <v>1.6111111111111114E-2</v>
      </c>
      <c r="AO272" s="196">
        <f t="shared" si="241"/>
        <v>1.6111111111111114E-2</v>
      </c>
      <c r="AP272" s="196">
        <v>0.66</v>
      </c>
      <c r="AQ272" s="196">
        <v>0</v>
      </c>
      <c r="AR272" s="196">
        <v>0</v>
      </c>
      <c r="AS272" s="196">
        <v>0</v>
      </c>
      <c r="AT272" s="196">
        <v>0</v>
      </c>
      <c r="AU272" s="196">
        <v>0</v>
      </c>
      <c r="AV272" s="196">
        <v>0</v>
      </c>
      <c r="AW272" s="196">
        <v>0</v>
      </c>
      <c r="AX272" s="196">
        <v>0</v>
      </c>
      <c r="AY272" s="196">
        <v>0</v>
      </c>
      <c r="AZ272" s="196">
        <v>0</v>
      </c>
      <c r="BA272" s="196">
        <v>0</v>
      </c>
      <c r="BB272" s="196">
        <v>0</v>
      </c>
      <c r="BC272" s="197">
        <f>SUM(D272:BB272)</f>
        <v>1</v>
      </c>
      <c r="BD272" s="195"/>
    </row>
    <row r="273" spans="1:89" s="198" customFormat="1" x14ac:dyDescent="0.25">
      <c r="A273" s="261"/>
      <c r="B273" s="195" t="s">
        <v>117</v>
      </c>
      <c r="C273" s="266"/>
      <c r="D273" s="196">
        <f>D272</f>
        <v>0</v>
      </c>
      <c r="E273" s="196">
        <f t="shared" ref="E273:AJ273" si="242">+D273+E272</f>
        <v>0</v>
      </c>
      <c r="F273" s="196">
        <f t="shared" si="242"/>
        <v>0</v>
      </c>
      <c r="G273" s="196">
        <f t="shared" si="242"/>
        <v>0</v>
      </c>
      <c r="H273" s="196">
        <f t="shared" si="242"/>
        <v>0</v>
      </c>
      <c r="I273" s="196">
        <f t="shared" si="242"/>
        <v>0</v>
      </c>
      <c r="J273" s="196">
        <f t="shared" si="242"/>
        <v>0</v>
      </c>
      <c r="K273" s="196">
        <f t="shared" si="242"/>
        <v>0</v>
      </c>
      <c r="L273" s="196">
        <f t="shared" si="242"/>
        <v>0</v>
      </c>
      <c r="M273" s="196">
        <f t="shared" si="242"/>
        <v>0</v>
      </c>
      <c r="N273" s="196">
        <f t="shared" si="242"/>
        <v>0.05</v>
      </c>
      <c r="O273" s="196">
        <f t="shared" si="242"/>
        <v>0.05</v>
      </c>
      <c r="P273" s="196">
        <f t="shared" si="242"/>
        <v>0.05</v>
      </c>
      <c r="Q273" s="196">
        <f t="shared" si="242"/>
        <v>0.05</v>
      </c>
      <c r="R273" s="196">
        <f t="shared" si="242"/>
        <v>0.05</v>
      </c>
      <c r="S273" s="196">
        <f t="shared" si="242"/>
        <v>0.05</v>
      </c>
      <c r="T273" s="196">
        <f t="shared" si="242"/>
        <v>0.05</v>
      </c>
      <c r="U273" s="196">
        <f t="shared" si="242"/>
        <v>0.05</v>
      </c>
      <c r="V273" s="196">
        <f t="shared" si="242"/>
        <v>0.05</v>
      </c>
      <c r="W273" s="196">
        <f t="shared" si="242"/>
        <v>0.05</v>
      </c>
      <c r="X273" s="196">
        <f t="shared" si="242"/>
        <v>6.611111111111112E-2</v>
      </c>
      <c r="Y273" s="196">
        <f t="shared" si="242"/>
        <v>8.2222222222222238E-2</v>
      </c>
      <c r="Z273" s="196">
        <f t="shared" si="242"/>
        <v>9.8333333333333356E-2</v>
      </c>
      <c r="AA273" s="196">
        <f t="shared" si="242"/>
        <v>0.11444444444444447</v>
      </c>
      <c r="AB273" s="196">
        <f t="shared" si="242"/>
        <v>0.13055555555555559</v>
      </c>
      <c r="AC273" s="196">
        <f t="shared" si="242"/>
        <v>0.1466666666666667</v>
      </c>
      <c r="AD273" s="83">
        <f t="shared" si="242"/>
        <v>0.1627777777777778</v>
      </c>
      <c r="AE273" s="196">
        <f t="shared" si="242"/>
        <v>0.1788888888888889</v>
      </c>
      <c r="AF273" s="196">
        <f t="shared" si="242"/>
        <v>0.19500000000000001</v>
      </c>
      <c r="AG273" s="196">
        <f t="shared" si="242"/>
        <v>0.21111111111111111</v>
      </c>
      <c r="AH273" s="196">
        <f t="shared" si="242"/>
        <v>0.22722222222222221</v>
      </c>
      <c r="AI273" s="196">
        <f t="shared" si="242"/>
        <v>0.24333333333333332</v>
      </c>
      <c r="AJ273" s="196">
        <f t="shared" si="242"/>
        <v>0.25944444444444442</v>
      </c>
      <c r="AK273" s="196">
        <f t="shared" ref="AK273:BB273" si="243">+AJ273+AK272</f>
        <v>0.27555555555555555</v>
      </c>
      <c r="AL273" s="196">
        <f t="shared" si="243"/>
        <v>0.29166666666666669</v>
      </c>
      <c r="AM273" s="196">
        <f t="shared" si="243"/>
        <v>0.30777777777777782</v>
      </c>
      <c r="AN273" s="196">
        <f t="shared" si="243"/>
        <v>0.32388888888888895</v>
      </c>
      <c r="AO273" s="196">
        <f t="shared" si="243"/>
        <v>0.34000000000000008</v>
      </c>
      <c r="AP273" s="196">
        <f t="shared" si="243"/>
        <v>1</v>
      </c>
      <c r="AQ273" s="196">
        <f t="shared" si="243"/>
        <v>1</v>
      </c>
      <c r="AR273" s="196">
        <f t="shared" si="243"/>
        <v>1</v>
      </c>
      <c r="AS273" s="196">
        <f t="shared" si="243"/>
        <v>1</v>
      </c>
      <c r="AT273" s="196">
        <f t="shared" si="243"/>
        <v>1</v>
      </c>
      <c r="AU273" s="196">
        <f t="shared" si="243"/>
        <v>1</v>
      </c>
      <c r="AV273" s="196">
        <f t="shared" si="243"/>
        <v>1</v>
      </c>
      <c r="AW273" s="196">
        <f t="shared" si="243"/>
        <v>1</v>
      </c>
      <c r="AX273" s="196">
        <f t="shared" si="243"/>
        <v>1</v>
      </c>
      <c r="AY273" s="196">
        <f t="shared" si="243"/>
        <v>1</v>
      </c>
      <c r="AZ273" s="196">
        <f t="shared" si="243"/>
        <v>1</v>
      </c>
      <c r="BA273" s="196">
        <f t="shared" si="243"/>
        <v>1</v>
      </c>
      <c r="BB273" s="196">
        <f t="shared" si="243"/>
        <v>1</v>
      </c>
      <c r="BC273" s="197"/>
      <c r="BD273" s="195"/>
    </row>
    <row r="274" spans="1:89" s="213" customFormat="1" x14ac:dyDescent="0.25">
      <c r="A274" s="261"/>
      <c r="B274" s="210"/>
      <c r="C274" s="266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  <c r="AA274" s="211"/>
      <c r="AB274" s="211"/>
      <c r="AC274" s="211"/>
      <c r="AD274" s="84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1"/>
      <c r="AT274" s="211"/>
      <c r="AU274" s="211"/>
      <c r="AV274" s="211"/>
      <c r="AW274" s="211"/>
      <c r="AX274" s="211"/>
      <c r="AY274" s="211"/>
      <c r="AZ274" s="211"/>
      <c r="BA274" s="211"/>
      <c r="BB274" s="211"/>
      <c r="BC274" s="212"/>
      <c r="BD274" s="210"/>
    </row>
    <row r="275" spans="1:89" s="199" customFormat="1" x14ac:dyDescent="0.25">
      <c r="A275" s="261"/>
      <c r="B275" s="199" t="s">
        <v>118</v>
      </c>
      <c r="C275" s="200">
        <v>14.8</v>
      </c>
      <c r="D275" s="201">
        <f t="shared" ref="D275:AI275" si="244">+D271*$C275</f>
        <v>0</v>
      </c>
      <c r="E275" s="201">
        <f t="shared" si="244"/>
        <v>0</v>
      </c>
      <c r="F275" s="201">
        <f t="shared" si="244"/>
        <v>0</v>
      </c>
      <c r="G275" s="201">
        <f t="shared" si="244"/>
        <v>0</v>
      </c>
      <c r="H275" s="201">
        <f t="shared" si="244"/>
        <v>0</v>
      </c>
      <c r="I275" s="201">
        <f t="shared" si="244"/>
        <v>0</v>
      </c>
      <c r="J275" s="201">
        <f t="shared" si="244"/>
        <v>0</v>
      </c>
      <c r="K275" s="201">
        <f t="shared" si="244"/>
        <v>0</v>
      </c>
      <c r="L275" s="201">
        <f t="shared" si="244"/>
        <v>0</v>
      </c>
      <c r="M275" s="201">
        <f t="shared" si="244"/>
        <v>0</v>
      </c>
      <c r="N275" s="201">
        <f t="shared" si="244"/>
        <v>0.73559523809523808</v>
      </c>
      <c r="O275" s="201">
        <f t="shared" si="244"/>
        <v>0.73559523809523808</v>
      </c>
      <c r="P275" s="201">
        <f t="shared" si="244"/>
        <v>0.73559523809523808</v>
      </c>
      <c r="Q275" s="201">
        <f t="shared" si="244"/>
        <v>0.73559523809523808</v>
      </c>
      <c r="R275" s="201">
        <f t="shared" si="244"/>
        <v>0.73559523809523808</v>
      </c>
      <c r="S275" s="201">
        <f t="shared" si="244"/>
        <v>0.73559523809523808</v>
      </c>
      <c r="T275" s="201">
        <f t="shared" si="244"/>
        <v>0.73559523809523808</v>
      </c>
      <c r="U275" s="201">
        <f t="shared" si="244"/>
        <v>0.73559523809523808</v>
      </c>
      <c r="V275" s="201">
        <f t="shared" si="244"/>
        <v>0.73559523809523808</v>
      </c>
      <c r="W275" s="201">
        <f t="shared" si="244"/>
        <v>0.73559523809523808</v>
      </c>
      <c r="X275" s="201">
        <f t="shared" si="244"/>
        <v>1.4758419047619049</v>
      </c>
      <c r="Y275" s="201">
        <f t="shared" si="244"/>
        <v>2.2160885714285716</v>
      </c>
      <c r="Z275" s="201">
        <f t="shared" si="244"/>
        <v>2.9563352380952383</v>
      </c>
      <c r="AA275" s="201">
        <f t="shared" si="244"/>
        <v>3.6965819047619046</v>
      </c>
      <c r="AB275" s="201">
        <f t="shared" si="244"/>
        <v>4.4368285714285713</v>
      </c>
      <c r="AC275" s="201">
        <f t="shared" si="244"/>
        <v>5.1770752380952381</v>
      </c>
      <c r="AD275" s="91">
        <f t="shared" si="244"/>
        <v>5.9173219047619048</v>
      </c>
      <c r="AE275" s="201">
        <f t="shared" si="244"/>
        <v>6.6575685714285706</v>
      </c>
      <c r="AF275" s="201">
        <f t="shared" si="244"/>
        <v>7.3978152380952373</v>
      </c>
      <c r="AG275" s="201">
        <f t="shared" si="244"/>
        <v>8.1380619047619032</v>
      </c>
      <c r="AH275" s="201">
        <f t="shared" si="244"/>
        <v>8.8783085714285708</v>
      </c>
      <c r="AI275" s="201">
        <f t="shared" si="244"/>
        <v>9.6185552380952384</v>
      </c>
      <c r="AJ275" s="201">
        <f t="shared" ref="AJ275:BB275" si="245">+AJ271*$C275</f>
        <v>10.358801904761906</v>
      </c>
      <c r="AK275" s="201">
        <f t="shared" si="245"/>
        <v>11.099048571428574</v>
      </c>
      <c r="AL275" s="201">
        <f t="shared" si="245"/>
        <v>11.839295238095241</v>
      </c>
      <c r="AM275" s="201">
        <f t="shared" si="245"/>
        <v>12.579541904761907</v>
      </c>
      <c r="AN275" s="201">
        <f t="shared" si="245"/>
        <v>13.319788571428575</v>
      </c>
      <c r="AO275" s="201">
        <f t="shared" si="245"/>
        <v>14.060035238095242</v>
      </c>
      <c r="AP275" s="201">
        <f t="shared" si="245"/>
        <v>14.060035238095242</v>
      </c>
      <c r="AQ275" s="201">
        <f t="shared" si="245"/>
        <v>14.060035238095242</v>
      </c>
      <c r="AR275" s="201">
        <f t="shared" si="245"/>
        <v>14.060035238095242</v>
      </c>
      <c r="AS275" s="201">
        <f t="shared" si="245"/>
        <v>14.060035238095242</v>
      </c>
      <c r="AT275" s="201">
        <f t="shared" si="245"/>
        <v>14.800035238095242</v>
      </c>
      <c r="AU275" s="201">
        <f t="shared" si="245"/>
        <v>14.800035238095242</v>
      </c>
      <c r="AV275" s="201">
        <f t="shared" si="245"/>
        <v>14.800035238095242</v>
      </c>
      <c r="AW275" s="201">
        <f t="shared" si="245"/>
        <v>14.800035238095242</v>
      </c>
      <c r="AX275" s="201">
        <f t="shared" si="245"/>
        <v>14.800035238095242</v>
      </c>
      <c r="AY275" s="201">
        <f t="shared" si="245"/>
        <v>14.800035238095242</v>
      </c>
      <c r="AZ275" s="201">
        <f t="shared" si="245"/>
        <v>14.800035238095242</v>
      </c>
      <c r="BA275" s="201">
        <f t="shared" si="245"/>
        <v>14.800035238095242</v>
      </c>
      <c r="BB275" s="201">
        <f t="shared" si="245"/>
        <v>14.800035238095242</v>
      </c>
      <c r="BC275" s="202"/>
      <c r="BD275" s="203"/>
      <c r="BE275" s="203"/>
      <c r="BF275" s="203"/>
      <c r="BG275" s="203"/>
      <c r="BH275" s="203"/>
      <c r="BI275" s="203"/>
      <c r="BJ275" s="203"/>
      <c r="BK275" s="203"/>
      <c r="BL275" s="203"/>
      <c r="BM275" s="203"/>
      <c r="BN275" s="203"/>
      <c r="BO275" s="203"/>
      <c r="BP275" s="203"/>
      <c r="BQ275" s="203"/>
      <c r="BR275" s="203"/>
      <c r="BS275" s="203"/>
      <c r="BT275" s="203"/>
      <c r="BU275" s="203"/>
      <c r="BV275" s="203"/>
      <c r="BW275" s="203"/>
      <c r="BX275" s="203"/>
      <c r="BY275" s="203"/>
      <c r="BZ275" s="203"/>
      <c r="CA275" s="203"/>
      <c r="CB275" s="203"/>
      <c r="CC275" s="203"/>
      <c r="CD275" s="203"/>
      <c r="CE275" s="203"/>
      <c r="CF275" s="203"/>
      <c r="CG275" s="203"/>
      <c r="CH275" s="203"/>
      <c r="CI275" s="203"/>
      <c r="CJ275" s="203"/>
      <c r="CK275" s="203"/>
    </row>
    <row r="276" spans="1:89" s="204" customFormat="1" ht="13.8" thickBot="1" x14ac:dyDescent="0.3">
      <c r="A276" s="262"/>
      <c r="B276" s="204" t="s">
        <v>119</v>
      </c>
      <c r="C276" s="205" t="str">
        <f>+'NTP or Sold'!C29</f>
        <v>Committed</v>
      </c>
      <c r="D276" s="206">
        <f t="shared" ref="D276:AI276" si="246">+D273*$C275</f>
        <v>0</v>
      </c>
      <c r="E276" s="206">
        <f t="shared" si="246"/>
        <v>0</v>
      </c>
      <c r="F276" s="206">
        <f t="shared" si="246"/>
        <v>0</v>
      </c>
      <c r="G276" s="206">
        <f t="shared" si="246"/>
        <v>0</v>
      </c>
      <c r="H276" s="206">
        <f t="shared" si="246"/>
        <v>0</v>
      </c>
      <c r="I276" s="206">
        <f t="shared" si="246"/>
        <v>0</v>
      </c>
      <c r="J276" s="206">
        <f t="shared" si="246"/>
        <v>0</v>
      </c>
      <c r="K276" s="206">
        <f t="shared" si="246"/>
        <v>0</v>
      </c>
      <c r="L276" s="206">
        <f t="shared" si="246"/>
        <v>0</v>
      </c>
      <c r="M276" s="206">
        <f t="shared" si="246"/>
        <v>0</v>
      </c>
      <c r="N276" s="206">
        <f t="shared" si="246"/>
        <v>0.7400000000000001</v>
      </c>
      <c r="O276" s="206">
        <f t="shared" si="246"/>
        <v>0.7400000000000001</v>
      </c>
      <c r="P276" s="206">
        <f t="shared" si="246"/>
        <v>0.7400000000000001</v>
      </c>
      <c r="Q276" s="206">
        <f t="shared" si="246"/>
        <v>0.7400000000000001</v>
      </c>
      <c r="R276" s="206">
        <f t="shared" si="246"/>
        <v>0.7400000000000001</v>
      </c>
      <c r="S276" s="206">
        <f t="shared" si="246"/>
        <v>0.7400000000000001</v>
      </c>
      <c r="T276" s="206">
        <f t="shared" si="246"/>
        <v>0.7400000000000001</v>
      </c>
      <c r="U276" s="206">
        <f t="shared" si="246"/>
        <v>0.7400000000000001</v>
      </c>
      <c r="V276" s="206">
        <f t="shared" si="246"/>
        <v>0.7400000000000001</v>
      </c>
      <c r="W276" s="206">
        <f t="shared" si="246"/>
        <v>0.7400000000000001</v>
      </c>
      <c r="X276" s="206">
        <f t="shared" si="246"/>
        <v>0.97844444444444467</v>
      </c>
      <c r="Y276" s="206">
        <f t="shared" si="246"/>
        <v>1.2168888888888891</v>
      </c>
      <c r="Z276" s="206">
        <f t="shared" si="246"/>
        <v>1.4553333333333338</v>
      </c>
      <c r="AA276" s="206">
        <f t="shared" si="246"/>
        <v>1.6937777777777783</v>
      </c>
      <c r="AB276" s="206">
        <f t="shared" si="246"/>
        <v>1.932222222222223</v>
      </c>
      <c r="AC276" s="206">
        <f t="shared" si="246"/>
        <v>2.1706666666666674</v>
      </c>
      <c r="AD276" s="137">
        <f t="shared" si="246"/>
        <v>2.4091111111111116</v>
      </c>
      <c r="AE276" s="206">
        <f t="shared" si="246"/>
        <v>2.6475555555555559</v>
      </c>
      <c r="AF276" s="206">
        <f t="shared" si="246"/>
        <v>2.8860000000000001</v>
      </c>
      <c r="AG276" s="206">
        <f t="shared" si="246"/>
        <v>3.1244444444444448</v>
      </c>
      <c r="AH276" s="206">
        <f t="shared" si="246"/>
        <v>3.362888888888889</v>
      </c>
      <c r="AI276" s="206">
        <f t="shared" si="246"/>
        <v>3.6013333333333333</v>
      </c>
      <c r="AJ276" s="206">
        <f t="shared" ref="AJ276:BB276" si="247">+AJ273*$C275</f>
        <v>3.8397777777777775</v>
      </c>
      <c r="AK276" s="206">
        <f t="shared" si="247"/>
        <v>4.0782222222222222</v>
      </c>
      <c r="AL276" s="206">
        <f t="shared" si="247"/>
        <v>4.3166666666666673</v>
      </c>
      <c r="AM276" s="206">
        <f t="shared" si="247"/>
        <v>4.5551111111111116</v>
      </c>
      <c r="AN276" s="206">
        <f t="shared" si="247"/>
        <v>4.7935555555555567</v>
      </c>
      <c r="AO276" s="206">
        <f t="shared" si="247"/>
        <v>5.0320000000000018</v>
      </c>
      <c r="AP276" s="206">
        <f t="shared" si="247"/>
        <v>14.8</v>
      </c>
      <c r="AQ276" s="206">
        <f t="shared" si="247"/>
        <v>14.8</v>
      </c>
      <c r="AR276" s="206">
        <f t="shared" si="247"/>
        <v>14.8</v>
      </c>
      <c r="AS276" s="206">
        <f t="shared" si="247"/>
        <v>14.8</v>
      </c>
      <c r="AT276" s="206">
        <f t="shared" si="247"/>
        <v>14.8</v>
      </c>
      <c r="AU276" s="206">
        <f t="shared" si="247"/>
        <v>14.8</v>
      </c>
      <c r="AV276" s="206">
        <f t="shared" si="247"/>
        <v>14.8</v>
      </c>
      <c r="AW276" s="206">
        <f t="shared" si="247"/>
        <v>14.8</v>
      </c>
      <c r="AX276" s="206">
        <f t="shared" si="247"/>
        <v>14.8</v>
      </c>
      <c r="AY276" s="206">
        <f t="shared" si="247"/>
        <v>14.8</v>
      </c>
      <c r="AZ276" s="206">
        <f t="shared" si="247"/>
        <v>14.8</v>
      </c>
      <c r="BA276" s="206">
        <f t="shared" si="247"/>
        <v>14.8</v>
      </c>
      <c r="BB276" s="206">
        <f t="shared" si="247"/>
        <v>14.8</v>
      </c>
      <c r="BC276" s="207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208"/>
      <c r="BT276" s="208"/>
      <c r="BU276" s="208"/>
      <c r="BV276" s="208"/>
      <c r="BW276" s="208"/>
      <c r="BX276" s="208"/>
      <c r="BY276" s="208"/>
      <c r="BZ276" s="208"/>
      <c r="CA276" s="208"/>
      <c r="CB276" s="208"/>
      <c r="CC276" s="208"/>
      <c r="CD276" s="208"/>
      <c r="CE276" s="208"/>
      <c r="CF276" s="208"/>
      <c r="CG276" s="208"/>
      <c r="CH276" s="208"/>
      <c r="CI276" s="208"/>
      <c r="CJ276" s="208"/>
      <c r="CK276" s="208"/>
    </row>
    <row r="277" spans="1:89" s="194" customFormat="1" ht="15" customHeight="1" thickTop="1" x14ac:dyDescent="0.25">
      <c r="A277" s="260">
        <f>+A269+1</f>
        <v>9</v>
      </c>
      <c r="B277" s="191" t="str">
        <f>+'NTP or Sold'!H30</f>
        <v>LM6000</v>
      </c>
      <c r="C277" s="265" t="str">
        <f>+'NTP or Sold'!T30</f>
        <v>Fountain Valley PSCO (ENA) - 90%</v>
      </c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85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3"/>
    </row>
    <row r="278" spans="1:89" s="198" customFormat="1" x14ac:dyDescent="0.25">
      <c r="A278" s="261"/>
      <c r="B278" s="195" t="s">
        <v>114</v>
      </c>
      <c r="C278" s="266"/>
      <c r="D278" s="196">
        <v>0</v>
      </c>
      <c r="E278" s="196">
        <v>0</v>
      </c>
      <c r="F278" s="196">
        <v>0</v>
      </c>
      <c r="G278" s="196">
        <v>0</v>
      </c>
      <c r="H278" s="196">
        <v>0</v>
      </c>
      <c r="I278" s="196">
        <v>0</v>
      </c>
      <c r="J278" s="196">
        <v>0</v>
      </c>
      <c r="K278" s="196">
        <v>0</v>
      </c>
      <c r="L278" s="196">
        <v>0</v>
      </c>
      <c r="M278" s="196">
        <v>0</v>
      </c>
      <c r="N278" s="196">
        <f>16.7/336</f>
        <v>4.9702380952380949E-2</v>
      </c>
      <c r="O278" s="196">
        <v>0</v>
      </c>
      <c r="P278" s="196">
        <v>0</v>
      </c>
      <c r="Q278" s="196">
        <v>0</v>
      </c>
      <c r="R278" s="196">
        <v>0</v>
      </c>
      <c r="S278" s="196">
        <v>0</v>
      </c>
      <c r="T278" s="196">
        <v>0</v>
      </c>
      <c r="U278" s="196">
        <v>0</v>
      </c>
      <c r="V278" s="196">
        <v>0</v>
      </c>
      <c r="W278" s="196">
        <v>0</v>
      </c>
      <c r="X278" s="196">
        <f t="shared" ref="X278:AO278" si="248">+(0.95-0.0497)/18</f>
        <v>5.0016666666666668E-2</v>
      </c>
      <c r="Y278" s="196">
        <f t="shared" si="248"/>
        <v>5.0016666666666668E-2</v>
      </c>
      <c r="Z278" s="196">
        <f t="shared" si="248"/>
        <v>5.0016666666666668E-2</v>
      </c>
      <c r="AA278" s="196">
        <f t="shared" si="248"/>
        <v>5.0016666666666668E-2</v>
      </c>
      <c r="AB278" s="196">
        <f t="shared" si="248"/>
        <v>5.0016666666666668E-2</v>
      </c>
      <c r="AC278" s="196">
        <f t="shared" si="248"/>
        <v>5.0016666666666668E-2</v>
      </c>
      <c r="AD278" s="83">
        <f t="shared" si="248"/>
        <v>5.0016666666666668E-2</v>
      </c>
      <c r="AE278" s="196">
        <f t="shared" si="248"/>
        <v>5.0016666666666668E-2</v>
      </c>
      <c r="AF278" s="196">
        <f t="shared" si="248"/>
        <v>5.0016666666666668E-2</v>
      </c>
      <c r="AG278" s="196">
        <f t="shared" si="248"/>
        <v>5.0016666666666668E-2</v>
      </c>
      <c r="AH278" s="196">
        <f t="shared" si="248"/>
        <v>5.0016666666666668E-2</v>
      </c>
      <c r="AI278" s="196">
        <f t="shared" si="248"/>
        <v>5.0016666666666668E-2</v>
      </c>
      <c r="AJ278" s="196">
        <f t="shared" si="248"/>
        <v>5.0016666666666668E-2</v>
      </c>
      <c r="AK278" s="196">
        <f t="shared" si="248"/>
        <v>5.0016666666666668E-2</v>
      </c>
      <c r="AL278" s="196">
        <f t="shared" si="248"/>
        <v>5.0016666666666668E-2</v>
      </c>
      <c r="AM278" s="196">
        <f t="shared" si="248"/>
        <v>5.0016666666666668E-2</v>
      </c>
      <c r="AN278" s="196">
        <f t="shared" si="248"/>
        <v>5.0016666666666668E-2</v>
      </c>
      <c r="AO278" s="196">
        <f t="shared" si="248"/>
        <v>5.0016666666666668E-2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0.05</v>
      </c>
      <c r="AU278" s="196">
        <v>0</v>
      </c>
      <c r="AV278" s="196">
        <v>0</v>
      </c>
      <c r="AW278" s="196">
        <v>0</v>
      </c>
      <c r="AX278" s="196">
        <v>0</v>
      </c>
      <c r="AY278" s="196">
        <v>0</v>
      </c>
      <c r="AZ278" s="196">
        <v>0</v>
      </c>
      <c r="BA278" s="196">
        <v>0</v>
      </c>
      <c r="BB278" s="196">
        <v>0</v>
      </c>
      <c r="BC278" s="197">
        <f>SUM(D278:BB278)</f>
        <v>1.0000023809523813</v>
      </c>
      <c r="BD278" s="195"/>
    </row>
    <row r="279" spans="1:89" s="198" customFormat="1" x14ac:dyDescent="0.25">
      <c r="A279" s="261"/>
      <c r="B279" s="195" t="s">
        <v>115</v>
      </c>
      <c r="C279" s="266"/>
      <c r="D279" s="196">
        <f>D278</f>
        <v>0</v>
      </c>
      <c r="E279" s="196">
        <f t="shared" ref="E279:AJ279" si="249">+D279+E278</f>
        <v>0</v>
      </c>
      <c r="F279" s="196">
        <f t="shared" si="249"/>
        <v>0</v>
      </c>
      <c r="G279" s="196">
        <f t="shared" si="249"/>
        <v>0</v>
      </c>
      <c r="H279" s="196">
        <f t="shared" si="249"/>
        <v>0</v>
      </c>
      <c r="I279" s="196">
        <f t="shared" si="249"/>
        <v>0</v>
      </c>
      <c r="J279" s="196">
        <f t="shared" si="249"/>
        <v>0</v>
      </c>
      <c r="K279" s="196">
        <f t="shared" si="249"/>
        <v>0</v>
      </c>
      <c r="L279" s="196">
        <f t="shared" si="249"/>
        <v>0</v>
      </c>
      <c r="M279" s="196">
        <f t="shared" si="249"/>
        <v>0</v>
      </c>
      <c r="N279" s="196">
        <f t="shared" si="249"/>
        <v>4.9702380952380949E-2</v>
      </c>
      <c r="O279" s="196">
        <f t="shared" si="249"/>
        <v>4.9702380952380949E-2</v>
      </c>
      <c r="P279" s="196">
        <f t="shared" si="249"/>
        <v>4.9702380952380949E-2</v>
      </c>
      <c r="Q279" s="196">
        <f t="shared" si="249"/>
        <v>4.9702380952380949E-2</v>
      </c>
      <c r="R279" s="196">
        <f t="shared" si="249"/>
        <v>4.9702380952380949E-2</v>
      </c>
      <c r="S279" s="196">
        <f t="shared" si="249"/>
        <v>4.9702380952380949E-2</v>
      </c>
      <c r="T279" s="196">
        <f t="shared" si="249"/>
        <v>4.9702380952380949E-2</v>
      </c>
      <c r="U279" s="196">
        <f t="shared" si="249"/>
        <v>4.9702380952380949E-2</v>
      </c>
      <c r="V279" s="196">
        <f t="shared" si="249"/>
        <v>4.9702380952380949E-2</v>
      </c>
      <c r="W279" s="196">
        <f t="shared" si="249"/>
        <v>4.9702380952380949E-2</v>
      </c>
      <c r="X279" s="196">
        <f t="shared" si="249"/>
        <v>9.9719047619047624E-2</v>
      </c>
      <c r="Y279" s="196">
        <f t="shared" si="249"/>
        <v>0.14973571428571431</v>
      </c>
      <c r="Z279" s="196">
        <f t="shared" si="249"/>
        <v>0.19975238095238096</v>
      </c>
      <c r="AA279" s="196">
        <f t="shared" si="249"/>
        <v>0.24976904761904761</v>
      </c>
      <c r="AB279" s="196">
        <f t="shared" si="249"/>
        <v>0.29978571428571427</v>
      </c>
      <c r="AC279" s="196">
        <f t="shared" si="249"/>
        <v>0.34980238095238092</v>
      </c>
      <c r="AD279" s="83">
        <f t="shared" si="249"/>
        <v>0.39981904761904757</v>
      </c>
      <c r="AE279" s="196">
        <f t="shared" si="249"/>
        <v>0.44983571428571423</v>
      </c>
      <c r="AF279" s="196">
        <f t="shared" si="249"/>
        <v>0.49985238095238088</v>
      </c>
      <c r="AG279" s="196">
        <f t="shared" si="249"/>
        <v>0.54986904761904754</v>
      </c>
      <c r="AH279" s="196">
        <f t="shared" si="249"/>
        <v>0.59988571428571424</v>
      </c>
      <c r="AI279" s="196">
        <f t="shared" si="249"/>
        <v>0.64990238095238095</v>
      </c>
      <c r="AJ279" s="196">
        <f t="shared" si="249"/>
        <v>0.69991904761904766</v>
      </c>
      <c r="AK279" s="196">
        <f t="shared" ref="AK279:BB279" si="250">+AJ279+AK278</f>
        <v>0.74993571428571437</v>
      </c>
      <c r="AL279" s="196">
        <f t="shared" si="250"/>
        <v>0.79995238095238108</v>
      </c>
      <c r="AM279" s="196">
        <f t="shared" si="250"/>
        <v>0.84996904761904779</v>
      </c>
      <c r="AN279" s="196">
        <f t="shared" si="250"/>
        <v>0.8999857142857145</v>
      </c>
      <c r="AO279" s="196">
        <f t="shared" si="250"/>
        <v>0.95000238095238121</v>
      </c>
      <c r="AP279" s="196">
        <f t="shared" si="250"/>
        <v>0.95000238095238121</v>
      </c>
      <c r="AQ279" s="196">
        <f t="shared" si="250"/>
        <v>0.95000238095238121</v>
      </c>
      <c r="AR279" s="196">
        <f t="shared" si="250"/>
        <v>0.95000238095238121</v>
      </c>
      <c r="AS279" s="196">
        <f t="shared" si="250"/>
        <v>0.95000238095238121</v>
      </c>
      <c r="AT279" s="196">
        <f t="shared" si="250"/>
        <v>1.0000023809523813</v>
      </c>
      <c r="AU279" s="196">
        <f t="shared" si="250"/>
        <v>1.0000023809523813</v>
      </c>
      <c r="AV279" s="196">
        <f t="shared" si="250"/>
        <v>1.0000023809523813</v>
      </c>
      <c r="AW279" s="196">
        <f t="shared" si="250"/>
        <v>1.0000023809523813</v>
      </c>
      <c r="AX279" s="196">
        <f t="shared" si="250"/>
        <v>1.0000023809523813</v>
      </c>
      <c r="AY279" s="196">
        <f t="shared" si="250"/>
        <v>1.0000023809523813</v>
      </c>
      <c r="AZ279" s="196">
        <f t="shared" si="250"/>
        <v>1.0000023809523813</v>
      </c>
      <c r="BA279" s="196">
        <f t="shared" si="250"/>
        <v>1.0000023809523813</v>
      </c>
      <c r="BB279" s="196">
        <f t="shared" si="250"/>
        <v>1.0000023809523813</v>
      </c>
      <c r="BC279" s="197"/>
      <c r="BD279" s="195"/>
    </row>
    <row r="280" spans="1:89" s="198" customFormat="1" x14ac:dyDescent="0.25">
      <c r="A280" s="261"/>
      <c r="B280" s="195" t="s">
        <v>116</v>
      </c>
      <c r="C280" s="266"/>
      <c r="D280" s="196">
        <v>0</v>
      </c>
      <c r="E280" s="196">
        <v>0</v>
      </c>
      <c r="F280" s="196">
        <v>0</v>
      </c>
      <c r="G280" s="196">
        <v>0</v>
      </c>
      <c r="H280" s="196">
        <v>0</v>
      </c>
      <c r="I280" s="196">
        <v>0</v>
      </c>
      <c r="J280" s="196">
        <v>0</v>
      </c>
      <c r="K280" s="196">
        <v>0</v>
      </c>
      <c r="L280" s="196">
        <v>0</v>
      </c>
      <c r="M280" s="196">
        <v>0</v>
      </c>
      <c r="N280" s="196">
        <v>0.05</v>
      </c>
      <c r="O280" s="196">
        <v>0</v>
      </c>
      <c r="P280" s="196">
        <v>0</v>
      </c>
      <c r="Q280" s="196">
        <v>0</v>
      </c>
      <c r="R280" s="196">
        <v>0</v>
      </c>
      <c r="S280" s="196">
        <v>0</v>
      </c>
      <c r="T280" s="196">
        <v>0</v>
      </c>
      <c r="U280" s="196">
        <v>0</v>
      </c>
      <c r="V280" s="196">
        <v>0</v>
      </c>
      <c r="W280" s="196">
        <v>0</v>
      </c>
      <c r="X280" s="196">
        <f t="shared" ref="X280:AO280" si="251">+(0.34-0.05)/18</f>
        <v>1.6111111111111114E-2</v>
      </c>
      <c r="Y280" s="196">
        <f t="shared" si="251"/>
        <v>1.6111111111111114E-2</v>
      </c>
      <c r="Z280" s="196">
        <f t="shared" si="251"/>
        <v>1.6111111111111114E-2</v>
      </c>
      <c r="AA280" s="196">
        <f t="shared" si="251"/>
        <v>1.6111111111111114E-2</v>
      </c>
      <c r="AB280" s="196">
        <f t="shared" si="251"/>
        <v>1.6111111111111114E-2</v>
      </c>
      <c r="AC280" s="196">
        <f t="shared" si="251"/>
        <v>1.6111111111111114E-2</v>
      </c>
      <c r="AD280" s="83">
        <f t="shared" si="251"/>
        <v>1.6111111111111114E-2</v>
      </c>
      <c r="AE280" s="196">
        <f t="shared" si="251"/>
        <v>1.6111111111111114E-2</v>
      </c>
      <c r="AF280" s="196">
        <f t="shared" si="251"/>
        <v>1.6111111111111114E-2</v>
      </c>
      <c r="AG280" s="196">
        <f t="shared" si="251"/>
        <v>1.6111111111111114E-2</v>
      </c>
      <c r="AH280" s="196">
        <f t="shared" si="251"/>
        <v>1.6111111111111114E-2</v>
      </c>
      <c r="AI280" s="196">
        <f t="shared" si="251"/>
        <v>1.6111111111111114E-2</v>
      </c>
      <c r="AJ280" s="196">
        <f t="shared" si="251"/>
        <v>1.6111111111111114E-2</v>
      </c>
      <c r="AK280" s="196">
        <f t="shared" si="251"/>
        <v>1.6111111111111114E-2</v>
      </c>
      <c r="AL280" s="196">
        <f t="shared" si="251"/>
        <v>1.6111111111111114E-2</v>
      </c>
      <c r="AM280" s="196">
        <f t="shared" si="251"/>
        <v>1.6111111111111114E-2</v>
      </c>
      <c r="AN280" s="196">
        <f t="shared" si="251"/>
        <v>1.6111111111111114E-2</v>
      </c>
      <c r="AO280" s="196">
        <f t="shared" si="251"/>
        <v>1.6111111111111114E-2</v>
      </c>
      <c r="AP280" s="196">
        <v>0.66</v>
      </c>
      <c r="AQ280" s="196">
        <v>0</v>
      </c>
      <c r="AR280" s="196">
        <v>0</v>
      </c>
      <c r="AS280" s="196">
        <v>0</v>
      </c>
      <c r="AT280" s="196">
        <v>0</v>
      </c>
      <c r="AU280" s="196">
        <v>0</v>
      </c>
      <c r="AV280" s="196">
        <v>0</v>
      </c>
      <c r="AW280" s="196">
        <v>0</v>
      </c>
      <c r="AX280" s="196">
        <v>0</v>
      </c>
      <c r="AY280" s="196">
        <v>0</v>
      </c>
      <c r="AZ280" s="196">
        <v>0</v>
      </c>
      <c r="BA280" s="196">
        <v>0</v>
      </c>
      <c r="BB280" s="196">
        <v>0</v>
      </c>
      <c r="BC280" s="197">
        <f>SUM(D280:BB280)</f>
        <v>1</v>
      </c>
      <c r="BD280" s="195"/>
    </row>
    <row r="281" spans="1:89" s="198" customFormat="1" x14ac:dyDescent="0.25">
      <c r="A281" s="261"/>
      <c r="B281" s="195" t="s">
        <v>117</v>
      </c>
      <c r="C281" s="266"/>
      <c r="D281" s="196">
        <f>D280</f>
        <v>0</v>
      </c>
      <c r="E281" s="196">
        <f t="shared" ref="E281:AJ281" si="252">+D281+E280</f>
        <v>0</v>
      </c>
      <c r="F281" s="196">
        <f t="shared" si="252"/>
        <v>0</v>
      </c>
      <c r="G281" s="196">
        <f t="shared" si="252"/>
        <v>0</v>
      </c>
      <c r="H281" s="196">
        <f t="shared" si="252"/>
        <v>0</v>
      </c>
      <c r="I281" s="196">
        <f t="shared" si="252"/>
        <v>0</v>
      </c>
      <c r="J281" s="196">
        <f t="shared" si="252"/>
        <v>0</v>
      </c>
      <c r="K281" s="196">
        <f t="shared" si="252"/>
        <v>0</v>
      </c>
      <c r="L281" s="196">
        <f t="shared" si="252"/>
        <v>0</v>
      </c>
      <c r="M281" s="196">
        <f t="shared" si="252"/>
        <v>0</v>
      </c>
      <c r="N281" s="196">
        <f t="shared" si="252"/>
        <v>0.05</v>
      </c>
      <c r="O281" s="196">
        <f t="shared" si="252"/>
        <v>0.05</v>
      </c>
      <c r="P281" s="196">
        <f t="shared" si="252"/>
        <v>0.05</v>
      </c>
      <c r="Q281" s="196">
        <f t="shared" si="252"/>
        <v>0.05</v>
      </c>
      <c r="R281" s="196">
        <f t="shared" si="252"/>
        <v>0.05</v>
      </c>
      <c r="S281" s="196">
        <f t="shared" si="252"/>
        <v>0.05</v>
      </c>
      <c r="T281" s="196">
        <f t="shared" si="252"/>
        <v>0.05</v>
      </c>
      <c r="U281" s="196">
        <f t="shared" si="252"/>
        <v>0.05</v>
      </c>
      <c r="V281" s="196">
        <f t="shared" si="252"/>
        <v>0.05</v>
      </c>
      <c r="W281" s="196">
        <f t="shared" si="252"/>
        <v>0.05</v>
      </c>
      <c r="X281" s="196">
        <f t="shared" si="252"/>
        <v>6.611111111111112E-2</v>
      </c>
      <c r="Y281" s="196">
        <f t="shared" si="252"/>
        <v>8.2222222222222238E-2</v>
      </c>
      <c r="Z281" s="196">
        <f t="shared" si="252"/>
        <v>9.8333333333333356E-2</v>
      </c>
      <c r="AA281" s="196">
        <f t="shared" si="252"/>
        <v>0.11444444444444447</v>
      </c>
      <c r="AB281" s="196">
        <f t="shared" si="252"/>
        <v>0.13055555555555559</v>
      </c>
      <c r="AC281" s="196">
        <f t="shared" si="252"/>
        <v>0.1466666666666667</v>
      </c>
      <c r="AD281" s="83">
        <f t="shared" si="252"/>
        <v>0.1627777777777778</v>
      </c>
      <c r="AE281" s="196">
        <f t="shared" si="252"/>
        <v>0.1788888888888889</v>
      </c>
      <c r="AF281" s="196">
        <f t="shared" si="252"/>
        <v>0.19500000000000001</v>
      </c>
      <c r="AG281" s="196">
        <f t="shared" si="252"/>
        <v>0.21111111111111111</v>
      </c>
      <c r="AH281" s="196">
        <f t="shared" si="252"/>
        <v>0.22722222222222221</v>
      </c>
      <c r="AI281" s="196">
        <f t="shared" si="252"/>
        <v>0.24333333333333332</v>
      </c>
      <c r="AJ281" s="196">
        <f t="shared" si="252"/>
        <v>0.25944444444444442</v>
      </c>
      <c r="AK281" s="196">
        <f t="shared" ref="AK281:BB281" si="253">+AJ281+AK280</f>
        <v>0.27555555555555555</v>
      </c>
      <c r="AL281" s="196">
        <f t="shared" si="253"/>
        <v>0.29166666666666669</v>
      </c>
      <c r="AM281" s="196">
        <f t="shared" si="253"/>
        <v>0.30777777777777782</v>
      </c>
      <c r="AN281" s="196">
        <f t="shared" si="253"/>
        <v>0.32388888888888895</v>
      </c>
      <c r="AO281" s="196">
        <f t="shared" si="253"/>
        <v>0.34000000000000008</v>
      </c>
      <c r="AP281" s="196">
        <f t="shared" si="253"/>
        <v>1</v>
      </c>
      <c r="AQ281" s="196">
        <f t="shared" si="253"/>
        <v>1</v>
      </c>
      <c r="AR281" s="196">
        <f t="shared" si="253"/>
        <v>1</v>
      </c>
      <c r="AS281" s="196">
        <f t="shared" si="253"/>
        <v>1</v>
      </c>
      <c r="AT281" s="196">
        <f t="shared" si="253"/>
        <v>1</v>
      </c>
      <c r="AU281" s="196">
        <f t="shared" si="253"/>
        <v>1</v>
      </c>
      <c r="AV281" s="196">
        <f t="shared" si="253"/>
        <v>1</v>
      </c>
      <c r="AW281" s="196">
        <f t="shared" si="253"/>
        <v>1</v>
      </c>
      <c r="AX281" s="196">
        <f t="shared" si="253"/>
        <v>1</v>
      </c>
      <c r="AY281" s="196">
        <f t="shared" si="253"/>
        <v>1</v>
      </c>
      <c r="AZ281" s="196">
        <f t="shared" si="253"/>
        <v>1</v>
      </c>
      <c r="BA281" s="196">
        <f t="shared" si="253"/>
        <v>1</v>
      </c>
      <c r="BB281" s="196">
        <f t="shared" si="253"/>
        <v>1</v>
      </c>
      <c r="BC281" s="197"/>
      <c r="BD281" s="195"/>
    </row>
    <row r="282" spans="1:89" s="213" customFormat="1" x14ac:dyDescent="0.25">
      <c r="A282" s="261"/>
      <c r="B282" s="210"/>
      <c r="C282" s="266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84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1"/>
      <c r="AT282" s="211"/>
      <c r="AU282" s="211"/>
      <c r="AV282" s="211"/>
      <c r="AW282" s="211"/>
      <c r="AX282" s="211"/>
      <c r="AY282" s="211"/>
      <c r="AZ282" s="211"/>
      <c r="BA282" s="211"/>
      <c r="BB282" s="211"/>
      <c r="BC282" s="212"/>
      <c r="BD282" s="210"/>
    </row>
    <row r="283" spans="1:89" s="199" customFormat="1" x14ac:dyDescent="0.25">
      <c r="A283" s="261"/>
      <c r="B283" s="199" t="s">
        <v>118</v>
      </c>
      <c r="C283" s="200">
        <v>14.8</v>
      </c>
      <c r="D283" s="201">
        <f t="shared" ref="D283:AI283" si="254">+D279*$C283</f>
        <v>0</v>
      </c>
      <c r="E283" s="201">
        <f t="shared" si="254"/>
        <v>0</v>
      </c>
      <c r="F283" s="201">
        <f t="shared" si="254"/>
        <v>0</v>
      </c>
      <c r="G283" s="201">
        <f t="shared" si="254"/>
        <v>0</v>
      </c>
      <c r="H283" s="201">
        <f t="shared" si="254"/>
        <v>0</v>
      </c>
      <c r="I283" s="201">
        <f t="shared" si="254"/>
        <v>0</v>
      </c>
      <c r="J283" s="201">
        <f t="shared" si="254"/>
        <v>0</v>
      </c>
      <c r="K283" s="201">
        <f t="shared" si="254"/>
        <v>0</v>
      </c>
      <c r="L283" s="201">
        <f t="shared" si="254"/>
        <v>0</v>
      </c>
      <c r="M283" s="201">
        <f t="shared" si="254"/>
        <v>0</v>
      </c>
      <c r="N283" s="201">
        <f t="shared" si="254"/>
        <v>0.73559523809523808</v>
      </c>
      <c r="O283" s="201">
        <f t="shared" si="254"/>
        <v>0.73559523809523808</v>
      </c>
      <c r="P283" s="201">
        <f t="shared" si="254"/>
        <v>0.73559523809523808</v>
      </c>
      <c r="Q283" s="201">
        <f t="shared" si="254"/>
        <v>0.73559523809523808</v>
      </c>
      <c r="R283" s="201">
        <f t="shared" si="254"/>
        <v>0.73559523809523808</v>
      </c>
      <c r="S283" s="201">
        <f t="shared" si="254"/>
        <v>0.73559523809523808</v>
      </c>
      <c r="T283" s="201">
        <f t="shared" si="254"/>
        <v>0.73559523809523808</v>
      </c>
      <c r="U283" s="201">
        <f t="shared" si="254"/>
        <v>0.73559523809523808</v>
      </c>
      <c r="V283" s="201">
        <f t="shared" si="254"/>
        <v>0.73559523809523808</v>
      </c>
      <c r="W283" s="201">
        <f t="shared" si="254"/>
        <v>0.73559523809523808</v>
      </c>
      <c r="X283" s="201">
        <f t="shared" si="254"/>
        <v>1.4758419047619049</v>
      </c>
      <c r="Y283" s="201">
        <f t="shared" si="254"/>
        <v>2.2160885714285716</v>
      </c>
      <c r="Z283" s="201">
        <f t="shared" si="254"/>
        <v>2.9563352380952383</v>
      </c>
      <c r="AA283" s="201">
        <f t="shared" si="254"/>
        <v>3.6965819047619046</v>
      </c>
      <c r="AB283" s="201">
        <f t="shared" si="254"/>
        <v>4.4368285714285713</v>
      </c>
      <c r="AC283" s="201">
        <f t="shared" si="254"/>
        <v>5.1770752380952381</v>
      </c>
      <c r="AD283" s="91">
        <f t="shared" si="254"/>
        <v>5.9173219047619048</v>
      </c>
      <c r="AE283" s="201">
        <f t="shared" si="254"/>
        <v>6.6575685714285706</v>
      </c>
      <c r="AF283" s="201">
        <f t="shared" si="254"/>
        <v>7.3978152380952373</v>
      </c>
      <c r="AG283" s="201">
        <f t="shared" si="254"/>
        <v>8.1380619047619032</v>
      </c>
      <c r="AH283" s="201">
        <f t="shared" si="254"/>
        <v>8.8783085714285708</v>
      </c>
      <c r="AI283" s="201">
        <f t="shared" si="254"/>
        <v>9.6185552380952384</v>
      </c>
      <c r="AJ283" s="201">
        <f t="shared" ref="AJ283:BB283" si="255">+AJ279*$C283</f>
        <v>10.358801904761906</v>
      </c>
      <c r="AK283" s="201">
        <f t="shared" si="255"/>
        <v>11.099048571428574</v>
      </c>
      <c r="AL283" s="201">
        <f t="shared" si="255"/>
        <v>11.839295238095241</v>
      </c>
      <c r="AM283" s="201">
        <f t="shared" si="255"/>
        <v>12.579541904761907</v>
      </c>
      <c r="AN283" s="201">
        <f t="shared" si="255"/>
        <v>13.319788571428575</v>
      </c>
      <c r="AO283" s="201">
        <f t="shared" si="255"/>
        <v>14.060035238095242</v>
      </c>
      <c r="AP283" s="201">
        <f t="shared" si="255"/>
        <v>14.060035238095242</v>
      </c>
      <c r="AQ283" s="201">
        <f t="shared" si="255"/>
        <v>14.060035238095242</v>
      </c>
      <c r="AR283" s="201">
        <f t="shared" si="255"/>
        <v>14.060035238095242</v>
      </c>
      <c r="AS283" s="201">
        <f t="shared" si="255"/>
        <v>14.060035238095242</v>
      </c>
      <c r="AT283" s="201">
        <f t="shared" si="255"/>
        <v>14.800035238095242</v>
      </c>
      <c r="AU283" s="201">
        <f t="shared" si="255"/>
        <v>14.800035238095242</v>
      </c>
      <c r="AV283" s="201">
        <f t="shared" si="255"/>
        <v>14.800035238095242</v>
      </c>
      <c r="AW283" s="201">
        <f t="shared" si="255"/>
        <v>14.800035238095242</v>
      </c>
      <c r="AX283" s="201">
        <f t="shared" si="255"/>
        <v>14.800035238095242</v>
      </c>
      <c r="AY283" s="201">
        <f t="shared" si="255"/>
        <v>14.800035238095242</v>
      </c>
      <c r="AZ283" s="201">
        <f t="shared" si="255"/>
        <v>14.800035238095242</v>
      </c>
      <c r="BA283" s="201">
        <f t="shared" si="255"/>
        <v>14.800035238095242</v>
      </c>
      <c r="BB283" s="201">
        <f t="shared" si="255"/>
        <v>14.800035238095242</v>
      </c>
      <c r="BC283" s="202"/>
      <c r="BD283" s="203"/>
      <c r="BE283" s="203"/>
      <c r="BF283" s="203"/>
      <c r="BG283" s="203"/>
      <c r="BH283" s="203"/>
      <c r="BI283" s="203"/>
      <c r="BJ283" s="203"/>
      <c r="BK283" s="203"/>
      <c r="BL283" s="203"/>
      <c r="BM283" s="203"/>
      <c r="BN283" s="203"/>
      <c r="BO283" s="203"/>
      <c r="BP283" s="203"/>
      <c r="BQ283" s="203"/>
      <c r="BR283" s="203"/>
      <c r="BS283" s="203"/>
      <c r="BT283" s="203"/>
      <c r="BU283" s="203"/>
      <c r="BV283" s="203"/>
      <c r="BW283" s="203"/>
      <c r="BX283" s="203"/>
      <c r="BY283" s="203"/>
      <c r="BZ283" s="203"/>
      <c r="CA283" s="203"/>
      <c r="CB283" s="203"/>
      <c r="CC283" s="203"/>
      <c r="CD283" s="203"/>
      <c r="CE283" s="203"/>
      <c r="CF283" s="203"/>
      <c r="CG283" s="203"/>
      <c r="CH283" s="203"/>
      <c r="CI283" s="203"/>
      <c r="CJ283" s="203"/>
      <c r="CK283" s="203"/>
    </row>
    <row r="284" spans="1:89" s="204" customFormat="1" ht="13.8" thickBot="1" x14ac:dyDescent="0.3">
      <c r="A284" s="262"/>
      <c r="B284" s="204" t="s">
        <v>119</v>
      </c>
      <c r="C284" s="205" t="str">
        <f>+'NTP or Sold'!C30</f>
        <v>Committed</v>
      </c>
      <c r="D284" s="206">
        <f t="shared" ref="D284:AI284" si="256">+D281*$C283</f>
        <v>0</v>
      </c>
      <c r="E284" s="206">
        <f t="shared" si="256"/>
        <v>0</v>
      </c>
      <c r="F284" s="206">
        <f t="shared" si="256"/>
        <v>0</v>
      </c>
      <c r="G284" s="206">
        <f t="shared" si="256"/>
        <v>0</v>
      </c>
      <c r="H284" s="206">
        <f t="shared" si="256"/>
        <v>0</v>
      </c>
      <c r="I284" s="206">
        <f t="shared" si="256"/>
        <v>0</v>
      </c>
      <c r="J284" s="206">
        <f t="shared" si="256"/>
        <v>0</v>
      </c>
      <c r="K284" s="206">
        <f t="shared" si="256"/>
        <v>0</v>
      </c>
      <c r="L284" s="206">
        <f t="shared" si="256"/>
        <v>0</v>
      </c>
      <c r="M284" s="206">
        <f t="shared" si="256"/>
        <v>0</v>
      </c>
      <c r="N284" s="206">
        <f t="shared" si="256"/>
        <v>0.7400000000000001</v>
      </c>
      <c r="O284" s="206">
        <f t="shared" si="256"/>
        <v>0.7400000000000001</v>
      </c>
      <c r="P284" s="206">
        <f t="shared" si="256"/>
        <v>0.7400000000000001</v>
      </c>
      <c r="Q284" s="206">
        <f t="shared" si="256"/>
        <v>0.7400000000000001</v>
      </c>
      <c r="R284" s="206">
        <f t="shared" si="256"/>
        <v>0.7400000000000001</v>
      </c>
      <c r="S284" s="206">
        <f t="shared" si="256"/>
        <v>0.7400000000000001</v>
      </c>
      <c r="T284" s="206">
        <f t="shared" si="256"/>
        <v>0.7400000000000001</v>
      </c>
      <c r="U284" s="206">
        <f t="shared" si="256"/>
        <v>0.7400000000000001</v>
      </c>
      <c r="V284" s="206">
        <f t="shared" si="256"/>
        <v>0.7400000000000001</v>
      </c>
      <c r="W284" s="206">
        <f t="shared" si="256"/>
        <v>0.7400000000000001</v>
      </c>
      <c r="X284" s="206">
        <f t="shared" si="256"/>
        <v>0.97844444444444467</v>
      </c>
      <c r="Y284" s="206">
        <f t="shared" si="256"/>
        <v>1.2168888888888891</v>
      </c>
      <c r="Z284" s="206">
        <f t="shared" si="256"/>
        <v>1.4553333333333338</v>
      </c>
      <c r="AA284" s="206">
        <f t="shared" si="256"/>
        <v>1.6937777777777783</v>
      </c>
      <c r="AB284" s="206">
        <f t="shared" si="256"/>
        <v>1.932222222222223</v>
      </c>
      <c r="AC284" s="206">
        <f t="shared" si="256"/>
        <v>2.1706666666666674</v>
      </c>
      <c r="AD284" s="137">
        <f t="shared" si="256"/>
        <v>2.4091111111111116</v>
      </c>
      <c r="AE284" s="206">
        <f t="shared" si="256"/>
        <v>2.6475555555555559</v>
      </c>
      <c r="AF284" s="206">
        <f t="shared" si="256"/>
        <v>2.8860000000000001</v>
      </c>
      <c r="AG284" s="206">
        <f t="shared" si="256"/>
        <v>3.1244444444444448</v>
      </c>
      <c r="AH284" s="206">
        <f t="shared" si="256"/>
        <v>3.362888888888889</v>
      </c>
      <c r="AI284" s="206">
        <f t="shared" si="256"/>
        <v>3.6013333333333333</v>
      </c>
      <c r="AJ284" s="206">
        <f t="shared" ref="AJ284:BB284" si="257">+AJ281*$C283</f>
        <v>3.8397777777777775</v>
      </c>
      <c r="AK284" s="206">
        <f t="shared" si="257"/>
        <v>4.0782222222222222</v>
      </c>
      <c r="AL284" s="206">
        <f t="shared" si="257"/>
        <v>4.3166666666666673</v>
      </c>
      <c r="AM284" s="206">
        <f t="shared" si="257"/>
        <v>4.5551111111111116</v>
      </c>
      <c r="AN284" s="206">
        <f t="shared" si="257"/>
        <v>4.7935555555555567</v>
      </c>
      <c r="AO284" s="206">
        <f t="shared" si="257"/>
        <v>5.0320000000000018</v>
      </c>
      <c r="AP284" s="206">
        <f t="shared" si="257"/>
        <v>14.8</v>
      </c>
      <c r="AQ284" s="206">
        <f t="shared" si="257"/>
        <v>14.8</v>
      </c>
      <c r="AR284" s="206">
        <f t="shared" si="257"/>
        <v>14.8</v>
      </c>
      <c r="AS284" s="206">
        <f t="shared" si="257"/>
        <v>14.8</v>
      </c>
      <c r="AT284" s="206">
        <f t="shared" si="257"/>
        <v>14.8</v>
      </c>
      <c r="AU284" s="206">
        <f t="shared" si="257"/>
        <v>14.8</v>
      </c>
      <c r="AV284" s="206">
        <f t="shared" si="257"/>
        <v>14.8</v>
      </c>
      <c r="AW284" s="206">
        <f t="shared" si="257"/>
        <v>14.8</v>
      </c>
      <c r="AX284" s="206">
        <f t="shared" si="257"/>
        <v>14.8</v>
      </c>
      <c r="AY284" s="206">
        <f t="shared" si="257"/>
        <v>14.8</v>
      </c>
      <c r="AZ284" s="206">
        <f t="shared" si="257"/>
        <v>14.8</v>
      </c>
      <c r="BA284" s="206">
        <f t="shared" si="257"/>
        <v>14.8</v>
      </c>
      <c r="BB284" s="206">
        <f t="shared" si="257"/>
        <v>14.8</v>
      </c>
      <c r="BC284" s="207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208"/>
      <c r="BT284" s="208"/>
      <c r="BU284" s="208"/>
      <c r="BV284" s="208"/>
      <c r="BW284" s="208"/>
      <c r="BX284" s="208"/>
      <c r="BY284" s="208"/>
      <c r="BZ284" s="208"/>
      <c r="CA284" s="208"/>
      <c r="CB284" s="208"/>
      <c r="CC284" s="208"/>
      <c r="CD284" s="208"/>
      <c r="CE284" s="208"/>
      <c r="CF284" s="208"/>
      <c r="CG284" s="208"/>
      <c r="CH284" s="208"/>
      <c r="CI284" s="208"/>
      <c r="CJ284" s="208"/>
      <c r="CK284" s="208"/>
    </row>
    <row r="285" spans="1:89" s="93" customFormat="1" ht="15" customHeight="1" thickTop="1" x14ac:dyDescent="0.25">
      <c r="A285" s="260">
        <f>+'Cost Cancel Details'!A52+1</f>
        <v>9</v>
      </c>
      <c r="B285" s="99" t="str">
        <f>+'NTP or Sold'!G31</f>
        <v>7FA</v>
      </c>
      <c r="C285" s="263" t="str">
        <f>+'NTP or Sold'!S31</f>
        <v>Pastoria (ENA)</v>
      </c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85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1"/>
    </row>
    <row r="286" spans="1:89" s="106" customFormat="1" x14ac:dyDescent="0.25">
      <c r="A286" s="261"/>
      <c r="B286" s="102" t="s">
        <v>114</v>
      </c>
      <c r="C286" s="26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83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5">
        <f>SUM(D286:BB286)</f>
        <v>0</v>
      </c>
      <c r="BD286" s="102"/>
    </row>
    <row r="287" spans="1:89" s="106" customFormat="1" x14ac:dyDescent="0.25">
      <c r="A287" s="261"/>
      <c r="B287" s="102" t="s">
        <v>115</v>
      </c>
      <c r="C287" s="26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83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4"/>
      <c r="AT287" s="104"/>
      <c r="AU287" s="104"/>
      <c r="AV287" s="104"/>
      <c r="AW287" s="104"/>
      <c r="AX287" s="104"/>
      <c r="AY287" s="104"/>
      <c r="AZ287" s="104"/>
      <c r="BA287" s="104"/>
      <c r="BB287" s="104"/>
      <c r="BC287" s="105"/>
      <c r="BD287" s="102"/>
    </row>
    <row r="288" spans="1:89" s="106" customFormat="1" x14ac:dyDescent="0.25">
      <c r="A288" s="261"/>
      <c r="B288" s="102" t="s">
        <v>116</v>
      </c>
      <c r="C288" s="26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83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5">
        <f>SUM(D288:BB288)</f>
        <v>0</v>
      </c>
      <c r="BD288" s="102"/>
    </row>
    <row r="289" spans="1:89" s="106" customFormat="1" x14ac:dyDescent="0.25">
      <c r="A289" s="261"/>
      <c r="B289" s="102" t="s">
        <v>117</v>
      </c>
      <c r="C289" s="26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83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5"/>
      <c r="BD289" s="102"/>
    </row>
    <row r="290" spans="1:89" s="106" customFormat="1" x14ac:dyDescent="0.25">
      <c r="A290" s="261"/>
      <c r="B290" s="102"/>
      <c r="C290" s="103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83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  <c r="AV290" s="104"/>
      <c r="AW290" s="104"/>
      <c r="AX290" s="104"/>
      <c r="AY290" s="104"/>
      <c r="AZ290" s="104"/>
      <c r="BA290" s="104"/>
      <c r="BB290" s="104"/>
      <c r="BC290" s="105"/>
      <c r="BD290" s="102"/>
    </row>
    <row r="291" spans="1:89" s="92" customFormat="1" x14ac:dyDescent="0.25">
      <c r="A291" s="261"/>
      <c r="B291" s="92" t="s">
        <v>118</v>
      </c>
      <c r="C291" s="94"/>
      <c r="D291" s="95">
        <f t="shared" ref="D291:AI291" si="258">+D287*$C291</f>
        <v>0</v>
      </c>
      <c r="E291" s="95">
        <f t="shared" si="258"/>
        <v>0</v>
      </c>
      <c r="F291" s="95">
        <f t="shared" si="258"/>
        <v>0</v>
      </c>
      <c r="G291" s="95">
        <f t="shared" si="258"/>
        <v>0</v>
      </c>
      <c r="H291" s="95">
        <f t="shared" si="258"/>
        <v>0</v>
      </c>
      <c r="I291" s="95">
        <f t="shared" si="258"/>
        <v>0</v>
      </c>
      <c r="J291" s="95">
        <f t="shared" si="258"/>
        <v>0</v>
      </c>
      <c r="K291" s="95">
        <f t="shared" si="258"/>
        <v>0</v>
      </c>
      <c r="L291" s="95">
        <f t="shared" si="258"/>
        <v>0</v>
      </c>
      <c r="M291" s="95">
        <f t="shared" si="258"/>
        <v>0</v>
      </c>
      <c r="N291" s="95">
        <f t="shared" si="258"/>
        <v>0</v>
      </c>
      <c r="O291" s="95">
        <f t="shared" si="258"/>
        <v>0</v>
      </c>
      <c r="P291" s="95">
        <f t="shared" si="258"/>
        <v>0</v>
      </c>
      <c r="Q291" s="95">
        <f t="shared" si="258"/>
        <v>0</v>
      </c>
      <c r="R291" s="95">
        <f t="shared" si="258"/>
        <v>0</v>
      </c>
      <c r="S291" s="95">
        <f t="shared" si="258"/>
        <v>0</v>
      </c>
      <c r="T291" s="95">
        <f t="shared" si="258"/>
        <v>0</v>
      </c>
      <c r="U291" s="95">
        <f t="shared" si="258"/>
        <v>0</v>
      </c>
      <c r="V291" s="95">
        <f t="shared" si="258"/>
        <v>0</v>
      </c>
      <c r="W291" s="95">
        <f t="shared" si="258"/>
        <v>0</v>
      </c>
      <c r="X291" s="95">
        <f t="shared" si="258"/>
        <v>0</v>
      </c>
      <c r="Y291" s="95">
        <f t="shared" si="258"/>
        <v>0</v>
      </c>
      <c r="Z291" s="95">
        <f t="shared" si="258"/>
        <v>0</v>
      </c>
      <c r="AA291" s="95">
        <f t="shared" si="258"/>
        <v>0</v>
      </c>
      <c r="AB291" s="95">
        <f t="shared" si="258"/>
        <v>0</v>
      </c>
      <c r="AC291" s="95">
        <f t="shared" si="258"/>
        <v>0</v>
      </c>
      <c r="AD291" s="91">
        <f t="shared" si="258"/>
        <v>0</v>
      </c>
      <c r="AE291" s="95">
        <f t="shared" si="258"/>
        <v>0</v>
      </c>
      <c r="AF291" s="95">
        <f t="shared" si="258"/>
        <v>0</v>
      </c>
      <c r="AG291" s="95">
        <f t="shared" si="258"/>
        <v>0</v>
      </c>
      <c r="AH291" s="95">
        <f t="shared" si="258"/>
        <v>0</v>
      </c>
      <c r="AI291" s="95">
        <f t="shared" si="258"/>
        <v>0</v>
      </c>
      <c r="AJ291" s="95">
        <f t="shared" ref="AJ291:BB291" si="259">+AJ287*$C291</f>
        <v>0</v>
      </c>
      <c r="AK291" s="95">
        <f t="shared" si="259"/>
        <v>0</v>
      </c>
      <c r="AL291" s="95">
        <f t="shared" si="259"/>
        <v>0</v>
      </c>
      <c r="AM291" s="95">
        <f t="shared" si="259"/>
        <v>0</v>
      </c>
      <c r="AN291" s="95">
        <f t="shared" si="259"/>
        <v>0</v>
      </c>
      <c r="AO291" s="95">
        <f t="shared" si="259"/>
        <v>0</v>
      </c>
      <c r="AP291" s="95">
        <f t="shared" si="259"/>
        <v>0</v>
      </c>
      <c r="AQ291" s="95">
        <f t="shared" si="259"/>
        <v>0</v>
      </c>
      <c r="AR291" s="95">
        <f t="shared" si="259"/>
        <v>0</v>
      </c>
      <c r="AS291" s="95">
        <f t="shared" si="259"/>
        <v>0</v>
      </c>
      <c r="AT291" s="95">
        <f t="shared" si="259"/>
        <v>0</v>
      </c>
      <c r="AU291" s="95">
        <f t="shared" si="259"/>
        <v>0</v>
      </c>
      <c r="AV291" s="95">
        <f t="shared" si="259"/>
        <v>0</v>
      </c>
      <c r="AW291" s="95">
        <f t="shared" si="259"/>
        <v>0</v>
      </c>
      <c r="AX291" s="95">
        <f t="shared" si="259"/>
        <v>0</v>
      </c>
      <c r="AY291" s="95">
        <f t="shared" si="259"/>
        <v>0</v>
      </c>
      <c r="AZ291" s="95">
        <f t="shared" si="259"/>
        <v>0</v>
      </c>
      <c r="BA291" s="95">
        <f t="shared" si="259"/>
        <v>0</v>
      </c>
      <c r="BB291" s="95">
        <f t="shared" si="259"/>
        <v>0</v>
      </c>
      <c r="BC291" s="96"/>
      <c r="BD291" s="97"/>
      <c r="BE291" s="97"/>
      <c r="BF291" s="97"/>
      <c r="BG291" s="97"/>
      <c r="BH291" s="97"/>
      <c r="BI291" s="97"/>
      <c r="BJ291" s="97"/>
      <c r="BK291" s="97"/>
      <c r="BL291" s="97"/>
      <c r="BM291" s="97"/>
      <c r="BN291" s="97"/>
      <c r="BO291" s="97"/>
      <c r="BP291" s="97"/>
      <c r="BQ291" s="97"/>
      <c r="BR291" s="97"/>
      <c r="BS291" s="97"/>
      <c r="BT291" s="97"/>
      <c r="BU291" s="97"/>
      <c r="BV291" s="97"/>
      <c r="BW291" s="97"/>
      <c r="BX291" s="97"/>
      <c r="BY291" s="97"/>
      <c r="BZ291" s="97"/>
      <c r="CA291" s="97"/>
      <c r="CB291" s="97"/>
      <c r="CC291" s="97"/>
      <c r="CD291" s="97"/>
      <c r="CE291" s="97"/>
      <c r="CF291" s="97"/>
      <c r="CG291" s="97"/>
      <c r="CH291" s="97"/>
      <c r="CI291" s="97"/>
      <c r="CJ291" s="97"/>
      <c r="CK291" s="97"/>
    </row>
    <row r="292" spans="1:89" s="134" customFormat="1" ht="13.8" thickBot="1" x14ac:dyDescent="0.3">
      <c r="A292" s="262"/>
      <c r="B292" s="134" t="s">
        <v>119</v>
      </c>
      <c r="C292" s="135" t="str">
        <f>+'NTP or Sold'!B31</f>
        <v>Tentative</v>
      </c>
      <c r="D292" s="136">
        <f t="shared" ref="D292:AI292" si="260">+D289*$C291</f>
        <v>0</v>
      </c>
      <c r="E292" s="136">
        <f t="shared" si="260"/>
        <v>0</v>
      </c>
      <c r="F292" s="136">
        <f t="shared" si="260"/>
        <v>0</v>
      </c>
      <c r="G292" s="136">
        <f t="shared" si="260"/>
        <v>0</v>
      </c>
      <c r="H292" s="136">
        <f t="shared" si="260"/>
        <v>0</v>
      </c>
      <c r="I292" s="136">
        <f t="shared" si="260"/>
        <v>0</v>
      </c>
      <c r="J292" s="136">
        <f t="shared" si="260"/>
        <v>0</v>
      </c>
      <c r="K292" s="136">
        <f t="shared" si="260"/>
        <v>0</v>
      </c>
      <c r="L292" s="136">
        <f t="shared" si="260"/>
        <v>0</v>
      </c>
      <c r="M292" s="136">
        <f t="shared" si="260"/>
        <v>0</v>
      </c>
      <c r="N292" s="136">
        <f t="shared" si="260"/>
        <v>0</v>
      </c>
      <c r="O292" s="136">
        <f t="shared" si="260"/>
        <v>0</v>
      </c>
      <c r="P292" s="136">
        <f t="shared" si="260"/>
        <v>0</v>
      </c>
      <c r="Q292" s="136">
        <f t="shared" si="260"/>
        <v>0</v>
      </c>
      <c r="R292" s="136">
        <f t="shared" si="260"/>
        <v>0</v>
      </c>
      <c r="S292" s="136">
        <f t="shared" si="260"/>
        <v>0</v>
      </c>
      <c r="T292" s="136">
        <f t="shared" si="260"/>
        <v>0</v>
      </c>
      <c r="U292" s="136">
        <f t="shared" si="260"/>
        <v>0</v>
      </c>
      <c r="V292" s="136">
        <f t="shared" si="260"/>
        <v>0</v>
      </c>
      <c r="W292" s="136">
        <f t="shared" si="260"/>
        <v>0</v>
      </c>
      <c r="X292" s="136">
        <f t="shared" si="260"/>
        <v>0</v>
      </c>
      <c r="Y292" s="136">
        <f t="shared" si="260"/>
        <v>0</v>
      </c>
      <c r="Z292" s="136">
        <f t="shared" si="260"/>
        <v>0</v>
      </c>
      <c r="AA292" s="136">
        <f t="shared" si="260"/>
        <v>0</v>
      </c>
      <c r="AB292" s="136">
        <f t="shared" si="260"/>
        <v>0</v>
      </c>
      <c r="AC292" s="136">
        <f t="shared" si="260"/>
        <v>0</v>
      </c>
      <c r="AD292" s="137">
        <f t="shared" si="260"/>
        <v>0</v>
      </c>
      <c r="AE292" s="136">
        <f t="shared" si="260"/>
        <v>0</v>
      </c>
      <c r="AF292" s="136">
        <f t="shared" si="260"/>
        <v>0</v>
      </c>
      <c r="AG292" s="136">
        <f t="shared" si="260"/>
        <v>0</v>
      </c>
      <c r="AH292" s="136">
        <f t="shared" si="260"/>
        <v>0</v>
      </c>
      <c r="AI292" s="136">
        <f t="shared" si="260"/>
        <v>0</v>
      </c>
      <c r="AJ292" s="136">
        <f t="shared" ref="AJ292:BB292" si="261">+AJ289*$C291</f>
        <v>0</v>
      </c>
      <c r="AK292" s="136">
        <f t="shared" si="261"/>
        <v>0</v>
      </c>
      <c r="AL292" s="136">
        <f t="shared" si="261"/>
        <v>0</v>
      </c>
      <c r="AM292" s="136">
        <f t="shared" si="261"/>
        <v>0</v>
      </c>
      <c r="AN292" s="136">
        <f t="shared" si="261"/>
        <v>0</v>
      </c>
      <c r="AO292" s="136">
        <f t="shared" si="261"/>
        <v>0</v>
      </c>
      <c r="AP292" s="136">
        <f t="shared" si="261"/>
        <v>0</v>
      </c>
      <c r="AQ292" s="136">
        <f t="shared" si="261"/>
        <v>0</v>
      </c>
      <c r="AR292" s="136">
        <f t="shared" si="261"/>
        <v>0</v>
      </c>
      <c r="AS292" s="136">
        <f t="shared" si="261"/>
        <v>0</v>
      </c>
      <c r="AT292" s="136">
        <f t="shared" si="261"/>
        <v>0</v>
      </c>
      <c r="AU292" s="136">
        <f t="shared" si="261"/>
        <v>0</v>
      </c>
      <c r="AV292" s="136">
        <f t="shared" si="261"/>
        <v>0</v>
      </c>
      <c r="AW292" s="136">
        <f t="shared" si="261"/>
        <v>0</v>
      </c>
      <c r="AX292" s="136">
        <f t="shared" si="261"/>
        <v>0</v>
      </c>
      <c r="AY292" s="136">
        <f t="shared" si="261"/>
        <v>0</v>
      </c>
      <c r="AZ292" s="136">
        <f t="shared" si="261"/>
        <v>0</v>
      </c>
      <c r="BA292" s="136">
        <f t="shared" si="261"/>
        <v>0</v>
      </c>
      <c r="BB292" s="136">
        <f t="shared" si="261"/>
        <v>0</v>
      </c>
      <c r="BC292" s="138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  <c r="BP292" s="139"/>
      <c r="BQ292" s="139"/>
      <c r="BR292" s="139"/>
      <c r="BS292" s="139"/>
      <c r="BT292" s="139"/>
      <c r="BU292" s="139"/>
      <c r="BV292" s="139"/>
      <c r="BW292" s="139"/>
      <c r="BX292" s="139"/>
      <c r="BY292" s="139"/>
      <c r="BZ292" s="139"/>
      <c r="CA292" s="139"/>
      <c r="CB292" s="139"/>
      <c r="CC292" s="139"/>
      <c r="CD292" s="139"/>
      <c r="CE292" s="139"/>
      <c r="CF292" s="139"/>
      <c r="CG292" s="139"/>
      <c r="CH292" s="139"/>
      <c r="CI292" s="139"/>
      <c r="CJ292" s="139"/>
      <c r="CK292" s="139"/>
    </row>
    <row r="293" spans="1:89" s="194" customFormat="1" ht="15" customHeight="1" thickTop="1" x14ac:dyDescent="0.25">
      <c r="A293" s="260">
        <v>4</v>
      </c>
      <c r="B293" s="191" t="str">
        <f>+'NTP or Sold'!G32</f>
        <v>LM6000</v>
      </c>
      <c r="C293" s="265" t="str">
        <f>+'NTP or Sold'!S32</f>
        <v>Elektrobolt (ESA) - 85%</v>
      </c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85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3"/>
    </row>
    <row r="294" spans="1:89" s="198" customFormat="1" x14ac:dyDescent="0.25">
      <c r="A294" s="261"/>
      <c r="B294" s="195" t="s">
        <v>114</v>
      </c>
      <c r="C294" s="266"/>
      <c r="D294" s="196">
        <v>0</v>
      </c>
      <c r="E294" s="196">
        <v>0</v>
      </c>
      <c r="F294" s="196">
        <v>0</v>
      </c>
      <c r="G294" s="196">
        <v>0</v>
      </c>
      <c r="H294" s="196">
        <v>0</v>
      </c>
      <c r="I294" s="196">
        <v>0</v>
      </c>
      <c r="J294" s="196">
        <v>0</v>
      </c>
      <c r="K294" s="196">
        <v>0</v>
      </c>
      <c r="L294" s="196">
        <v>0</v>
      </c>
      <c r="M294" s="196">
        <v>0</v>
      </c>
      <c r="N294" s="196">
        <f>16.7/336</f>
        <v>4.9702380952380949E-2</v>
      </c>
      <c r="O294" s="196">
        <v>0</v>
      </c>
      <c r="P294" s="196">
        <v>0</v>
      </c>
      <c r="Q294" s="196">
        <v>0</v>
      </c>
      <c r="R294" s="196">
        <v>0</v>
      </c>
      <c r="S294" s="196">
        <v>0</v>
      </c>
      <c r="T294" s="196">
        <v>0</v>
      </c>
      <c r="U294" s="196">
        <v>0</v>
      </c>
      <c r="V294" s="196">
        <v>0</v>
      </c>
      <c r="W294" s="196">
        <v>0</v>
      </c>
      <c r="X294" s="196">
        <f t="shared" ref="X294:AO294" si="262">+(0.95-0.0497)/18</f>
        <v>5.0016666666666668E-2</v>
      </c>
      <c r="Y294" s="196">
        <f t="shared" si="262"/>
        <v>5.0016666666666668E-2</v>
      </c>
      <c r="Z294" s="196">
        <f t="shared" si="262"/>
        <v>5.0016666666666668E-2</v>
      </c>
      <c r="AA294" s="196">
        <f t="shared" si="262"/>
        <v>5.0016666666666668E-2</v>
      </c>
      <c r="AB294" s="196">
        <f t="shared" si="262"/>
        <v>5.0016666666666668E-2</v>
      </c>
      <c r="AC294" s="196">
        <f t="shared" si="262"/>
        <v>5.0016666666666668E-2</v>
      </c>
      <c r="AD294" s="196">
        <f t="shared" si="262"/>
        <v>5.0016666666666668E-2</v>
      </c>
      <c r="AE294" s="196">
        <f t="shared" si="262"/>
        <v>5.0016666666666668E-2</v>
      </c>
      <c r="AF294" s="83">
        <f t="shared" si="262"/>
        <v>5.0016666666666668E-2</v>
      </c>
      <c r="AG294" s="196">
        <f t="shared" si="262"/>
        <v>5.0016666666666668E-2</v>
      </c>
      <c r="AH294" s="196">
        <f t="shared" si="262"/>
        <v>5.0016666666666668E-2</v>
      </c>
      <c r="AI294" s="196">
        <f t="shared" si="262"/>
        <v>5.0016666666666668E-2</v>
      </c>
      <c r="AJ294" s="196">
        <f t="shared" si="262"/>
        <v>5.0016666666666668E-2</v>
      </c>
      <c r="AK294" s="196">
        <f t="shared" si="262"/>
        <v>5.0016666666666668E-2</v>
      </c>
      <c r="AL294" s="196">
        <f t="shared" si="262"/>
        <v>5.0016666666666668E-2</v>
      </c>
      <c r="AM294" s="196">
        <f t="shared" si="262"/>
        <v>5.0016666666666668E-2</v>
      </c>
      <c r="AN294" s="196">
        <f t="shared" si="262"/>
        <v>5.0016666666666668E-2</v>
      </c>
      <c r="AO294" s="196">
        <f t="shared" si="262"/>
        <v>5.0016666666666668E-2</v>
      </c>
      <c r="AP294" s="196">
        <v>0</v>
      </c>
      <c r="AQ294" s="196">
        <v>0</v>
      </c>
      <c r="AR294" s="196">
        <v>0</v>
      </c>
      <c r="AS294" s="196">
        <v>0</v>
      </c>
      <c r="AT294" s="196">
        <v>0.05</v>
      </c>
      <c r="AU294" s="196">
        <v>0</v>
      </c>
      <c r="AV294" s="196">
        <v>0</v>
      </c>
      <c r="AW294" s="196">
        <v>0</v>
      </c>
      <c r="AX294" s="196">
        <v>0</v>
      </c>
      <c r="AY294" s="196">
        <v>0</v>
      </c>
      <c r="AZ294" s="196">
        <v>0</v>
      </c>
      <c r="BA294" s="196">
        <v>0</v>
      </c>
      <c r="BB294" s="196">
        <v>0</v>
      </c>
      <c r="BC294" s="197">
        <f>SUM(N294:BB294)</f>
        <v>1.0000023809523813</v>
      </c>
      <c r="BD294" s="195"/>
    </row>
    <row r="295" spans="1:89" s="198" customFormat="1" x14ac:dyDescent="0.25">
      <c r="A295" s="261"/>
      <c r="B295" s="195" t="s">
        <v>115</v>
      </c>
      <c r="C295" s="266"/>
      <c r="D295" s="196">
        <f>D294</f>
        <v>0</v>
      </c>
      <c r="E295" s="196">
        <f t="shared" ref="E295:AJ295" si="263">+D295+E294</f>
        <v>0</v>
      </c>
      <c r="F295" s="196">
        <f t="shared" si="263"/>
        <v>0</v>
      </c>
      <c r="G295" s="196">
        <f t="shared" si="263"/>
        <v>0</v>
      </c>
      <c r="H295" s="196">
        <f t="shared" si="263"/>
        <v>0</v>
      </c>
      <c r="I295" s="196">
        <f t="shared" si="263"/>
        <v>0</v>
      </c>
      <c r="J295" s="196">
        <f t="shared" si="263"/>
        <v>0</v>
      </c>
      <c r="K295" s="196">
        <f t="shared" si="263"/>
        <v>0</v>
      </c>
      <c r="L295" s="196">
        <f t="shared" si="263"/>
        <v>0</v>
      </c>
      <c r="M295" s="196">
        <f t="shared" si="263"/>
        <v>0</v>
      </c>
      <c r="N295" s="196">
        <f t="shared" si="263"/>
        <v>4.9702380952380949E-2</v>
      </c>
      <c r="O295" s="196">
        <f t="shared" si="263"/>
        <v>4.9702380952380949E-2</v>
      </c>
      <c r="P295" s="196">
        <f t="shared" si="263"/>
        <v>4.9702380952380949E-2</v>
      </c>
      <c r="Q295" s="196">
        <f t="shared" si="263"/>
        <v>4.9702380952380949E-2</v>
      </c>
      <c r="R295" s="196">
        <f t="shared" si="263"/>
        <v>4.9702380952380949E-2</v>
      </c>
      <c r="S295" s="196">
        <f t="shared" si="263"/>
        <v>4.9702380952380949E-2</v>
      </c>
      <c r="T295" s="196">
        <f t="shared" si="263"/>
        <v>4.9702380952380949E-2</v>
      </c>
      <c r="U295" s="196">
        <f t="shared" si="263"/>
        <v>4.9702380952380949E-2</v>
      </c>
      <c r="V295" s="196">
        <f t="shared" si="263"/>
        <v>4.9702380952380949E-2</v>
      </c>
      <c r="W295" s="196">
        <f t="shared" si="263"/>
        <v>4.9702380952380949E-2</v>
      </c>
      <c r="X295" s="196">
        <f t="shared" si="263"/>
        <v>9.9719047619047624E-2</v>
      </c>
      <c r="Y295" s="196">
        <f t="shared" si="263"/>
        <v>0.14973571428571431</v>
      </c>
      <c r="Z295" s="196">
        <f t="shared" si="263"/>
        <v>0.19975238095238096</v>
      </c>
      <c r="AA295" s="196">
        <f t="shared" si="263"/>
        <v>0.24976904761904761</v>
      </c>
      <c r="AB295" s="196">
        <f t="shared" si="263"/>
        <v>0.29978571428571427</v>
      </c>
      <c r="AC295" s="196">
        <f t="shared" si="263"/>
        <v>0.34980238095238092</v>
      </c>
      <c r="AD295" s="196">
        <f t="shared" si="263"/>
        <v>0.39981904761904757</v>
      </c>
      <c r="AE295" s="196">
        <f t="shared" si="263"/>
        <v>0.44983571428571423</v>
      </c>
      <c r="AF295" s="83">
        <f t="shared" si="263"/>
        <v>0.49985238095238088</v>
      </c>
      <c r="AG295" s="196">
        <f t="shared" si="263"/>
        <v>0.54986904761904754</v>
      </c>
      <c r="AH295" s="196">
        <f t="shared" si="263"/>
        <v>0.59988571428571424</v>
      </c>
      <c r="AI295" s="196">
        <f t="shared" si="263"/>
        <v>0.64990238095238095</v>
      </c>
      <c r="AJ295" s="196">
        <f t="shared" si="263"/>
        <v>0.69991904761904766</v>
      </c>
      <c r="AK295" s="196">
        <f t="shared" ref="AK295:BB295" si="264">+AJ295+AK294</f>
        <v>0.74993571428571437</v>
      </c>
      <c r="AL295" s="196">
        <f t="shared" si="264"/>
        <v>0.79995238095238108</v>
      </c>
      <c r="AM295" s="196">
        <f t="shared" si="264"/>
        <v>0.84996904761904779</v>
      </c>
      <c r="AN295" s="196">
        <f t="shared" si="264"/>
        <v>0.8999857142857145</v>
      </c>
      <c r="AO295" s="196">
        <f t="shared" si="264"/>
        <v>0.95000238095238121</v>
      </c>
      <c r="AP295" s="196">
        <f t="shared" si="264"/>
        <v>0.95000238095238121</v>
      </c>
      <c r="AQ295" s="196">
        <f t="shared" si="264"/>
        <v>0.95000238095238121</v>
      </c>
      <c r="AR295" s="196">
        <f t="shared" si="264"/>
        <v>0.95000238095238121</v>
      </c>
      <c r="AS295" s="196">
        <f t="shared" si="264"/>
        <v>0.95000238095238121</v>
      </c>
      <c r="AT295" s="196">
        <f t="shared" si="264"/>
        <v>1.0000023809523813</v>
      </c>
      <c r="AU295" s="196">
        <f t="shared" si="264"/>
        <v>1.0000023809523813</v>
      </c>
      <c r="AV295" s="196">
        <f t="shared" si="264"/>
        <v>1.0000023809523813</v>
      </c>
      <c r="AW295" s="196">
        <f t="shared" si="264"/>
        <v>1.0000023809523813</v>
      </c>
      <c r="AX295" s="196">
        <f t="shared" si="264"/>
        <v>1.0000023809523813</v>
      </c>
      <c r="AY295" s="196">
        <f t="shared" si="264"/>
        <v>1.0000023809523813</v>
      </c>
      <c r="AZ295" s="196">
        <f t="shared" si="264"/>
        <v>1.0000023809523813</v>
      </c>
      <c r="BA295" s="196">
        <f t="shared" si="264"/>
        <v>1.0000023809523813</v>
      </c>
      <c r="BB295" s="196">
        <f t="shared" si="264"/>
        <v>1.0000023809523813</v>
      </c>
      <c r="BC295" s="197"/>
      <c r="BD295" s="195"/>
    </row>
    <row r="296" spans="1:89" s="198" customFormat="1" x14ac:dyDescent="0.25">
      <c r="A296" s="261"/>
      <c r="B296" s="195" t="s">
        <v>116</v>
      </c>
      <c r="C296" s="266"/>
      <c r="D296" s="196">
        <v>0</v>
      </c>
      <c r="E296" s="196">
        <v>0</v>
      </c>
      <c r="F296" s="196">
        <v>0</v>
      </c>
      <c r="G296" s="196">
        <v>0</v>
      </c>
      <c r="H296" s="196">
        <v>0</v>
      </c>
      <c r="I296" s="196">
        <v>0</v>
      </c>
      <c r="J296" s="196">
        <v>0</v>
      </c>
      <c r="K296" s="196">
        <v>0</v>
      </c>
      <c r="L296" s="196">
        <v>0</v>
      </c>
      <c r="M296" s="196">
        <v>0</v>
      </c>
      <c r="N296" s="196">
        <v>0.05</v>
      </c>
      <c r="O296" s="196">
        <v>0</v>
      </c>
      <c r="P296" s="196">
        <v>0</v>
      </c>
      <c r="Q296" s="196">
        <v>0</v>
      </c>
      <c r="R296" s="196">
        <v>0</v>
      </c>
      <c r="S296" s="196">
        <v>0</v>
      </c>
      <c r="T296" s="196">
        <v>0</v>
      </c>
      <c r="U296" s="196">
        <v>0</v>
      </c>
      <c r="V296" s="196">
        <v>0</v>
      </c>
      <c r="W296" s="196">
        <v>0</v>
      </c>
      <c r="X296" s="196">
        <f t="shared" ref="X296:AO296" si="265">+(0.34-0.05)/18</f>
        <v>1.6111111111111114E-2</v>
      </c>
      <c r="Y296" s="196">
        <f t="shared" si="265"/>
        <v>1.6111111111111114E-2</v>
      </c>
      <c r="Z296" s="196">
        <f t="shared" si="265"/>
        <v>1.6111111111111114E-2</v>
      </c>
      <c r="AA296" s="196">
        <f t="shared" si="265"/>
        <v>1.6111111111111114E-2</v>
      </c>
      <c r="AB296" s="196">
        <f t="shared" si="265"/>
        <v>1.6111111111111114E-2</v>
      </c>
      <c r="AC296" s="196">
        <f t="shared" si="265"/>
        <v>1.6111111111111114E-2</v>
      </c>
      <c r="AD296" s="196">
        <f t="shared" si="265"/>
        <v>1.6111111111111114E-2</v>
      </c>
      <c r="AE296" s="196">
        <f t="shared" si="265"/>
        <v>1.6111111111111114E-2</v>
      </c>
      <c r="AF296" s="83">
        <f t="shared" si="265"/>
        <v>1.6111111111111114E-2</v>
      </c>
      <c r="AG296" s="196">
        <f t="shared" si="265"/>
        <v>1.6111111111111114E-2</v>
      </c>
      <c r="AH296" s="196">
        <f t="shared" si="265"/>
        <v>1.6111111111111114E-2</v>
      </c>
      <c r="AI296" s="196">
        <f t="shared" si="265"/>
        <v>1.6111111111111114E-2</v>
      </c>
      <c r="AJ296" s="196">
        <f t="shared" si="265"/>
        <v>1.6111111111111114E-2</v>
      </c>
      <c r="AK296" s="196">
        <f t="shared" si="265"/>
        <v>1.6111111111111114E-2</v>
      </c>
      <c r="AL296" s="196">
        <f t="shared" si="265"/>
        <v>1.6111111111111114E-2</v>
      </c>
      <c r="AM296" s="196">
        <f t="shared" si="265"/>
        <v>1.6111111111111114E-2</v>
      </c>
      <c r="AN296" s="196">
        <f t="shared" si="265"/>
        <v>1.6111111111111114E-2</v>
      </c>
      <c r="AO296" s="196">
        <f t="shared" si="265"/>
        <v>1.6111111111111114E-2</v>
      </c>
      <c r="AP296" s="196">
        <v>0.66</v>
      </c>
      <c r="AQ296" s="196">
        <v>0</v>
      </c>
      <c r="AR296" s="196">
        <v>0</v>
      </c>
      <c r="AS296" s="196">
        <v>0</v>
      </c>
      <c r="AT296" s="196">
        <v>0</v>
      </c>
      <c r="AU296" s="196">
        <v>0</v>
      </c>
      <c r="AV296" s="196">
        <v>0</v>
      </c>
      <c r="AW296" s="196">
        <v>0</v>
      </c>
      <c r="AX296" s="196">
        <v>0</v>
      </c>
      <c r="AY296" s="196">
        <v>0</v>
      </c>
      <c r="AZ296" s="196">
        <v>0</v>
      </c>
      <c r="BA296" s="196">
        <v>0</v>
      </c>
      <c r="BB296" s="196">
        <v>0</v>
      </c>
      <c r="BC296" s="197">
        <f>SUM(N296:BB296)</f>
        <v>1</v>
      </c>
      <c r="BD296" s="195"/>
    </row>
    <row r="297" spans="1:89" s="198" customFormat="1" x14ac:dyDescent="0.25">
      <c r="A297" s="261"/>
      <c r="B297" s="195" t="s">
        <v>117</v>
      </c>
      <c r="C297" s="266"/>
      <c r="D297" s="196">
        <f>+D296</f>
        <v>0</v>
      </c>
      <c r="E297" s="196">
        <f t="shared" ref="E297:AJ297" si="266">+D297+E296</f>
        <v>0</v>
      </c>
      <c r="F297" s="196">
        <f t="shared" si="266"/>
        <v>0</v>
      </c>
      <c r="G297" s="196">
        <f t="shared" si="266"/>
        <v>0</v>
      </c>
      <c r="H297" s="196">
        <f t="shared" si="266"/>
        <v>0</v>
      </c>
      <c r="I297" s="196">
        <f t="shared" si="266"/>
        <v>0</v>
      </c>
      <c r="J297" s="196">
        <f t="shared" si="266"/>
        <v>0</v>
      </c>
      <c r="K297" s="196">
        <f t="shared" si="266"/>
        <v>0</v>
      </c>
      <c r="L297" s="196">
        <f t="shared" si="266"/>
        <v>0</v>
      </c>
      <c r="M297" s="196">
        <f t="shared" si="266"/>
        <v>0</v>
      </c>
      <c r="N297" s="196">
        <f t="shared" si="266"/>
        <v>0.05</v>
      </c>
      <c r="O297" s="196">
        <f t="shared" si="266"/>
        <v>0.05</v>
      </c>
      <c r="P297" s="196">
        <f t="shared" si="266"/>
        <v>0.05</v>
      </c>
      <c r="Q297" s="196">
        <f t="shared" si="266"/>
        <v>0.05</v>
      </c>
      <c r="R297" s="196">
        <f t="shared" si="266"/>
        <v>0.05</v>
      </c>
      <c r="S297" s="196">
        <f t="shared" si="266"/>
        <v>0.05</v>
      </c>
      <c r="T297" s="196">
        <f t="shared" si="266"/>
        <v>0.05</v>
      </c>
      <c r="U297" s="196">
        <f t="shared" si="266"/>
        <v>0.05</v>
      </c>
      <c r="V297" s="196">
        <f t="shared" si="266"/>
        <v>0.05</v>
      </c>
      <c r="W297" s="196">
        <f t="shared" si="266"/>
        <v>0.05</v>
      </c>
      <c r="X297" s="196">
        <f t="shared" si="266"/>
        <v>6.611111111111112E-2</v>
      </c>
      <c r="Y297" s="196">
        <f t="shared" si="266"/>
        <v>8.2222222222222238E-2</v>
      </c>
      <c r="Z297" s="196">
        <f t="shared" si="266"/>
        <v>9.8333333333333356E-2</v>
      </c>
      <c r="AA297" s="196">
        <f t="shared" si="266"/>
        <v>0.11444444444444447</v>
      </c>
      <c r="AB297" s="196">
        <f t="shared" si="266"/>
        <v>0.13055555555555559</v>
      </c>
      <c r="AC297" s="196">
        <f t="shared" si="266"/>
        <v>0.1466666666666667</v>
      </c>
      <c r="AD297" s="196">
        <f t="shared" si="266"/>
        <v>0.1627777777777778</v>
      </c>
      <c r="AE297" s="196">
        <f t="shared" si="266"/>
        <v>0.1788888888888889</v>
      </c>
      <c r="AF297" s="83">
        <f t="shared" si="266"/>
        <v>0.19500000000000001</v>
      </c>
      <c r="AG297" s="196">
        <f t="shared" si="266"/>
        <v>0.21111111111111111</v>
      </c>
      <c r="AH297" s="196">
        <f t="shared" si="266"/>
        <v>0.22722222222222221</v>
      </c>
      <c r="AI297" s="196">
        <f t="shared" si="266"/>
        <v>0.24333333333333332</v>
      </c>
      <c r="AJ297" s="196">
        <f t="shared" si="266"/>
        <v>0.25944444444444442</v>
      </c>
      <c r="AK297" s="196">
        <f t="shared" ref="AK297:BB297" si="267">+AJ297+AK296</f>
        <v>0.27555555555555555</v>
      </c>
      <c r="AL297" s="196">
        <f t="shared" si="267"/>
        <v>0.29166666666666669</v>
      </c>
      <c r="AM297" s="196">
        <f t="shared" si="267"/>
        <v>0.30777777777777782</v>
      </c>
      <c r="AN297" s="196">
        <f t="shared" si="267"/>
        <v>0.32388888888888895</v>
      </c>
      <c r="AO297" s="196">
        <f t="shared" si="267"/>
        <v>0.34000000000000008</v>
      </c>
      <c r="AP297" s="196">
        <f t="shared" si="267"/>
        <v>1</v>
      </c>
      <c r="AQ297" s="196">
        <f t="shared" si="267"/>
        <v>1</v>
      </c>
      <c r="AR297" s="196">
        <f t="shared" si="267"/>
        <v>1</v>
      </c>
      <c r="AS297" s="196">
        <f t="shared" si="267"/>
        <v>1</v>
      </c>
      <c r="AT297" s="196">
        <f t="shared" si="267"/>
        <v>1</v>
      </c>
      <c r="AU297" s="196">
        <f t="shared" si="267"/>
        <v>1</v>
      </c>
      <c r="AV297" s="196">
        <f t="shared" si="267"/>
        <v>1</v>
      </c>
      <c r="AW297" s="196">
        <f t="shared" si="267"/>
        <v>1</v>
      </c>
      <c r="AX297" s="196">
        <f t="shared" si="267"/>
        <v>1</v>
      </c>
      <c r="AY297" s="196">
        <f t="shared" si="267"/>
        <v>1</v>
      </c>
      <c r="AZ297" s="196">
        <f t="shared" si="267"/>
        <v>1</v>
      </c>
      <c r="BA297" s="196">
        <f t="shared" si="267"/>
        <v>1</v>
      </c>
      <c r="BB297" s="196">
        <f t="shared" si="267"/>
        <v>1</v>
      </c>
      <c r="BC297" s="197"/>
      <c r="BD297" s="195"/>
    </row>
    <row r="298" spans="1:89" s="213" customFormat="1" x14ac:dyDescent="0.25">
      <c r="A298" s="261"/>
      <c r="B298" s="210"/>
      <c r="C298" s="266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1"/>
      <c r="AC298" s="211"/>
      <c r="AD298" s="211"/>
      <c r="AE298" s="211"/>
      <c r="AF298" s="84"/>
      <c r="AG298" s="211"/>
      <c r="AH298" s="211"/>
      <c r="AI298" s="211"/>
      <c r="AJ298" s="211"/>
      <c r="AK298" s="211"/>
      <c r="AL298" s="211"/>
      <c r="AM298" s="211"/>
      <c r="AN298" s="211"/>
      <c r="AO298" s="211"/>
      <c r="AP298" s="211"/>
      <c r="AQ298" s="211"/>
      <c r="AR298" s="211"/>
      <c r="AS298" s="211"/>
      <c r="AT298" s="211"/>
      <c r="AU298" s="211"/>
      <c r="AV298" s="211"/>
      <c r="AW298" s="211"/>
      <c r="AX298" s="211"/>
      <c r="AY298" s="211"/>
      <c r="AZ298" s="211"/>
      <c r="BA298" s="211"/>
      <c r="BB298" s="211"/>
      <c r="BC298" s="212"/>
      <c r="BD298" s="210"/>
    </row>
    <row r="299" spans="1:89" s="199" customFormat="1" x14ac:dyDescent="0.25">
      <c r="A299" s="261"/>
      <c r="B299" s="199" t="s">
        <v>118</v>
      </c>
      <c r="C299" s="200">
        <v>14.2</v>
      </c>
      <c r="D299" s="201">
        <f t="shared" ref="D299:AI299" si="268">+D295*$C299</f>
        <v>0</v>
      </c>
      <c r="E299" s="201">
        <f t="shared" si="268"/>
        <v>0</v>
      </c>
      <c r="F299" s="201">
        <f t="shared" si="268"/>
        <v>0</v>
      </c>
      <c r="G299" s="201">
        <f t="shared" si="268"/>
        <v>0</v>
      </c>
      <c r="H299" s="201">
        <f t="shared" si="268"/>
        <v>0</v>
      </c>
      <c r="I299" s="201">
        <f t="shared" si="268"/>
        <v>0</v>
      </c>
      <c r="J299" s="201">
        <f t="shared" si="268"/>
        <v>0</v>
      </c>
      <c r="K299" s="201">
        <f t="shared" si="268"/>
        <v>0</v>
      </c>
      <c r="L299" s="201">
        <f t="shared" si="268"/>
        <v>0</v>
      </c>
      <c r="M299" s="201">
        <f t="shared" si="268"/>
        <v>0</v>
      </c>
      <c r="N299" s="201">
        <f t="shared" si="268"/>
        <v>0.70577380952380941</v>
      </c>
      <c r="O299" s="201">
        <f t="shared" si="268"/>
        <v>0.70577380952380941</v>
      </c>
      <c r="P299" s="201">
        <f t="shared" si="268"/>
        <v>0.70577380952380941</v>
      </c>
      <c r="Q299" s="201">
        <f t="shared" si="268"/>
        <v>0.70577380952380941</v>
      </c>
      <c r="R299" s="201">
        <f t="shared" si="268"/>
        <v>0.70577380952380941</v>
      </c>
      <c r="S299" s="201">
        <f t="shared" si="268"/>
        <v>0.70577380952380941</v>
      </c>
      <c r="T299" s="201">
        <f t="shared" si="268"/>
        <v>0.70577380952380941</v>
      </c>
      <c r="U299" s="201">
        <f t="shared" si="268"/>
        <v>0.70577380952380941</v>
      </c>
      <c r="V299" s="201">
        <f t="shared" si="268"/>
        <v>0.70577380952380941</v>
      </c>
      <c r="W299" s="201">
        <f t="shared" si="268"/>
        <v>0.70577380952380941</v>
      </c>
      <c r="X299" s="201">
        <f t="shared" si="268"/>
        <v>1.4160104761904762</v>
      </c>
      <c r="Y299" s="201">
        <f t="shared" si="268"/>
        <v>2.1262471428571432</v>
      </c>
      <c r="Z299" s="201">
        <f t="shared" si="268"/>
        <v>2.8364838095238096</v>
      </c>
      <c r="AA299" s="201">
        <f t="shared" si="268"/>
        <v>3.546720476190476</v>
      </c>
      <c r="AB299" s="201">
        <f t="shared" si="268"/>
        <v>4.256957142857142</v>
      </c>
      <c r="AC299" s="201">
        <f t="shared" si="268"/>
        <v>4.9671938095238088</v>
      </c>
      <c r="AD299" s="201">
        <f t="shared" si="268"/>
        <v>5.6774304761904757</v>
      </c>
      <c r="AE299" s="201">
        <f t="shared" si="268"/>
        <v>6.3876671428571417</v>
      </c>
      <c r="AF299" s="91">
        <f t="shared" si="268"/>
        <v>7.0979038095238085</v>
      </c>
      <c r="AG299" s="201">
        <f t="shared" si="268"/>
        <v>7.8081404761904745</v>
      </c>
      <c r="AH299" s="201">
        <f t="shared" si="268"/>
        <v>8.5183771428571422</v>
      </c>
      <c r="AI299" s="201">
        <f t="shared" si="268"/>
        <v>9.2286138095238091</v>
      </c>
      <c r="AJ299" s="201">
        <f t="shared" ref="AJ299:BB299" si="269">+AJ295*$C299</f>
        <v>9.9388504761904759</v>
      </c>
      <c r="AK299" s="201">
        <f t="shared" si="269"/>
        <v>10.649087142857143</v>
      </c>
      <c r="AL299" s="201">
        <f t="shared" si="269"/>
        <v>11.359323809523811</v>
      </c>
      <c r="AM299" s="201">
        <f t="shared" si="269"/>
        <v>12.069560476190478</v>
      </c>
      <c r="AN299" s="201">
        <f t="shared" si="269"/>
        <v>12.779797142857145</v>
      </c>
      <c r="AO299" s="201">
        <f t="shared" si="269"/>
        <v>13.490033809523812</v>
      </c>
      <c r="AP299" s="201">
        <f t="shared" si="269"/>
        <v>13.490033809523812</v>
      </c>
      <c r="AQ299" s="201">
        <f t="shared" si="269"/>
        <v>13.490033809523812</v>
      </c>
      <c r="AR299" s="201">
        <f t="shared" si="269"/>
        <v>13.490033809523812</v>
      </c>
      <c r="AS299" s="201">
        <f t="shared" si="269"/>
        <v>13.490033809523812</v>
      </c>
      <c r="AT299" s="201">
        <f t="shared" si="269"/>
        <v>14.200033809523813</v>
      </c>
      <c r="AU299" s="201">
        <f t="shared" si="269"/>
        <v>14.200033809523813</v>
      </c>
      <c r="AV299" s="201">
        <f t="shared" si="269"/>
        <v>14.200033809523813</v>
      </c>
      <c r="AW299" s="201">
        <f t="shared" si="269"/>
        <v>14.200033809523813</v>
      </c>
      <c r="AX299" s="201">
        <f t="shared" si="269"/>
        <v>14.200033809523813</v>
      </c>
      <c r="AY299" s="201">
        <f t="shared" si="269"/>
        <v>14.200033809523813</v>
      </c>
      <c r="AZ299" s="201">
        <f t="shared" si="269"/>
        <v>14.200033809523813</v>
      </c>
      <c r="BA299" s="201">
        <f t="shared" si="269"/>
        <v>14.200033809523813</v>
      </c>
      <c r="BB299" s="201">
        <f t="shared" si="269"/>
        <v>14.200033809523813</v>
      </c>
      <c r="BC299" s="202"/>
      <c r="BD299" s="203"/>
      <c r="BE299" s="203"/>
      <c r="BF299" s="203"/>
      <c r="BG299" s="203"/>
      <c r="BH299" s="203"/>
      <c r="BI299" s="203"/>
      <c r="BJ299" s="203"/>
      <c r="BK299" s="203"/>
      <c r="BL299" s="203"/>
      <c r="BM299" s="203"/>
      <c r="BN299" s="203"/>
      <c r="BO299" s="203"/>
      <c r="BP299" s="203"/>
      <c r="BQ299" s="203"/>
      <c r="BR299" s="203"/>
      <c r="BS299" s="203"/>
      <c r="BT299" s="203"/>
      <c r="BU299" s="203"/>
      <c r="BV299" s="203"/>
      <c r="BW299" s="203"/>
      <c r="BX299" s="203"/>
      <c r="BY299" s="203"/>
      <c r="BZ299" s="203"/>
      <c r="CA299" s="203"/>
      <c r="CB299" s="203"/>
      <c r="CC299" s="203"/>
      <c r="CD299" s="203"/>
      <c r="CE299" s="203"/>
      <c r="CF299" s="203"/>
      <c r="CG299" s="203"/>
      <c r="CH299" s="203"/>
      <c r="CI299" s="203"/>
      <c r="CJ299" s="203"/>
      <c r="CK299" s="203"/>
    </row>
    <row r="300" spans="1:89" s="204" customFormat="1" ht="13.8" thickBot="1" x14ac:dyDescent="0.3">
      <c r="A300" s="262"/>
      <c r="B300" s="204" t="s">
        <v>119</v>
      </c>
      <c r="C300" s="205" t="str">
        <f>+'NTP or Sold'!B32</f>
        <v>Committed</v>
      </c>
      <c r="D300" s="206">
        <f t="shared" ref="D300:AI300" si="270">+D297*$C299</f>
        <v>0</v>
      </c>
      <c r="E300" s="206">
        <f t="shared" si="270"/>
        <v>0</v>
      </c>
      <c r="F300" s="206">
        <f t="shared" si="270"/>
        <v>0</v>
      </c>
      <c r="G300" s="206">
        <f t="shared" si="270"/>
        <v>0</v>
      </c>
      <c r="H300" s="206">
        <f t="shared" si="270"/>
        <v>0</v>
      </c>
      <c r="I300" s="206">
        <f t="shared" si="270"/>
        <v>0</v>
      </c>
      <c r="J300" s="206">
        <f t="shared" si="270"/>
        <v>0</v>
      </c>
      <c r="K300" s="206">
        <f t="shared" si="270"/>
        <v>0</v>
      </c>
      <c r="L300" s="206">
        <f t="shared" si="270"/>
        <v>0</v>
      </c>
      <c r="M300" s="206">
        <f t="shared" si="270"/>
        <v>0</v>
      </c>
      <c r="N300" s="206">
        <f t="shared" si="270"/>
        <v>0.71</v>
      </c>
      <c r="O300" s="206">
        <f t="shared" si="270"/>
        <v>0.71</v>
      </c>
      <c r="P300" s="206">
        <f t="shared" si="270"/>
        <v>0.71</v>
      </c>
      <c r="Q300" s="206">
        <f t="shared" si="270"/>
        <v>0.71</v>
      </c>
      <c r="R300" s="206">
        <f t="shared" si="270"/>
        <v>0.71</v>
      </c>
      <c r="S300" s="206">
        <f t="shared" si="270"/>
        <v>0.71</v>
      </c>
      <c r="T300" s="206">
        <f t="shared" si="270"/>
        <v>0.71</v>
      </c>
      <c r="U300" s="206">
        <f t="shared" si="270"/>
        <v>0.71</v>
      </c>
      <c r="V300" s="206">
        <f t="shared" si="270"/>
        <v>0.71</v>
      </c>
      <c r="W300" s="206">
        <f t="shared" si="270"/>
        <v>0.71</v>
      </c>
      <c r="X300" s="206">
        <f t="shared" si="270"/>
        <v>0.93877777777777782</v>
      </c>
      <c r="Y300" s="206">
        <f t="shared" si="270"/>
        <v>1.1675555555555557</v>
      </c>
      <c r="Z300" s="206">
        <f t="shared" si="270"/>
        <v>1.3963333333333336</v>
      </c>
      <c r="AA300" s="206">
        <f t="shared" si="270"/>
        <v>1.6251111111111114</v>
      </c>
      <c r="AB300" s="206">
        <f t="shared" si="270"/>
        <v>1.8538888888888894</v>
      </c>
      <c r="AC300" s="206">
        <f t="shared" si="270"/>
        <v>2.0826666666666669</v>
      </c>
      <c r="AD300" s="206">
        <f t="shared" si="270"/>
        <v>2.3114444444444446</v>
      </c>
      <c r="AE300" s="206">
        <f t="shared" si="270"/>
        <v>2.5402222222222224</v>
      </c>
      <c r="AF300" s="137">
        <f t="shared" si="270"/>
        <v>2.7690000000000001</v>
      </c>
      <c r="AG300" s="206">
        <f t="shared" si="270"/>
        <v>2.9977777777777774</v>
      </c>
      <c r="AH300" s="206">
        <f t="shared" si="270"/>
        <v>3.2265555555555552</v>
      </c>
      <c r="AI300" s="206">
        <f t="shared" si="270"/>
        <v>3.4553333333333329</v>
      </c>
      <c r="AJ300" s="206">
        <f t="shared" ref="AJ300:BB300" si="271">+AJ297*$C299</f>
        <v>3.6841111111111107</v>
      </c>
      <c r="AK300" s="206">
        <f t="shared" si="271"/>
        <v>3.9128888888888889</v>
      </c>
      <c r="AL300" s="206">
        <f t="shared" si="271"/>
        <v>4.1416666666666666</v>
      </c>
      <c r="AM300" s="206">
        <f t="shared" si="271"/>
        <v>4.3704444444444448</v>
      </c>
      <c r="AN300" s="206">
        <f t="shared" si="271"/>
        <v>4.599222222222223</v>
      </c>
      <c r="AO300" s="206">
        <f t="shared" si="271"/>
        <v>4.8280000000000012</v>
      </c>
      <c r="AP300" s="206">
        <f t="shared" si="271"/>
        <v>14.2</v>
      </c>
      <c r="AQ300" s="206">
        <f t="shared" si="271"/>
        <v>14.2</v>
      </c>
      <c r="AR300" s="206">
        <f t="shared" si="271"/>
        <v>14.2</v>
      </c>
      <c r="AS300" s="206">
        <f t="shared" si="271"/>
        <v>14.2</v>
      </c>
      <c r="AT300" s="206">
        <f t="shared" si="271"/>
        <v>14.2</v>
      </c>
      <c r="AU300" s="206">
        <f t="shared" si="271"/>
        <v>14.2</v>
      </c>
      <c r="AV300" s="206">
        <f t="shared" si="271"/>
        <v>14.2</v>
      </c>
      <c r="AW300" s="206">
        <f t="shared" si="271"/>
        <v>14.2</v>
      </c>
      <c r="AX300" s="206">
        <f t="shared" si="271"/>
        <v>14.2</v>
      </c>
      <c r="AY300" s="206">
        <f t="shared" si="271"/>
        <v>14.2</v>
      </c>
      <c r="AZ300" s="206">
        <f t="shared" si="271"/>
        <v>14.2</v>
      </c>
      <c r="BA300" s="206">
        <f t="shared" si="271"/>
        <v>14.2</v>
      </c>
      <c r="BB300" s="206">
        <f t="shared" si="271"/>
        <v>14.2</v>
      </c>
      <c r="BC300" s="207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208"/>
      <c r="BT300" s="208"/>
      <c r="BU300" s="208"/>
      <c r="BV300" s="208"/>
      <c r="BW300" s="208"/>
      <c r="BX300" s="208"/>
      <c r="BY300" s="208"/>
      <c r="BZ300" s="208"/>
      <c r="CA300" s="208"/>
      <c r="CB300" s="208"/>
      <c r="CC300" s="208"/>
      <c r="CD300" s="208"/>
      <c r="CE300" s="208"/>
      <c r="CF300" s="208"/>
      <c r="CG300" s="208"/>
      <c r="CH300" s="208"/>
      <c r="CI300" s="208"/>
      <c r="CJ300" s="208"/>
      <c r="CK300" s="208"/>
    </row>
    <row r="301" spans="1:89" s="194" customFormat="1" ht="15" customHeight="1" thickTop="1" x14ac:dyDescent="0.25">
      <c r="A301" s="260">
        <f>+A293+1</f>
        <v>5</v>
      </c>
      <c r="B301" s="191" t="str">
        <f>+'NTP or Sold'!G33</f>
        <v>LM6000</v>
      </c>
      <c r="C301" s="265" t="str">
        <f>+'NTP or Sold'!S33</f>
        <v>Elektrobolt (ESA) - 85%</v>
      </c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85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3"/>
    </row>
    <row r="302" spans="1:89" s="198" customFormat="1" x14ac:dyDescent="0.25">
      <c r="A302" s="261"/>
      <c r="B302" s="195" t="s">
        <v>114</v>
      </c>
      <c r="C302" s="266"/>
      <c r="D302" s="196">
        <v>0</v>
      </c>
      <c r="E302" s="196">
        <v>0</v>
      </c>
      <c r="F302" s="196">
        <v>0</v>
      </c>
      <c r="G302" s="196">
        <v>0</v>
      </c>
      <c r="H302" s="196">
        <v>0</v>
      </c>
      <c r="I302" s="196">
        <v>0</v>
      </c>
      <c r="J302" s="196">
        <v>0</v>
      </c>
      <c r="K302" s="196">
        <v>0</v>
      </c>
      <c r="L302" s="196">
        <v>0</v>
      </c>
      <c r="M302" s="196">
        <v>0</v>
      </c>
      <c r="N302" s="196">
        <f>16.7/336</f>
        <v>4.9702380952380949E-2</v>
      </c>
      <c r="O302" s="196">
        <v>0</v>
      </c>
      <c r="P302" s="196">
        <v>0</v>
      </c>
      <c r="Q302" s="196">
        <v>0</v>
      </c>
      <c r="R302" s="196">
        <v>0</v>
      </c>
      <c r="S302" s="196">
        <v>0</v>
      </c>
      <c r="T302" s="196">
        <v>0</v>
      </c>
      <c r="U302" s="196">
        <v>0</v>
      </c>
      <c r="V302" s="196">
        <v>0</v>
      </c>
      <c r="W302" s="196">
        <v>0</v>
      </c>
      <c r="X302" s="196">
        <f t="shared" ref="X302:AO302" si="272">+(0.95-0.0497)/18</f>
        <v>5.0016666666666668E-2</v>
      </c>
      <c r="Y302" s="196">
        <f t="shared" si="272"/>
        <v>5.0016666666666668E-2</v>
      </c>
      <c r="Z302" s="196">
        <f t="shared" si="272"/>
        <v>5.0016666666666668E-2</v>
      </c>
      <c r="AA302" s="196">
        <f t="shared" si="272"/>
        <v>5.0016666666666668E-2</v>
      </c>
      <c r="AB302" s="196">
        <f t="shared" si="272"/>
        <v>5.0016666666666668E-2</v>
      </c>
      <c r="AC302" s="196">
        <f t="shared" si="272"/>
        <v>5.0016666666666668E-2</v>
      </c>
      <c r="AD302" s="196">
        <f t="shared" si="272"/>
        <v>5.0016666666666668E-2</v>
      </c>
      <c r="AE302" s="196">
        <f t="shared" si="272"/>
        <v>5.0016666666666668E-2</v>
      </c>
      <c r="AF302" s="83">
        <f t="shared" si="272"/>
        <v>5.0016666666666668E-2</v>
      </c>
      <c r="AG302" s="196">
        <f t="shared" si="272"/>
        <v>5.0016666666666668E-2</v>
      </c>
      <c r="AH302" s="196">
        <f t="shared" si="272"/>
        <v>5.0016666666666668E-2</v>
      </c>
      <c r="AI302" s="196">
        <f t="shared" si="272"/>
        <v>5.0016666666666668E-2</v>
      </c>
      <c r="AJ302" s="196">
        <f t="shared" si="272"/>
        <v>5.0016666666666668E-2</v>
      </c>
      <c r="AK302" s="196">
        <f t="shared" si="272"/>
        <v>5.0016666666666668E-2</v>
      </c>
      <c r="AL302" s="196">
        <f t="shared" si="272"/>
        <v>5.0016666666666668E-2</v>
      </c>
      <c r="AM302" s="196">
        <f t="shared" si="272"/>
        <v>5.0016666666666668E-2</v>
      </c>
      <c r="AN302" s="196">
        <f t="shared" si="272"/>
        <v>5.0016666666666668E-2</v>
      </c>
      <c r="AO302" s="196">
        <f t="shared" si="272"/>
        <v>5.0016666666666668E-2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0.05</v>
      </c>
      <c r="AU302" s="196">
        <v>0</v>
      </c>
      <c r="AV302" s="196">
        <v>0</v>
      </c>
      <c r="AW302" s="196">
        <v>0</v>
      </c>
      <c r="AX302" s="196">
        <v>0</v>
      </c>
      <c r="AY302" s="196">
        <v>0</v>
      </c>
      <c r="AZ302" s="196">
        <v>0</v>
      </c>
      <c r="BA302" s="196">
        <v>0</v>
      </c>
      <c r="BB302" s="196">
        <v>0</v>
      </c>
      <c r="BC302" s="197">
        <f>SUM(N302:BB302)</f>
        <v>1.0000023809523813</v>
      </c>
      <c r="BD302" s="195"/>
    </row>
    <row r="303" spans="1:89" s="198" customFormat="1" x14ac:dyDescent="0.25">
      <c r="A303" s="261"/>
      <c r="B303" s="195" t="s">
        <v>115</v>
      </c>
      <c r="C303" s="266"/>
      <c r="D303" s="196">
        <f>+D302</f>
        <v>0</v>
      </c>
      <c r="E303" s="196">
        <f t="shared" ref="E303:AJ303" si="273">+D303+E302</f>
        <v>0</v>
      </c>
      <c r="F303" s="196">
        <f t="shared" si="273"/>
        <v>0</v>
      </c>
      <c r="G303" s="196">
        <f t="shared" si="273"/>
        <v>0</v>
      </c>
      <c r="H303" s="196">
        <f t="shared" si="273"/>
        <v>0</v>
      </c>
      <c r="I303" s="196">
        <f t="shared" si="273"/>
        <v>0</v>
      </c>
      <c r="J303" s="196">
        <f t="shared" si="273"/>
        <v>0</v>
      </c>
      <c r="K303" s="196">
        <f t="shared" si="273"/>
        <v>0</v>
      </c>
      <c r="L303" s="196">
        <f t="shared" si="273"/>
        <v>0</v>
      </c>
      <c r="M303" s="196">
        <f t="shared" si="273"/>
        <v>0</v>
      </c>
      <c r="N303" s="196">
        <f t="shared" si="273"/>
        <v>4.9702380952380949E-2</v>
      </c>
      <c r="O303" s="196">
        <f t="shared" si="273"/>
        <v>4.9702380952380949E-2</v>
      </c>
      <c r="P303" s="196">
        <f t="shared" si="273"/>
        <v>4.9702380952380949E-2</v>
      </c>
      <c r="Q303" s="196">
        <f t="shared" si="273"/>
        <v>4.9702380952380949E-2</v>
      </c>
      <c r="R303" s="196">
        <f t="shared" si="273"/>
        <v>4.9702380952380949E-2</v>
      </c>
      <c r="S303" s="196">
        <f t="shared" si="273"/>
        <v>4.9702380952380949E-2</v>
      </c>
      <c r="T303" s="196">
        <f t="shared" si="273"/>
        <v>4.9702380952380949E-2</v>
      </c>
      <c r="U303" s="196">
        <f t="shared" si="273"/>
        <v>4.9702380952380949E-2</v>
      </c>
      <c r="V303" s="196">
        <f t="shared" si="273"/>
        <v>4.9702380952380949E-2</v>
      </c>
      <c r="W303" s="196">
        <f t="shared" si="273"/>
        <v>4.9702380952380949E-2</v>
      </c>
      <c r="X303" s="196">
        <f t="shared" si="273"/>
        <v>9.9719047619047624E-2</v>
      </c>
      <c r="Y303" s="196">
        <f t="shared" si="273"/>
        <v>0.14973571428571431</v>
      </c>
      <c r="Z303" s="196">
        <f t="shared" si="273"/>
        <v>0.19975238095238096</v>
      </c>
      <c r="AA303" s="196">
        <f t="shared" si="273"/>
        <v>0.24976904761904761</v>
      </c>
      <c r="AB303" s="196">
        <f t="shared" si="273"/>
        <v>0.29978571428571427</v>
      </c>
      <c r="AC303" s="196">
        <f t="shared" si="273"/>
        <v>0.34980238095238092</v>
      </c>
      <c r="AD303" s="196">
        <f t="shared" si="273"/>
        <v>0.39981904761904757</v>
      </c>
      <c r="AE303" s="196">
        <f t="shared" si="273"/>
        <v>0.44983571428571423</v>
      </c>
      <c r="AF303" s="83">
        <f t="shared" si="273"/>
        <v>0.49985238095238088</v>
      </c>
      <c r="AG303" s="196">
        <f t="shared" si="273"/>
        <v>0.54986904761904754</v>
      </c>
      <c r="AH303" s="196">
        <f t="shared" si="273"/>
        <v>0.59988571428571424</v>
      </c>
      <c r="AI303" s="196">
        <f t="shared" si="273"/>
        <v>0.64990238095238095</v>
      </c>
      <c r="AJ303" s="196">
        <f t="shared" si="273"/>
        <v>0.69991904761904766</v>
      </c>
      <c r="AK303" s="196">
        <f t="shared" ref="AK303:BB303" si="274">+AJ303+AK302</f>
        <v>0.74993571428571437</v>
      </c>
      <c r="AL303" s="196">
        <f t="shared" si="274"/>
        <v>0.79995238095238108</v>
      </c>
      <c r="AM303" s="196">
        <f t="shared" si="274"/>
        <v>0.84996904761904779</v>
      </c>
      <c r="AN303" s="196">
        <f t="shared" si="274"/>
        <v>0.8999857142857145</v>
      </c>
      <c r="AO303" s="196">
        <f t="shared" si="274"/>
        <v>0.95000238095238121</v>
      </c>
      <c r="AP303" s="196">
        <f t="shared" si="274"/>
        <v>0.95000238095238121</v>
      </c>
      <c r="AQ303" s="196">
        <f t="shared" si="274"/>
        <v>0.95000238095238121</v>
      </c>
      <c r="AR303" s="196">
        <f t="shared" si="274"/>
        <v>0.95000238095238121</v>
      </c>
      <c r="AS303" s="196">
        <f t="shared" si="274"/>
        <v>0.95000238095238121</v>
      </c>
      <c r="AT303" s="196">
        <f t="shared" si="274"/>
        <v>1.0000023809523813</v>
      </c>
      <c r="AU303" s="196">
        <f t="shared" si="274"/>
        <v>1.0000023809523813</v>
      </c>
      <c r="AV303" s="196">
        <f t="shared" si="274"/>
        <v>1.0000023809523813</v>
      </c>
      <c r="AW303" s="196">
        <f t="shared" si="274"/>
        <v>1.0000023809523813</v>
      </c>
      <c r="AX303" s="196">
        <f t="shared" si="274"/>
        <v>1.0000023809523813</v>
      </c>
      <c r="AY303" s="196">
        <f t="shared" si="274"/>
        <v>1.0000023809523813</v>
      </c>
      <c r="AZ303" s="196">
        <f t="shared" si="274"/>
        <v>1.0000023809523813</v>
      </c>
      <c r="BA303" s="196">
        <f t="shared" si="274"/>
        <v>1.0000023809523813</v>
      </c>
      <c r="BB303" s="196">
        <f t="shared" si="274"/>
        <v>1.0000023809523813</v>
      </c>
      <c r="BC303" s="197"/>
      <c r="BD303" s="195"/>
    </row>
    <row r="304" spans="1:89" s="198" customFormat="1" x14ac:dyDescent="0.25">
      <c r="A304" s="261"/>
      <c r="B304" s="195" t="s">
        <v>116</v>
      </c>
      <c r="C304" s="266"/>
      <c r="D304" s="196">
        <v>0</v>
      </c>
      <c r="E304" s="196">
        <v>0</v>
      </c>
      <c r="F304" s="196">
        <v>0</v>
      </c>
      <c r="G304" s="196">
        <v>0</v>
      </c>
      <c r="H304" s="196">
        <v>0</v>
      </c>
      <c r="I304" s="196">
        <v>0</v>
      </c>
      <c r="J304" s="196">
        <v>0</v>
      </c>
      <c r="K304" s="196">
        <v>0</v>
      </c>
      <c r="L304" s="196">
        <v>0</v>
      </c>
      <c r="M304" s="196">
        <v>0</v>
      </c>
      <c r="N304" s="196">
        <v>0.05</v>
      </c>
      <c r="O304" s="196">
        <v>0</v>
      </c>
      <c r="P304" s="196">
        <v>0</v>
      </c>
      <c r="Q304" s="196">
        <v>0</v>
      </c>
      <c r="R304" s="196">
        <v>0</v>
      </c>
      <c r="S304" s="196">
        <v>0</v>
      </c>
      <c r="T304" s="196">
        <v>0</v>
      </c>
      <c r="U304" s="196">
        <v>0</v>
      </c>
      <c r="V304" s="196">
        <v>0</v>
      </c>
      <c r="W304" s="196">
        <v>0</v>
      </c>
      <c r="X304" s="196">
        <f t="shared" ref="X304:AO304" si="275">+(0.34-0.05)/18</f>
        <v>1.6111111111111114E-2</v>
      </c>
      <c r="Y304" s="196">
        <f t="shared" si="275"/>
        <v>1.6111111111111114E-2</v>
      </c>
      <c r="Z304" s="196">
        <f t="shared" si="275"/>
        <v>1.6111111111111114E-2</v>
      </c>
      <c r="AA304" s="196">
        <f t="shared" si="275"/>
        <v>1.6111111111111114E-2</v>
      </c>
      <c r="AB304" s="196">
        <f t="shared" si="275"/>
        <v>1.6111111111111114E-2</v>
      </c>
      <c r="AC304" s="196">
        <f t="shared" si="275"/>
        <v>1.6111111111111114E-2</v>
      </c>
      <c r="AD304" s="196">
        <f t="shared" si="275"/>
        <v>1.6111111111111114E-2</v>
      </c>
      <c r="AE304" s="196">
        <f t="shared" si="275"/>
        <v>1.6111111111111114E-2</v>
      </c>
      <c r="AF304" s="83">
        <f t="shared" si="275"/>
        <v>1.6111111111111114E-2</v>
      </c>
      <c r="AG304" s="196">
        <f t="shared" si="275"/>
        <v>1.6111111111111114E-2</v>
      </c>
      <c r="AH304" s="196">
        <f t="shared" si="275"/>
        <v>1.6111111111111114E-2</v>
      </c>
      <c r="AI304" s="196">
        <f t="shared" si="275"/>
        <v>1.6111111111111114E-2</v>
      </c>
      <c r="AJ304" s="196">
        <f t="shared" si="275"/>
        <v>1.6111111111111114E-2</v>
      </c>
      <c r="AK304" s="196">
        <f t="shared" si="275"/>
        <v>1.6111111111111114E-2</v>
      </c>
      <c r="AL304" s="196">
        <f t="shared" si="275"/>
        <v>1.6111111111111114E-2</v>
      </c>
      <c r="AM304" s="196">
        <f t="shared" si="275"/>
        <v>1.6111111111111114E-2</v>
      </c>
      <c r="AN304" s="196">
        <f t="shared" si="275"/>
        <v>1.6111111111111114E-2</v>
      </c>
      <c r="AO304" s="196">
        <f t="shared" si="275"/>
        <v>1.6111111111111114E-2</v>
      </c>
      <c r="AP304" s="196">
        <v>0.66</v>
      </c>
      <c r="AQ304" s="196">
        <v>0</v>
      </c>
      <c r="AR304" s="196">
        <v>0</v>
      </c>
      <c r="AS304" s="196">
        <v>0</v>
      </c>
      <c r="AT304" s="196">
        <v>0</v>
      </c>
      <c r="AU304" s="196">
        <v>0</v>
      </c>
      <c r="AV304" s="196">
        <v>0</v>
      </c>
      <c r="AW304" s="196">
        <v>0</v>
      </c>
      <c r="AX304" s="196">
        <v>0</v>
      </c>
      <c r="AY304" s="196">
        <v>0</v>
      </c>
      <c r="AZ304" s="196">
        <v>0</v>
      </c>
      <c r="BA304" s="196">
        <v>0</v>
      </c>
      <c r="BB304" s="196">
        <v>0</v>
      </c>
      <c r="BC304" s="197">
        <f>SUM(N304:BB304)</f>
        <v>1</v>
      </c>
      <c r="BD304" s="195"/>
    </row>
    <row r="305" spans="1:89" s="198" customFormat="1" x14ac:dyDescent="0.25">
      <c r="A305" s="261"/>
      <c r="B305" s="195" t="s">
        <v>117</v>
      </c>
      <c r="C305" s="266"/>
      <c r="D305" s="196">
        <f>+D304</f>
        <v>0</v>
      </c>
      <c r="E305" s="196">
        <f t="shared" ref="E305:AJ305" si="276">+D305+E304</f>
        <v>0</v>
      </c>
      <c r="F305" s="196">
        <f t="shared" si="276"/>
        <v>0</v>
      </c>
      <c r="G305" s="196">
        <f t="shared" si="276"/>
        <v>0</v>
      </c>
      <c r="H305" s="196">
        <f t="shared" si="276"/>
        <v>0</v>
      </c>
      <c r="I305" s="196">
        <f t="shared" si="276"/>
        <v>0</v>
      </c>
      <c r="J305" s="196">
        <f t="shared" si="276"/>
        <v>0</v>
      </c>
      <c r="K305" s="196">
        <f t="shared" si="276"/>
        <v>0</v>
      </c>
      <c r="L305" s="196">
        <f t="shared" si="276"/>
        <v>0</v>
      </c>
      <c r="M305" s="196">
        <f t="shared" si="276"/>
        <v>0</v>
      </c>
      <c r="N305" s="196">
        <f t="shared" si="276"/>
        <v>0.05</v>
      </c>
      <c r="O305" s="196">
        <f t="shared" si="276"/>
        <v>0.05</v>
      </c>
      <c r="P305" s="196">
        <f t="shared" si="276"/>
        <v>0.05</v>
      </c>
      <c r="Q305" s="196">
        <f t="shared" si="276"/>
        <v>0.05</v>
      </c>
      <c r="R305" s="196">
        <f t="shared" si="276"/>
        <v>0.05</v>
      </c>
      <c r="S305" s="196">
        <f t="shared" si="276"/>
        <v>0.05</v>
      </c>
      <c r="T305" s="196">
        <f t="shared" si="276"/>
        <v>0.05</v>
      </c>
      <c r="U305" s="196">
        <f t="shared" si="276"/>
        <v>0.05</v>
      </c>
      <c r="V305" s="196">
        <f t="shared" si="276"/>
        <v>0.05</v>
      </c>
      <c r="W305" s="196">
        <f t="shared" si="276"/>
        <v>0.05</v>
      </c>
      <c r="X305" s="196">
        <f t="shared" si="276"/>
        <v>6.611111111111112E-2</v>
      </c>
      <c r="Y305" s="196">
        <f t="shared" si="276"/>
        <v>8.2222222222222238E-2</v>
      </c>
      <c r="Z305" s="196">
        <f t="shared" si="276"/>
        <v>9.8333333333333356E-2</v>
      </c>
      <c r="AA305" s="196">
        <f t="shared" si="276"/>
        <v>0.11444444444444447</v>
      </c>
      <c r="AB305" s="196">
        <f t="shared" si="276"/>
        <v>0.13055555555555559</v>
      </c>
      <c r="AC305" s="196">
        <f t="shared" si="276"/>
        <v>0.1466666666666667</v>
      </c>
      <c r="AD305" s="196">
        <f t="shared" si="276"/>
        <v>0.1627777777777778</v>
      </c>
      <c r="AE305" s="196">
        <f t="shared" si="276"/>
        <v>0.1788888888888889</v>
      </c>
      <c r="AF305" s="83">
        <f t="shared" si="276"/>
        <v>0.19500000000000001</v>
      </c>
      <c r="AG305" s="196">
        <f t="shared" si="276"/>
        <v>0.21111111111111111</v>
      </c>
      <c r="AH305" s="196">
        <f t="shared" si="276"/>
        <v>0.22722222222222221</v>
      </c>
      <c r="AI305" s="196">
        <f t="shared" si="276"/>
        <v>0.24333333333333332</v>
      </c>
      <c r="AJ305" s="196">
        <f t="shared" si="276"/>
        <v>0.25944444444444442</v>
      </c>
      <c r="AK305" s="196">
        <f t="shared" ref="AK305:BB305" si="277">+AJ305+AK304</f>
        <v>0.27555555555555555</v>
      </c>
      <c r="AL305" s="196">
        <f t="shared" si="277"/>
        <v>0.29166666666666669</v>
      </c>
      <c r="AM305" s="196">
        <f t="shared" si="277"/>
        <v>0.30777777777777782</v>
      </c>
      <c r="AN305" s="196">
        <f t="shared" si="277"/>
        <v>0.32388888888888895</v>
      </c>
      <c r="AO305" s="196">
        <f t="shared" si="277"/>
        <v>0.34000000000000008</v>
      </c>
      <c r="AP305" s="196">
        <f t="shared" si="277"/>
        <v>1</v>
      </c>
      <c r="AQ305" s="196">
        <f t="shared" si="277"/>
        <v>1</v>
      </c>
      <c r="AR305" s="196">
        <f t="shared" si="277"/>
        <v>1</v>
      </c>
      <c r="AS305" s="196">
        <f t="shared" si="277"/>
        <v>1</v>
      </c>
      <c r="AT305" s="196">
        <f t="shared" si="277"/>
        <v>1</v>
      </c>
      <c r="AU305" s="196">
        <f t="shared" si="277"/>
        <v>1</v>
      </c>
      <c r="AV305" s="196">
        <f t="shared" si="277"/>
        <v>1</v>
      </c>
      <c r="AW305" s="196">
        <f t="shared" si="277"/>
        <v>1</v>
      </c>
      <c r="AX305" s="196">
        <f t="shared" si="277"/>
        <v>1</v>
      </c>
      <c r="AY305" s="196">
        <f t="shared" si="277"/>
        <v>1</v>
      </c>
      <c r="AZ305" s="196">
        <f t="shared" si="277"/>
        <v>1</v>
      </c>
      <c r="BA305" s="196">
        <f t="shared" si="277"/>
        <v>1</v>
      </c>
      <c r="BB305" s="196">
        <f t="shared" si="277"/>
        <v>1</v>
      </c>
      <c r="BC305" s="197"/>
      <c r="BD305" s="195"/>
    </row>
    <row r="306" spans="1:89" s="213" customFormat="1" x14ac:dyDescent="0.25">
      <c r="A306" s="261"/>
      <c r="B306" s="210"/>
      <c r="C306" s="266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  <c r="AA306" s="211"/>
      <c r="AB306" s="211"/>
      <c r="AC306" s="211"/>
      <c r="AD306" s="211"/>
      <c r="AE306" s="211"/>
      <c r="AF306" s="84"/>
      <c r="AG306" s="211"/>
      <c r="AH306" s="211"/>
      <c r="AI306" s="211"/>
      <c r="AJ306" s="211"/>
      <c r="AK306" s="211"/>
      <c r="AL306" s="211"/>
      <c r="AM306" s="211"/>
      <c r="AN306" s="211"/>
      <c r="AO306" s="211"/>
      <c r="AP306" s="211"/>
      <c r="AQ306" s="211"/>
      <c r="AR306" s="211"/>
      <c r="AS306" s="211"/>
      <c r="AT306" s="211"/>
      <c r="AU306" s="211"/>
      <c r="AV306" s="211"/>
      <c r="AW306" s="211"/>
      <c r="AX306" s="211"/>
      <c r="AY306" s="211"/>
      <c r="AZ306" s="211"/>
      <c r="BA306" s="211"/>
      <c r="BB306" s="211"/>
      <c r="BC306" s="212"/>
      <c r="BD306" s="210"/>
    </row>
    <row r="307" spans="1:89" s="199" customFormat="1" x14ac:dyDescent="0.25">
      <c r="A307" s="261"/>
      <c r="B307" s="199" t="s">
        <v>118</v>
      </c>
      <c r="C307" s="200">
        <v>14.2</v>
      </c>
      <c r="D307" s="201">
        <f t="shared" ref="D307:AI307" si="278">+D303*$C307</f>
        <v>0</v>
      </c>
      <c r="E307" s="201">
        <f t="shared" si="278"/>
        <v>0</v>
      </c>
      <c r="F307" s="201">
        <f t="shared" si="278"/>
        <v>0</v>
      </c>
      <c r="G307" s="201">
        <f t="shared" si="278"/>
        <v>0</v>
      </c>
      <c r="H307" s="201">
        <f t="shared" si="278"/>
        <v>0</v>
      </c>
      <c r="I307" s="201">
        <f t="shared" si="278"/>
        <v>0</v>
      </c>
      <c r="J307" s="201">
        <f t="shared" si="278"/>
        <v>0</v>
      </c>
      <c r="K307" s="201">
        <f t="shared" si="278"/>
        <v>0</v>
      </c>
      <c r="L307" s="201">
        <f t="shared" si="278"/>
        <v>0</v>
      </c>
      <c r="M307" s="201">
        <f t="shared" si="278"/>
        <v>0</v>
      </c>
      <c r="N307" s="201">
        <f t="shared" si="278"/>
        <v>0.70577380952380941</v>
      </c>
      <c r="O307" s="201">
        <f t="shared" si="278"/>
        <v>0.70577380952380941</v>
      </c>
      <c r="P307" s="201">
        <f t="shared" si="278"/>
        <v>0.70577380952380941</v>
      </c>
      <c r="Q307" s="201">
        <f t="shared" si="278"/>
        <v>0.70577380952380941</v>
      </c>
      <c r="R307" s="201">
        <f t="shared" si="278"/>
        <v>0.70577380952380941</v>
      </c>
      <c r="S307" s="201">
        <f t="shared" si="278"/>
        <v>0.70577380952380941</v>
      </c>
      <c r="T307" s="201">
        <f t="shared" si="278"/>
        <v>0.70577380952380941</v>
      </c>
      <c r="U307" s="201">
        <f t="shared" si="278"/>
        <v>0.70577380952380941</v>
      </c>
      <c r="V307" s="201">
        <f t="shared" si="278"/>
        <v>0.70577380952380941</v>
      </c>
      <c r="W307" s="201">
        <f t="shared" si="278"/>
        <v>0.70577380952380941</v>
      </c>
      <c r="X307" s="201">
        <f t="shared" si="278"/>
        <v>1.4160104761904762</v>
      </c>
      <c r="Y307" s="201">
        <f t="shared" si="278"/>
        <v>2.1262471428571432</v>
      </c>
      <c r="Z307" s="201">
        <f t="shared" si="278"/>
        <v>2.8364838095238096</v>
      </c>
      <c r="AA307" s="201">
        <f t="shared" si="278"/>
        <v>3.546720476190476</v>
      </c>
      <c r="AB307" s="201">
        <f t="shared" si="278"/>
        <v>4.256957142857142</v>
      </c>
      <c r="AC307" s="201">
        <f t="shared" si="278"/>
        <v>4.9671938095238088</v>
      </c>
      <c r="AD307" s="201">
        <f t="shared" si="278"/>
        <v>5.6774304761904757</v>
      </c>
      <c r="AE307" s="201">
        <f t="shared" si="278"/>
        <v>6.3876671428571417</v>
      </c>
      <c r="AF307" s="91">
        <f t="shared" si="278"/>
        <v>7.0979038095238085</v>
      </c>
      <c r="AG307" s="201">
        <f t="shared" si="278"/>
        <v>7.8081404761904745</v>
      </c>
      <c r="AH307" s="201">
        <f t="shared" si="278"/>
        <v>8.5183771428571422</v>
      </c>
      <c r="AI307" s="201">
        <f t="shared" si="278"/>
        <v>9.2286138095238091</v>
      </c>
      <c r="AJ307" s="201">
        <f t="shared" ref="AJ307:BB307" si="279">+AJ303*$C307</f>
        <v>9.9388504761904759</v>
      </c>
      <c r="AK307" s="201">
        <f t="shared" si="279"/>
        <v>10.649087142857143</v>
      </c>
      <c r="AL307" s="201">
        <f t="shared" si="279"/>
        <v>11.359323809523811</v>
      </c>
      <c r="AM307" s="201">
        <f t="shared" si="279"/>
        <v>12.069560476190478</v>
      </c>
      <c r="AN307" s="201">
        <f t="shared" si="279"/>
        <v>12.779797142857145</v>
      </c>
      <c r="AO307" s="201">
        <f t="shared" si="279"/>
        <v>13.490033809523812</v>
      </c>
      <c r="AP307" s="201">
        <f t="shared" si="279"/>
        <v>13.490033809523812</v>
      </c>
      <c r="AQ307" s="201">
        <f t="shared" si="279"/>
        <v>13.490033809523812</v>
      </c>
      <c r="AR307" s="201">
        <f t="shared" si="279"/>
        <v>13.490033809523812</v>
      </c>
      <c r="AS307" s="201">
        <f t="shared" si="279"/>
        <v>13.490033809523812</v>
      </c>
      <c r="AT307" s="201">
        <f t="shared" si="279"/>
        <v>14.200033809523813</v>
      </c>
      <c r="AU307" s="201">
        <f t="shared" si="279"/>
        <v>14.200033809523813</v>
      </c>
      <c r="AV307" s="201">
        <f t="shared" si="279"/>
        <v>14.200033809523813</v>
      </c>
      <c r="AW307" s="201">
        <f t="shared" si="279"/>
        <v>14.200033809523813</v>
      </c>
      <c r="AX307" s="201">
        <f t="shared" si="279"/>
        <v>14.200033809523813</v>
      </c>
      <c r="AY307" s="201">
        <f t="shared" si="279"/>
        <v>14.200033809523813</v>
      </c>
      <c r="AZ307" s="201">
        <f t="shared" si="279"/>
        <v>14.200033809523813</v>
      </c>
      <c r="BA307" s="201">
        <f t="shared" si="279"/>
        <v>14.200033809523813</v>
      </c>
      <c r="BB307" s="201">
        <f t="shared" si="279"/>
        <v>14.200033809523813</v>
      </c>
      <c r="BC307" s="202"/>
      <c r="BD307" s="203"/>
      <c r="BE307" s="203"/>
      <c r="BF307" s="203"/>
      <c r="BG307" s="203"/>
      <c r="BH307" s="203"/>
      <c r="BI307" s="203"/>
      <c r="BJ307" s="203"/>
      <c r="BK307" s="203"/>
      <c r="BL307" s="203"/>
      <c r="BM307" s="203"/>
      <c r="BN307" s="203"/>
      <c r="BO307" s="203"/>
      <c r="BP307" s="203"/>
      <c r="BQ307" s="203"/>
      <c r="BR307" s="203"/>
      <c r="BS307" s="203"/>
      <c r="BT307" s="203"/>
      <c r="BU307" s="203"/>
      <c r="BV307" s="203"/>
      <c r="BW307" s="203"/>
      <c r="BX307" s="203"/>
      <c r="BY307" s="203"/>
      <c r="BZ307" s="203"/>
      <c r="CA307" s="203"/>
      <c r="CB307" s="203"/>
      <c r="CC307" s="203"/>
      <c r="CD307" s="203"/>
      <c r="CE307" s="203"/>
      <c r="CF307" s="203"/>
      <c r="CG307" s="203"/>
      <c r="CH307" s="203"/>
      <c r="CI307" s="203"/>
      <c r="CJ307" s="203"/>
      <c r="CK307" s="203"/>
    </row>
    <row r="308" spans="1:89" s="204" customFormat="1" ht="13.8" thickBot="1" x14ac:dyDescent="0.3">
      <c r="A308" s="262"/>
      <c r="B308" s="204" t="s">
        <v>119</v>
      </c>
      <c r="C308" s="205" t="str">
        <f>+'NTP or Sold'!B33</f>
        <v>Committed</v>
      </c>
      <c r="D308" s="206">
        <f t="shared" ref="D308:AI308" si="280">+D305*$C307</f>
        <v>0</v>
      </c>
      <c r="E308" s="206">
        <f t="shared" si="280"/>
        <v>0</v>
      </c>
      <c r="F308" s="206">
        <f t="shared" si="280"/>
        <v>0</v>
      </c>
      <c r="G308" s="206">
        <f t="shared" si="280"/>
        <v>0</v>
      </c>
      <c r="H308" s="206">
        <f t="shared" si="280"/>
        <v>0</v>
      </c>
      <c r="I308" s="206">
        <f t="shared" si="280"/>
        <v>0</v>
      </c>
      <c r="J308" s="206">
        <f t="shared" si="280"/>
        <v>0</v>
      </c>
      <c r="K308" s="206">
        <f t="shared" si="280"/>
        <v>0</v>
      </c>
      <c r="L308" s="206">
        <f t="shared" si="280"/>
        <v>0</v>
      </c>
      <c r="M308" s="206">
        <f t="shared" si="280"/>
        <v>0</v>
      </c>
      <c r="N308" s="206">
        <f t="shared" si="280"/>
        <v>0.71</v>
      </c>
      <c r="O308" s="206">
        <f t="shared" si="280"/>
        <v>0.71</v>
      </c>
      <c r="P308" s="206">
        <f t="shared" si="280"/>
        <v>0.71</v>
      </c>
      <c r="Q308" s="206">
        <f t="shared" si="280"/>
        <v>0.71</v>
      </c>
      <c r="R308" s="206">
        <f t="shared" si="280"/>
        <v>0.71</v>
      </c>
      <c r="S308" s="206">
        <f t="shared" si="280"/>
        <v>0.71</v>
      </c>
      <c r="T308" s="206">
        <f t="shared" si="280"/>
        <v>0.71</v>
      </c>
      <c r="U308" s="206">
        <f t="shared" si="280"/>
        <v>0.71</v>
      </c>
      <c r="V308" s="206">
        <f t="shared" si="280"/>
        <v>0.71</v>
      </c>
      <c r="W308" s="206">
        <f t="shared" si="280"/>
        <v>0.71</v>
      </c>
      <c r="X308" s="206">
        <f t="shared" si="280"/>
        <v>0.93877777777777782</v>
      </c>
      <c r="Y308" s="206">
        <f t="shared" si="280"/>
        <v>1.1675555555555557</v>
      </c>
      <c r="Z308" s="206">
        <f t="shared" si="280"/>
        <v>1.3963333333333336</v>
      </c>
      <c r="AA308" s="206">
        <f t="shared" si="280"/>
        <v>1.6251111111111114</v>
      </c>
      <c r="AB308" s="206">
        <f t="shared" si="280"/>
        <v>1.8538888888888894</v>
      </c>
      <c r="AC308" s="206">
        <f t="shared" si="280"/>
        <v>2.0826666666666669</v>
      </c>
      <c r="AD308" s="206">
        <f t="shared" si="280"/>
        <v>2.3114444444444446</v>
      </c>
      <c r="AE308" s="206">
        <f t="shared" si="280"/>
        <v>2.5402222222222224</v>
      </c>
      <c r="AF308" s="137">
        <f t="shared" si="280"/>
        <v>2.7690000000000001</v>
      </c>
      <c r="AG308" s="206">
        <f t="shared" si="280"/>
        <v>2.9977777777777774</v>
      </c>
      <c r="AH308" s="206">
        <f t="shared" si="280"/>
        <v>3.2265555555555552</v>
      </c>
      <c r="AI308" s="206">
        <f t="shared" si="280"/>
        <v>3.4553333333333329</v>
      </c>
      <c r="AJ308" s="206">
        <f t="shared" ref="AJ308:BB308" si="281">+AJ305*$C307</f>
        <v>3.6841111111111107</v>
      </c>
      <c r="AK308" s="206">
        <f t="shared" si="281"/>
        <v>3.9128888888888889</v>
      </c>
      <c r="AL308" s="206">
        <f t="shared" si="281"/>
        <v>4.1416666666666666</v>
      </c>
      <c r="AM308" s="206">
        <f t="shared" si="281"/>
        <v>4.3704444444444448</v>
      </c>
      <c r="AN308" s="206">
        <f t="shared" si="281"/>
        <v>4.599222222222223</v>
      </c>
      <c r="AO308" s="206">
        <f t="shared" si="281"/>
        <v>4.8280000000000012</v>
      </c>
      <c r="AP308" s="206">
        <f t="shared" si="281"/>
        <v>14.2</v>
      </c>
      <c r="AQ308" s="206">
        <f t="shared" si="281"/>
        <v>14.2</v>
      </c>
      <c r="AR308" s="206">
        <f t="shared" si="281"/>
        <v>14.2</v>
      </c>
      <c r="AS308" s="206">
        <f t="shared" si="281"/>
        <v>14.2</v>
      </c>
      <c r="AT308" s="206">
        <f t="shared" si="281"/>
        <v>14.2</v>
      </c>
      <c r="AU308" s="206">
        <f t="shared" si="281"/>
        <v>14.2</v>
      </c>
      <c r="AV308" s="206">
        <f t="shared" si="281"/>
        <v>14.2</v>
      </c>
      <c r="AW308" s="206">
        <f t="shared" si="281"/>
        <v>14.2</v>
      </c>
      <c r="AX308" s="206">
        <f t="shared" si="281"/>
        <v>14.2</v>
      </c>
      <c r="AY308" s="206">
        <f t="shared" si="281"/>
        <v>14.2</v>
      </c>
      <c r="AZ308" s="206">
        <f t="shared" si="281"/>
        <v>14.2</v>
      </c>
      <c r="BA308" s="206">
        <f t="shared" si="281"/>
        <v>14.2</v>
      </c>
      <c r="BB308" s="206">
        <f t="shared" si="281"/>
        <v>14.2</v>
      </c>
      <c r="BC308" s="207"/>
      <c r="BD308" s="208"/>
      <c r="BE308" s="208"/>
      <c r="BF308" s="208"/>
      <c r="BG308" s="208"/>
      <c r="BH308" s="208"/>
      <c r="BI308" s="208"/>
      <c r="BJ308" s="208"/>
      <c r="BK308" s="208"/>
      <c r="BL308" s="208"/>
      <c r="BM308" s="208"/>
      <c r="BN308" s="208"/>
      <c r="BO308" s="208"/>
      <c r="BP308" s="208"/>
      <c r="BQ308" s="208"/>
      <c r="BR308" s="208"/>
      <c r="BS308" s="208"/>
      <c r="BT308" s="208"/>
      <c r="BU308" s="208"/>
      <c r="BV308" s="208"/>
      <c r="BW308" s="208"/>
      <c r="BX308" s="208"/>
      <c r="BY308" s="208"/>
      <c r="BZ308" s="208"/>
      <c r="CA308" s="208"/>
      <c r="CB308" s="208"/>
      <c r="CC308" s="208"/>
      <c r="CD308" s="208"/>
      <c r="CE308" s="208"/>
      <c r="CF308" s="208"/>
      <c r="CG308" s="208"/>
      <c r="CH308" s="208"/>
      <c r="CI308" s="208"/>
      <c r="CJ308" s="208"/>
      <c r="CK308" s="208"/>
    </row>
    <row r="309" spans="1:89" s="194" customFormat="1" ht="15" customHeight="1" thickTop="1" x14ac:dyDescent="0.25">
      <c r="A309" s="260">
        <f>+A301+1</f>
        <v>6</v>
      </c>
      <c r="B309" s="191" t="str">
        <f>+'NTP or Sold'!G34</f>
        <v>LM6000</v>
      </c>
      <c r="C309" s="265" t="str">
        <f>+'NTP or Sold'!S34</f>
        <v>Elektrobolt (ESA) - 85%</v>
      </c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85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3"/>
    </row>
    <row r="310" spans="1:89" s="198" customFormat="1" x14ac:dyDescent="0.25">
      <c r="A310" s="261"/>
      <c r="B310" s="195" t="s">
        <v>114</v>
      </c>
      <c r="C310" s="266"/>
      <c r="D310" s="196">
        <v>0</v>
      </c>
      <c r="E310" s="196">
        <v>0</v>
      </c>
      <c r="F310" s="196">
        <v>0</v>
      </c>
      <c r="G310" s="196">
        <v>0</v>
      </c>
      <c r="H310" s="196">
        <v>0</v>
      </c>
      <c r="I310" s="196">
        <v>0</v>
      </c>
      <c r="J310" s="196">
        <v>0</v>
      </c>
      <c r="K310" s="196">
        <v>0</v>
      </c>
      <c r="L310" s="196">
        <v>0</v>
      </c>
      <c r="M310" s="196">
        <v>0</v>
      </c>
      <c r="N310" s="196">
        <f>16.7/336</f>
        <v>4.9702380952380949E-2</v>
      </c>
      <c r="O310" s="196">
        <v>0</v>
      </c>
      <c r="P310" s="196">
        <v>0</v>
      </c>
      <c r="Q310" s="196">
        <v>0</v>
      </c>
      <c r="R310" s="196">
        <v>0</v>
      </c>
      <c r="S310" s="196">
        <v>0</v>
      </c>
      <c r="T310" s="196">
        <v>0</v>
      </c>
      <c r="U310" s="196">
        <v>0</v>
      </c>
      <c r="V310" s="196">
        <v>0</v>
      </c>
      <c r="W310" s="196">
        <v>0</v>
      </c>
      <c r="X310" s="196">
        <f t="shared" ref="X310:AO310" si="282">+(0.95-0.0497)/18</f>
        <v>5.0016666666666668E-2</v>
      </c>
      <c r="Y310" s="196">
        <f t="shared" si="282"/>
        <v>5.0016666666666668E-2</v>
      </c>
      <c r="Z310" s="196">
        <f t="shared" si="282"/>
        <v>5.0016666666666668E-2</v>
      </c>
      <c r="AA310" s="196">
        <f t="shared" si="282"/>
        <v>5.0016666666666668E-2</v>
      </c>
      <c r="AB310" s="196">
        <f t="shared" si="282"/>
        <v>5.0016666666666668E-2</v>
      </c>
      <c r="AC310" s="196">
        <f t="shared" si="282"/>
        <v>5.0016666666666668E-2</v>
      </c>
      <c r="AD310" s="196">
        <f t="shared" si="282"/>
        <v>5.0016666666666668E-2</v>
      </c>
      <c r="AE310" s="196">
        <f t="shared" si="282"/>
        <v>5.0016666666666668E-2</v>
      </c>
      <c r="AF310" s="83">
        <f t="shared" si="282"/>
        <v>5.0016666666666668E-2</v>
      </c>
      <c r="AG310" s="196">
        <f t="shared" si="282"/>
        <v>5.0016666666666668E-2</v>
      </c>
      <c r="AH310" s="196">
        <f t="shared" si="282"/>
        <v>5.0016666666666668E-2</v>
      </c>
      <c r="AI310" s="196">
        <f t="shared" si="282"/>
        <v>5.0016666666666668E-2</v>
      </c>
      <c r="AJ310" s="196">
        <f t="shared" si="282"/>
        <v>5.0016666666666668E-2</v>
      </c>
      <c r="AK310" s="196">
        <f t="shared" si="282"/>
        <v>5.0016666666666668E-2</v>
      </c>
      <c r="AL310" s="196">
        <f t="shared" si="282"/>
        <v>5.0016666666666668E-2</v>
      </c>
      <c r="AM310" s="196">
        <f t="shared" si="282"/>
        <v>5.0016666666666668E-2</v>
      </c>
      <c r="AN310" s="196">
        <f t="shared" si="282"/>
        <v>5.0016666666666668E-2</v>
      </c>
      <c r="AO310" s="196">
        <f t="shared" si="282"/>
        <v>5.0016666666666668E-2</v>
      </c>
      <c r="AP310" s="196">
        <v>0</v>
      </c>
      <c r="AQ310" s="196">
        <v>0</v>
      </c>
      <c r="AR310" s="196">
        <v>0</v>
      </c>
      <c r="AS310" s="196">
        <v>0</v>
      </c>
      <c r="AT310" s="196">
        <v>0.05</v>
      </c>
      <c r="AU310" s="196">
        <v>0</v>
      </c>
      <c r="AV310" s="196">
        <v>0</v>
      </c>
      <c r="AW310" s="196">
        <v>0</v>
      </c>
      <c r="AX310" s="196">
        <v>0</v>
      </c>
      <c r="AY310" s="196">
        <v>0</v>
      </c>
      <c r="AZ310" s="196">
        <v>0</v>
      </c>
      <c r="BA310" s="196">
        <v>0</v>
      </c>
      <c r="BB310" s="196">
        <v>0</v>
      </c>
      <c r="BC310" s="197">
        <f>SUM(N310:BB310)</f>
        <v>1.0000023809523813</v>
      </c>
      <c r="BD310" s="195"/>
    </row>
    <row r="311" spans="1:89" s="198" customFormat="1" x14ac:dyDescent="0.25">
      <c r="A311" s="261"/>
      <c r="B311" s="195" t="s">
        <v>115</v>
      </c>
      <c r="C311" s="266"/>
      <c r="D311" s="196">
        <f>+D310</f>
        <v>0</v>
      </c>
      <c r="E311" s="196">
        <f t="shared" ref="E311:AJ311" si="283">+D311+E310</f>
        <v>0</v>
      </c>
      <c r="F311" s="196">
        <f t="shared" si="283"/>
        <v>0</v>
      </c>
      <c r="G311" s="196">
        <f t="shared" si="283"/>
        <v>0</v>
      </c>
      <c r="H311" s="196">
        <f t="shared" si="283"/>
        <v>0</v>
      </c>
      <c r="I311" s="196">
        <f t="shared" si="283"/>
        <v>0</v>
      </c>
      <c r="J311" s="196">
        <f t="shared" si="283"/>
        <v>0</v>
      </c>
      <c r="K311" s="196">
        <f t="shared" si="283"/>
        <v>0</v>
      </c>
      <c r="L311" s="196">
        <f t="shared" si="283"/>
        <v>0</v>
      </c>
      <c r="M311" s="196">
        <f t="shared" si="283"/>
        <v>0</v>
      </c>
      <c r="N311" s="196">
        <f t="shared" si="283"/>
        <v>4.9702380952380949E-2</v>
      </c>
      <c r="O311" s="196">
        <f t="shared" si="283"/>
        <v>4.9702380952380949E-2</v>
      </c>
      <c r="P311" s="196">
        <f t="shared" si="283"/>
        <v>4.9702380952380949E-2</v>
      </c>
      <c r="Q311" s="196">
        <f t="shared" si="283"/>
        <v>4.9702380952380949E-2</v>
      </c>
      <c r="R311" s="196">
        <f t="shared" si="283"/>
        <v>4.9702380952380949E-2</v>
      </c>
      <c r="S311" s="196">
        <f t="shared" si="283"/>
        <v>4.9702380952380949E-2</v>
      </c>
      <c r="T311" s="196">
        <f t="shared" si="283"/>
        <v>4.9702380952380949E-2</v>
      </c>
      <c r="U311" s="196">
        <f t="shared" si="283"/>
        <v>4.9702380952380949E-2</v>
      </c>
      <c r="V311" s="196">
        <f t="shared" si="283"/>
        <v>4.9702380952380949E-2</v>
      </c>
      <c r="W311" s="196">
        <f t="shared" si="283"/>
        <v>4.9702380952380949E-2</v>
      </c>
      <c r="X311" s="196">
        <f t="shared" si="283"/>
        <v>9.9719047619047624E-2</v>
      </c>
      <c r="Y311" s="196">
        <f t="shared" si="283"/>
        <v>0.14973571428571431</v>
      </c>
      <c r="Z311" s="196">
        <f t="shared" si="283"/>
        <v>0.19975238095238096</v>
      </c>
      <c r="AA311" s="196">
        <f t="shared" si="283"/>
        <v>0.24976904761904761</v>
      </c>
      <c r="AB311" s="196">
        <f t="shared" si="283"/>
        <v>0.29978571428571427</v>
      </c>
      <c r="AC311" s="196">
        <f t="shared" si="283"/>
        <v>0.34980238095238092</v>
      </c>
      <c r="AD311" s="196">
        <f t="shared" si="283"/>
        <v>0.39981904761904757</v>
      </c>
      <c r="AE311" s="196">
        <f t="shared" si="283"/>
        <v>0.44983571428571423</v>
      </c>
      <c r="AF311" s="83">
        <f t="shared" si="283"/>
        <v>0.49985238095238088</v>
      </c>
      <c r="AG311" s="196">
        <f t="shared" si="283"/>
        <v>0.54986904761904754</v>
      </c>
      <c r="AH311" s="196">
        <f t="shared" si="283"/>
        <v>0.59988571428571424</v>
      </c>
      <c r="AI311" s="196">
        <f t="shared" si="283"/>
        <v>0.64990238095238095</v>
      </c>
      <c r="AJ311" s="196">
        <f t="shared" si="283"/>
        <v>0.69991904761904766</v>
      </c>
      <c r="AK311" s="196">
        <f t="shared" ref="AK311:BB311" si="284">+AJ311+AK310</f>
        <v>0.74993571428571437</v>
      </c>
      <c r="AL311" s="196">
        <f t="shared" si="284"/>
        <v>0.79995238095238108</v>
      </c>
      <c r="AM311" s="196">
        <f t="shared" si="284"/>
        <v>0.84996904761904779</v>
      </c>
      <c r="AN311" s="196">
        <f t="shared" si="284"/>
        <v>0.8999857142857145</v>
      </c>
      <c r="AO311" s="196">
        <f t="shared" si="284"/>
        <v>0.95000238095238121</v>
      </c>
      <c r="AP311" s="196">
        <f t="shared" si="284"/>
        <v>0.95000238095238121</v>
      </c>
      <c r="AQ311" s="196">
        <f t="shared" si="284"/>
        <v>0.95000238095238121</v>
      </c>
      <c r="AR311" s="196">
        <f t="shared" si="284"/>
        <v>0.95000238095238121</v>
      </c>
      <c r="AS311" s="196">
        <f t="shared" si="284"/>
        <v>0.95000238095238121</v>
      </c>
      <c r="AT311" s="196">
        <f t="shared" si="284"/>
        <v>1.0000023809523813</v>
      </c>
      <c r="AU311" s="196">
        <f t="shared" si="284"/>
        <v>1.0000023809523813</v>
      </c>
      <c r="AV311" s="196">
        <f t="shared" si="284"/>
        <v>1.0000023809523813</v>
      </c>
      <c r="AW311" s="196">
        <f t="shared" si="284"/>
        <v>1.0000023809523813</v>
      </c>
      <c r="AX311" s="196">
        <f t="shared" si="284"/>
        <v>1.0000023809523813</v>
      </c>
      <c r="AY311" s="196">
        <f t="shared" si="284"/>
        <v>1.0000023809523813</v>
      </c>
      <c r="AZ311" s="196">
        <f t="shared" si="284"/>
        <v>1.0000023809523813</v>
      </c>
      <c r="BA311" s="196">
        <f t="shared" si="284"/>
        <v>1.0000023809523813</v>
      </c>
      <c r="BB311" s="196">
        <f t="shared" si="284"/>
        <v>1.0000023809523813</v>
      </c>
      <c r="BC311" s="197"/>
      <c r="BD311" s="195"/>
    </row>
    <row r="312" spans="1:89" s="198" customFormat="1" x14ac:dyDescent="0.25">
      <c r="A312" s="261"/>
      <c r="B312" s="195" t="s">
        <v>116</v>
      </c>
      <c r="C312" s="266"/>
      <c r="D312" s="196">
        <v>0</v>
      </c>
      <c r="E312" s="196">
        <v>0</v>
      </c>
      <c r="F312" s="196">
        <v>0</v>
      </c>
      <c r="G312" s="196">
        <v>0</v>
      </c>
      <c r="H312" s="196">
        <v>0</v>
      </c>
      <c r="I312" s="196">
        <v>0</v>
      </c>
      <c r="J312" s="196">
        <v>0</v>
      </c>
      <c r="K312" s="196">
        <v>0</v>
      </c>
      <c r="L312" s="196">
        <v>0</v>
      </c>
      <c r="M312" s="196">
        <v>0</v>
      </c>
      <c r="N312" s="196">
        <v>0.05</v>
      </c>
      <c r="O312" s="196">
        <v>0</v>
      </c>
      <c r="P312" s="196">
        <v>0</v>
      </c>
      <c r="Q312" s="196">
        <v>0</v>
      </c>
      <c r="R312" s="196">
        <v>0</v>
      </c>
      <c r="S312" s="196">
        <v>0</v>
      </c>
      <c r="T312" s="196">
        <v>0</v>
      </c>
      <c r="U312" s="196">
        <v>0</v>
      </c>
      <c r="V312" s="196">
        <v>0</v>
      </c>
      <c r="W312" s="196">
        <v>0</v>
      </c>
      <c r="X312" s="196">
        <f t="shared" ref="X312:AO312" si="285">+(0.34-0.05)/18</f>
        <v>1.6111111111111114E-2</v>
      </c>
      <c r="Y312" s="196">
        <f t="shared" si="285"/>
        <v>1.6111111111111114E-2</v>
      </c>
      <c r="Z312" s="196">
        <f t="shared" si="285"/>
        <v>1.6111111111111114E-2</v>
      </c>
      <c r="AA312" s="196">
        <f t="shared" si="285"/>
        <v>1.6111111111111114E-2</v>
      </c>
      <c r="AB312" s="196">
        <f t="shared" si="285"/>
        <v>1.6111111111111114E-2</v>
      </c>
      <c r="AC312" s="196">
        <f t="shared" si="285"/>
        <v>1.6111111111111114E-2</v>
      </c>
      <c r="AD312" s="196">
        <f t="shared" si="285"/>
        <v>1.6111111111111114E-2</v>
      </c>
      <c r="AE312" s="196">
        <f t="shared" si="285"/>
        <v>1.6111111111111114E-2</v>
      </c>
      <c r="AF312" s="83">
        <f t="shared" si="285"/>
        <v>1.6111111111111114E-2</v>
      </c>
      <c r="AG312" s="196">
        <f t="shared" si="285"/>
        <v>1.6111111111111114E-2</v>
      </c>
      <c r="AH312" s="196">
        <f t="shared" si="285"/>
        <v>1.6111111111111114E-2</v>
      </c>
      <c r="AI312" s="196">
        <f t="shared" si="285"/>
        <v>1.6111111111111114E-2</v>
      </c>
      <c r="AJ312" s="196">
        <f t="shared" si="285"/>
        <v>1.6111111111111114E-2</v>
      </c>
      <c r="AK312" s="196">
        <f t="shared" si="285"/>
        <v>1.6111111111111114E-2</v>
      </c>
      <c r="AL312" s="196">
        <f t="shared" si="285"/>
        <v>1.6111111111111114E-2</v>
      </c>
      <c r="AM312" s="196">
        <f t="shared" si="285"/>
        <v>1.6111111111111114E-2</v>
      </c>
      <c r="AN312" s="196">
        <f t="shared" si="285"/>
        <v>1.6111111111111114E-2</v>
      </c>
      <c r="AO312" s="196">
        <f t="shared" si="285"/>
        <v>1.6111111111111114E-2</v>
      </c>
      <c r="AP312" s="196">
        <v>0.66</v>
      </c>
      <c r="AQ312" s="196">
        <v>0</v>
      </c>
      <c r="AR312" s="196">
        <v>0</v>
      </c>
      <c r="AS312" s="196">
        <v>0</v>
      </c>
      <c r="AT312" s="196">
        <v>0</v>
      </c>
      <c r="AU312" s="196">
        <v>0</v>
      </c>
      <c r="AV312" s="196">
        <v>0</v>
      </c>
      <c r="AW312" s="196">
        <v>0</v>
      </c>
      <c r="AX312" s="196">
        <v>0</v>
      </c>
      <c r="AY312" s="196">
        <v>0</v>
      </c>
      <c r="AZ312" s="196">
        <v>0</v>
      </c>
      <c r="BA312" s="196">
        <v>0</v>
      </c>
      <c r="BB312" s="196">
        <v>0</v>
      </c>
      <c r="BC312" s="197">
        <f>SUM(N312:BB312)</f>
        <v>1</v>
      </c>
      <c r="BD312" s="195"/>
    </row>
    <row r="313" spans="1:89" s="198" customFormat="1" x14ac:dyDescent="0.25">
      <c r="A313" s="261"/>
      <c r="B313" s="195" t="s">
        <v>117</v>
      </c>
      <c r="C313" s="266"/>
      <c r="D313" s="196">
        <f>+D312</f>
        <v>0</v>
      </c>
      <c r="E313" s="196">
        <f t="shared" ref="E313:AJ313" si="286">+D313+E312</f>
        <v>0</v>
      </c>
      <c r="F313" s="196">
        <f t="shared" si="286"/>
        <v>0</v>
      </c>
      <c r="G313" s="196">
        <f t="shared" si="286"/>
        <v>0</v>
      </c>
      <c r="H313" s="196">
        <f t="shared" si="286"/>
        <v>0</v>
      </c>
      <c r="I313" s="196">
        <f t="shared" si="286"/>
        <v>0</v>
      </c>
      <c r="J313" s="196">
        <f t="shared" si="286"/>
        <v>0</v>
      </c>
      <c r="K313" s="196">
        <f t="shared" si="286"/>
        <v>0</v>
      </c>
      <c r="L313" s="196">
        <f t="shared" si="286"/>
        <v>0</v>
      </c>
      <c r="M313" s="196">
        <f t="shared" si="286"/>
        <v>0</v>
      </c>
      <c r="N313" s="196">
        <f t="shared" si="286"/>
        <v>0.05</v>
      </c>
      <c r="O313" s="196">
        <f t="shared" si="286"/>
        <v>0.05</v>
      </c>
      <c r="P313" s="196">
        <f t="shared" si="286"/>
        <v>0.05</v>
      </c>
      <c r="Q313" s="196">
        <f t="shared" si="286"/>
        <v>0.05</v>
      </c>
      <c r="R313" s="196">
        <f t="shared" si="286"/>
        <v>0.05</v>
      </c>
      <c r="S313" s="196">
        <f t="shared" si="286"/>
        <v>0.05</v>
      </c>
      <c r="T313" s="196">
        <f t="shared" si="286"/>
        <v>0.05</v>
      </c>
      <c r="U313" s="196">
        <f t="shared" si="286"/>
        <v>0.05</v>
      </c>
      <c r="V313" s="196">
        <f t="shared" si="286"/>
        <v>0.05</v>
      </c>
      <c r="W313" s="196">
        <f t="shared" si="286"/>
        <v>0.05</v>
      </c>
      <c r="X313" s="196">
        <f t="shared" si="286"/>
        <v>6.611111111111112E-2</v>
      </c>
      <c r="Y313" s="196">
        <f t="shared" si="286"/>
        <v>8.2222222222222238E-2</v>
      </c>
      <c r="Z313" s="196">
        <f t="shared" si="286"/>
        <v>9.8333333333333356E-2</v>
      </c>
      <c r="AA313" s="196">
        <f t="shared" si="286"/>
        <v>0.11444444444444447</v>
      </c>
      <c r="AB313" s="196">
        <f t="shared" si="286"/>
        <v>0.13055555555555559</v>
      </c>
      <c r="AC313" s="196">
        <f t="shared" si="286"/>
        <v>0.1466666666666667</v>
      </c>
      <c r="AD313" s="196">
        <f t="shared" si="286"/>
        <v>0.1627777777777778</v>
      </c>
      <c r="AE313" s="196">
        <f t="shared" si="286"/>
        <v>0.1788888888888889</v>
      </c>
      <c r="AF313" s="83">
        <f t="shared" si="286"/>
        <v>0.19500000000000001</v>
      </c>
      <c r="AG313" s="196">
        <f t="shared" si="286"/>
        <v>0.21111111111111111</v>
      </c>
      <c r="AH313" s="196">
        <f t="shared" si="286"/>
        <v>0.22722222222222221</v>
      </c>
      <c r="AI313" s="196">
        <f t="shared" si="286"/>
        <v>0.24333333333333332</v>
      </c>
      <c r="AJ313" s="196">
        <f t="shared" si="286"/>
        <v>0.25944444444444442</v>
      </c>
      <c r="AK313" s="196">
        <f t="shared" ref="AK313:BB313" si="287">+AJ313+AK312</f>
        <v>0.27555555555555555</v>
      </c>
      <c r="AL313" s="196">
        <f t="shared" si="287"/>
        <v>0.29166666666666669</v>
      </c>
      <c r="AM313" s="196">
        <f t="shared" si="287"/>
        <v>0.30777777777777782</v>
      </c>
      <c r="AN313" s="196">
        <f t="shared" si="287"/>
        <v>0.32388888888888895</v>
      </c>
      <c r="AO313" s="196">
        <f t="shared" si="287"/>
        <v>0.34000000000000008</v>
      </c>
      <c r="AP313" s="196">
        <f t="shared" si="287"/>
        <v>1</v>
      </c>
      <c r="AQ313" s="196">
        <f t="shared" si="287"/>
        <v>1</v>
      </c>
      <c r="AR313" s="196">
        <f t="shared" si="287"/>
        <v>1</v>
      </c>
      <c r="AS313" s="196">
        <f t="shared" si="287"/>
        <v>1</v>
      </c>
      <c r="AT313" s="196">
        <f t="shared" si="287"/>
        <v>1</v>
      </c>
      <c r="AU313" s="196">
        <f t="shared" si="287"/>
        <v>1</v>
      </c>
      <c r="AV313" s="196">
        <f t="shared" si="287"/>
        <v>1</v>
      </c>
      <c r="AW313" s="196">
        <f t="shared" si="287"/>
        <v>1</v>
      </c>
      <c r="AX313" s="196">
        <f t="shared" si="287"/>
        <v>1</v>
      </c>
      <c r="AY313" s="196">
        <f t="shared" si="287"/>
        <v>1</v>
      </c>
      <c r="AZ313" s="196">
        <f t="shared" si="287"/>
        <v>1</v>
      </c>
      <c r="BA313" s="196">
        <f t="shared" si="287"/>
        <v>1</v>
      </c>
      <c r="BB313" s="196">
        <f t="shared" si="287"/>
        <v>1</v>
      </c>
      <c r="BC313" s="197"/>
      <c r="BD313" s="195"/>
    </row>
    <row r="314" spans="1:89" s="213" customFormat="1" x14ac:dyDescent="0.25">
      <c r="A314" s="261"/>
      <c r="B314" s="210"/>
      <c r="C314" s="266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84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2"/>
      <c r="BD314" s="210"/>
    </row>
    <row r="315" spans="1:89" s="199" customFormat="1" x14ac:dyDescent="0.25">
      <c r="A315" s="261"/>
      <c r="B315" s="199" t="s">
        <v>118</v>
      </c>
      <c r="C315" s="200">
        <v>14.2</v>
      </c>
      <c r="D315" s="201">
        <f t="shared" ref="D315:AI315" si="288">+D311*$C315</f>
        <v>0</v>
      </c>
      <c r="E315" s="201">
        <f t="shared" si="288"/>
        <v>0</v>
      </c>
      <c r="F315" s="201">
        <f t="shared" si="288"/>
        <v>0</v>
      </c>
      <c r="G315" s="201">
        <f t="shared" si="288"/>
        <v>0</v>
      </c>
      <c r="H315" s="201">
        <f t="shared" si="288"/>
        <v>0</v>
      </c>
      <c r="I315" s="201">
        <f t="shared" si="288"/>
        <v>0</v>
      </c>
      <c r="J315" s="201">
        <f t="shared" si="288"/>
        <v>0</v>
      </c>
      <c r="K315" s="201">
        <f t="shared" si="288"/>
        <v>0</v>
      </c>
      <c r="L315" s="201">
        <f t="shared" si="288"/>
        <v>0</v>
      </c>
      <c r="M315" s="201">
        <f t="shared" si="288"/>
        <v>0</v>
      </c>
      <c r="N315" s="201">
        <f t="shared" si="288"/>
        <v>0.70577380952380941</v>
      </c>
      <c r="O315" s="201">
        <f t="shared" si="288"/>
        <v>0.70577380952380941</v>
      </c>
      <c r="P315" s="201">
        <f t="shared" si="288"/>
        <v>0.70577380952380941</v>
      </c>
      <c r="Q315" s="201">
        <f t="shared" si="288"/>
        <v>0.70577380952380941</v>
      </c>
      <c r="R315" s="201">
        <f t="shared" si="288"/>
        <v>0.70577380952380941</v>
      </c>
      <c r="S315" s="201">
        <f t="shared" si="288"/>
        <v>0.70577380952380941</v>
      </c>
      <c r="T315" s="201">
        <f t="shared" si="288"/>
        <v>0.70577380952380941</v>
      </c>
      <c r="U315" s="201">
        <f t="shared" si="288"/>
        <v>0.70577380952380941</v>
      </c>
      <c r="V315" s="201">
        <f t="shared" si="288"/>
        <v>0.70577380952380941</v>
      </c>
      <c r="W315" s="201">
        <f t="shared" si="288"/>
        <v>0.70577380952380941</v>
      </c>
      <c r="X315" s="201">
        <f t="shared" si="288"/>
        <v>1.4160104761904762</v>
      </c>
      <c r="Y315" s="201">
        <f t="shared" si="288"/>
        <v>2.1262471428571432</v>
      </c>
      <c r="Z315" s="201">
        <f t="shared" si="288"/>
        <v>2.8364838095238096</v>
      </c>
      <c r="AA315" s="201">
        <f t="shared" si="288"/>
        <v>3.546720476190476</v>
      </c>
      <c r="AB315" s="201">
        <f t="shared" si="288"/>
        <v>4.256957142857142</v>
      </c>
      <c r="AC315" s="201">
        <f t="shared" si="288"/>
        <v>4.9671938095238088</v>
      </c>
      <c r="AD315" s="201">
        <f t="shared" si="288"/>
        <v>5.6774304761904757</v>
      </c>
      <c r="AE315" s="201">
        <f t="shared" si="288"/>
        <v>6.3876671428571417</v>
      </c>
      <c r="AF315" s="91">
        <f t="shared" si="288"/>
        <v>7.0979038095238085</v>
      </c>
      <c r="AG315" s="201">
        <f t="shared" si="288"/>
        <v>7.8081404761904745</v>
      </c>
      <c r="AH315" s="201">
        <f t="shared" si="288"/>
        <v>8.5183771428571422</v>
      </c>
      <c r="AI315" s="201">
        <f t="shared" si="288"/>
        <v>9.2286138095238091</v>
      </c>
      <c r="AJ315" s="201">
        <f t="shared" ref="AJ315:BB315" si="289">+AJ311*$C315</f>
        <v>9.9388504761904759</v>
      </c>
      <c r="AK315" s="201">
        <f t="shared" si="289"/>
        <v>10.649087142857143</v>
      </c>
      <c r="AL315" s="201">
        <f t="shared" si="289"/>
        <v>11.359323809523811</v>
      </c>
      <c r="AM315" s="201">
        <f t="shared" si="289"/>
        <v>12.069560476190478</v>
      </c>
      <c r="AN315" s="201">
        <f t="shared" si="289"/>
        <v>12.779797142857145</v>
      </c>
      <c r="AO315" s="201">
        <f t="shared" si="289"/>
        <v>13.490033809523812</v>
      </c>
      <c r="AP315" s="201">
        <f t="shared" si="289"/>
        <v>13.490033809523812</v>
      </c>
      <c r="AQ315" s="201">
        <f t="shared" si="289"/>
        <v>13.490033809523812</v>
      </c>
      <c r="AR315" s="201">
        <f t="shared" si="289"/>
        <v>13.490033809523812</v>
      </c>
      <c r="AS315" s="201">
        <f t="shared" si="289"/>
        <v>13.490033809523812</v>
      </c>
      <c r="AT315" s="201">
        <f t="shared" si="289"/>
        <v>14.200033809523813</v>
      </c>
      <c r="AU315" s="201">
        <f t="shared" si="289"/>
        <v>14.200033809523813</v>
      </c>
      <c r="AV315" s="201">
        <f t="shared" si="289"/>
        <v>14.200033809523813</v>
      </c>
      <c r="AW315" s="201">
        <f t="shared" si="289"/>
        <v>14.200033809523813</v>
      </c>
      <c r="AX315" s="201">
        <f t="shared" si="289"/>
        <v>14.200033809523813</v>
      </c>
      <c r="AY315" s="201">
        <f t="shared" si="289"/>
        <v>14.200033809523813</v>
      </c>
      <c r="AZ315" s="201">
        <f t="shared" si="289"/>
        <v>14.200033809523813</v>
      </c>
      <c r="BA315" s="201">
        <f t="shared" si="289"/>
        <v>14.200033809523813</v>
      </c>
      <c r="BB315" s="201">
        <f t="shared" si="289"/>
        <v>14.200033809523813</v>
      </c>
      <c r="BC315" s="202"/>
      <c r="BD315" s="203"/>
      <c r="BE315" s="203"/>
      <c r="BF315" s="203"/>
      <c r="BG315" s="203"/>
      <c r="BH315" s="203"/>
      <c r="BI315" s="203"/>
      <c r="BJ315" s="203"/>
      <c r="BK315" s="203"/>
      <c r="BL315" s="203"/>
      <c r="BM315" s="203"/>
      <c r="BN315" s="203"/>
      <c r="BO315" s="203"/>
      <c r="BP315" s="203"/>
      <c r="BQ315" s="203"/>
      <c r="BR315" s="203"/>
      <c r="BS315" s="203"/>
      <c r="BT315" s="203"/>
      <c r="BU315" s="203"/>
      <c r="BV315" s="203"/>
      <c r="BW315" s="203"/>
      <c r="BX315" s="203"/>
      <c r="BY315" s="203"/>
      <c r="BZ315" s="203"/>
      <c r="CA315" s="203"/>
      <c r="CB315" s="203"/>
      <c r="CC315" s="203"/>
      <c r="CD315" s="203"/>
      <c r="CE315" s="203"/>
      <c r="CF315" s="203"/>
      <c r="CG315" s="203"/>
      <c r="CH315" s="203"/>
      <c r="CI315" s="203"/>
      <c r="CJ315" s="203"/>
      <c r="CK315" s="203"/>
    </row>
    <row r="316" spans="1:89" s="204" customFormat="1" ht="13.8" thickBot="1" x14ac:dyDescent="0.3">
      <c r="A316" s="262"/>
      <c r="B316" s="204" t="s">
        <v>119</v>
      </c>
      <c r="C316" s="205" t="str">
        <f>+'NTP or Sold'!B34</f>
        <v>Committed</v>
      </c>
      <c r="D316" s="206">
        <f t="shared" ref="D316:AI316" si="290">+D313*$C315</f>
        <v>0</v>
      </c>
      <c r="E316" s="206">
        <f t="shared" si="290"/>
        <v>0</v>
      </c>
      <c r="F316" s="206">
        <f t="shared" si="290"/>
        <v>0</v>
      </c>
      <c r="G316" s="206">
        <f t="shared" si="290"/>
        <v>0</v>
      </c>
      <c r="H316" s="206">
        <f t="shared" si="290"/>
        <v>0</v>
      </c>
      <c r="I316" s="206">
        <f t="shared" si="290"/>
        <v>0</v>
      </c>
      <c r="J316" s="206">
        <f t="shared" si="290"/>
        <v>0</v>
      </c>
      <c r="K316" s="206">
        <f t="shared" si="290"/>
        <v>0</v>
      </c>
      <c r="L316" s="206">
        <f t="shared" si="290"/>
        <v>0</v>
      </c>
      <c r="M316" s="206">
        <f t="shared" si="290"/>
        <v>0</v>
      </c>
      <c r="N316" s="206">
        <f t="shared" si="290"/>
        <v>0.71</v>
      </c>
      <c r="O316" s="206">
        <f t="shared" si="290"/>
        <v>0.71</v>
      </c>
      <c r="P316" s="206">
        <f t="shared" si="290"/>
        <v>0.71</v>
      </c>
      <c r="Q316" s="206">
        <f t="shared" si="290"/>
        <v>0.71</v>
      </c>
      <c r="R316" s="206">
        <f t="shared" si="290"/>
        <v>0.71</v>
      </c>
      <c r="S316" s="206">
        <f t="shared" si="290"/>
        <v>0.71</v>
      </c>
      <c r="T316" s="206">
        <f t="shared" si="290"/>
        <v>0.71</v>
      </c>
      <c r="U316" s="206">
        <f t="shared" si="290"/>
        <v>0.71</v>
      </c>
      <c r="V316" s="206">
        <f t="shared" si="290"/>
        <v>0.71</v>
      </c>
      <c r="W316" s="206">
        <f t="shared" si="290"/>
        <v>0.71</v>
      </c>
      <c r="X316" s="206">
        <f t="shared" si="290"/>
        <v>0.93877777777777782</v>
      </c>
      <c r="Y316" s="206">
        <f t="shared" si="290"/>
        <v>1.1675555555555557</v>
      </c>
      <c r="Z316" s="206">
        <f t="shared" si="290"/>
        <v>1.3963333333333336</v>
      </c>
      <c r="AA316" s="206">
        <f t="shared" si="290"/>
        <v>1.6251111111111114</v>
      </c>
      <c r="AB316" s="206">
        <f t="shared" si="290"/>
        <v>1.8538888888888894</v>
      </c>
      <c r="AC316" s="206">
        <f t="shared" si="290"/>
        <v>2.0826666666666669</v>
      </c>
      <c r="AD316" s="206">
        <f t="shared" si="290"/>
        <v>2.3114444444444446</v>
      </c>
      <c r="AE316" s="206">
        <f t="shared" si="290"/>
        <v>2.5402222222222224</v>
      </c>
      <c r="AF316" s="137">
        <f t="shared" si="290"/>
        <v>2.7690000000000001</v>
      </c>
      <c r="AG316" s="206">
        <f t="shared" si="290"/>
        <v>2.9977777777777774</v>
      </c>
      <c r="AH316" s="206">
        <f t="shared" si="290"/>
        <v>3.2265555555555552</v>
      </c>
      <c r="AI316" s="206">
        <f t="shared" si="290"/>
        <v>3.4553333333333329</v>
      </c>
      <c r="AJ316" s="206">
        <f t="shared" ref="AJ316:BB316" si="291">+AJ313*$C315</f>
        <v>3.6841111111111107</v>
      </c>
      <c r="AK316" s="206">
        <f t="shared" si="291"/>
        <v>3.9128888888888889</v>
      </c>
      <c r="AL316" s="206">
        <f t="shared" si="291"/>
        <v>4.1416666666666666</v>
      </c>
      <c r="AM316" s="206">
        <f t="shared" si="291"/>
        <v>4.3704444444444448</v>
      </c>
      <c r="AN316" s="206">
        <f t="shared" si="291"/>
        <v>4.599222222222223</v>
      </c>
      <c r="AO316" s="206">
        <f t="shared" si="291"/>
        <v>4.8280000000000012</v>
      </c>
      <c r="AP316" s="206">
        <f t="shared" si="291"/>
        <v>14.2</v>
      </c>
      <c r="AQ316" s="206">
        <f t="shared" si="291"/>
        <v>14.2</v>
      </c>
      <c r="AR316" s="206">
        <f t="shared" si="291"/>
        <v>14.2</v>
      </c>
      <c r="AS316" s="206">
        <f t="shared" si="291"/>
        <v>14.2</v>
      </c>
      <c r="AT316" s="206">
        <f t="shared" si="291"/>
        <v>14.2</v>
      </c>
      <c r="AU316" s="206">
        <f t="shared" si="291"/>
        <v>14.2</v>
      </c>
      <c r="AV316" s="206">
        <f t="shared" si="291"/>
        <v>14.2</v>
      </c>
      <c r="AW316" s="206">
        <f t="shared" si="291"/>
        <v>14.2</v>
      </c>
      <c r="AX316" s="206">
        <f t="shared" si="291"/>
        <v>14.2</v>
      </c>
      <c r="AY316" s="206">
        <f t="shared" si="291"/>
        <v>14.2</v>
      </c>
      <c r="AZ316" s="206">
        <f t="shared" si="291"/>
        <v>14.2</v>
      </c>
      <c r="BA316" s="206">
        <f t="shared" si="291"/>
        <v>14.2</v>
      </c>
      <c r="BB316" s="206">
        <f t="shared" si="291"/>
        <v>14.2</v>
      </c>
      <c r="BC316" s="207"/>
      <c r="BD316" s="208"/>
      <c r="BE316" s="208"/>
      <c r="BF316" s="208"/>
      <c r="BG316" s="208"/>
      <c r="BH316" s="208"/>
      <c r="BI316" s="208"/>
      <c r="BJ316" s="208"/>
      <c r="BK316" s="208"/>
      <c r="BL316" s="208"/>
      <c r="BM316" s="208"/>
      <c r="BN316" s="208"/>
      <c r="BO316" s="208"/>
      <c r="BP316" s="208"/>
      <c r="BQ316" s="208"/>
      <c r="BR316" s="208"/>
      <c r="BS316" s="208"/>
      <c r="BT316" s="208"/>
      <c r="BU316" s="208"/>
      <c r="BV316" s="208"/>
      <c r="BW316" s="208"/>
      <c r="BX316" s="208"/>
      <c r="BY316" s="208"/>
      <c r="BZ316" s="208"/>
      <c r="CA316" s="208"/>
      <c r="CB316" s="208"/>
      <c r="CC316" s="208"/>
      <c r="CD316" s="208"/>
      <c r="CE316" s="208"/>
      <c r="CF316" s="208"/>
      <c r="CG316" s="208"/>
      <c r="CH316" s="208"/>
      <c r="CI316" s="208"/>
      <c r="CJ316" s="208"/>
      <c r="CK316" s="208"/>
    </row>
    <row r="317" spans="1:89" s="194" customFormat="1" ht="15" customHeight="1" thickTop="1" x14ac:dyDescent="0.25">
      <c r="A317" s="260">
        <f>+A309+1</f>
        <v>7</v>
      </c>
      <c r="B317" s="191" t="str">
        <f>+'NTP or Sold'!G35</f>
        <v>LM6000</v>
      </c>
      <c r="C317" s="265" t="str">
        <f>+'NTP or Sold'!S35</f>
        <v>Elektrobolt (ESA) - 85%</v>
      </c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85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3"/>
    </row>
    <row r="318" spans="1:89" s="198" customFormat="1" x14ac:dyDescent="0.25">
      <c r="A318" s="261"/>
      <c r="B318" s="195" t="s">
        <v>114</v>
      </c>
      <c r="C318" s="266"/>
      <c r="D318" s="196">
        <v>0</v>
      </c>
      <c r="E318" s="196">
        <v>0</v>
      </c>
      <c r="F318" s="196">
        <v>0</v>
      </c>
      <c r="G318" s="196">
        <v>0</v>
      </c>
      <c r="H318" s="196">
        <v>0</v>
      </c>
      <c r="I318" s="196">
        <v>0</v>
      </c>
      <c r="J318" s="196">
        <v>0</v>
      </c>
      <c r="K318" s="196">
        <v>0</v>
      </c>
      <c r="L318" s="196">
        <v>0</v>
      </c>
      <c r="M318" s="196">
        <v>0</v>
      </c>
      <c r="N318" s="196">
        <f>16.7/336</f>
        <v>4.9702380952380949E-2</v>
      </c>
      <c r="O318" s="196">
        <v>0</v>
      </c>
      <c r="P318" s="196">
        <v>0</v>
      </c>
      <c r="Q318" s="196">
        <v>0</v>
      </c>
      <c r="R318" s="196">
        <v>0</v>
      </c>
      <c r="S318" s="196">
        <v>0</v>
      </c>
      <c r="T318" s="196">
        <v>0</v>
      </c>
      <c r="U318" s="196">
        <v>0</v>
      </c>
      <c r="V318" s="196">
        <v>0</v>
      </c>
      <c r="W318" s="196">
        <v>0</v>
      </c>
      <c r="X318" s="196">
        <f t="shared" ref="X318:AO318" si="292">+(0.95-0.0497)/18</f>
        <v>5.0016666666666668E-2</v>
      </c>
      <c r="Y318" s="196">
        <f t="shared" si="292"/>
        <v>5.0016666666666668E-2</v>
      </c>
      <c r="Z318" s="196">
        <f t="shared" si="292"/>
        <v>5.0016666666666668E-2</v>
      </c>
      <c r="AA318" s="196">
        <f t="shared" si="292"/>
        <v>5.0016666666666668E-2</v>
      </c>
      <c r="AB318" s="196">
        <f t="shared" si="292"/>
        <v>5.0016666666666668E-2</v>
      </c>
      <c r="AC318" s="196">
        <f t="shared" si="292"/>
        <v>5.0016666666666668E-2</v>
      </c>
      <c r="AD318" s="196">
        <f t="shared" si="292"/>
        <v>5.0016666666666668E-2</v>
      </c>
      <c r="AE318" s="196">
        <f t="shared" si="292"/>
        <v>5.0016666666666668E-2</v>
      </c>
      <c r="AF318" s="83">
        <f t="shared" si="292"/>
        <v>5.0016666666666668E-2</v>
      </c>
      <c r="AG318" s="196">
        <f t="shared" si="292"/>
        <v>5.0016666666666668E-2</v>
      </c>
      <c r="AH318" s="196">
        <f t="shared" si="292"/>
        <v>5.0016666666666668E-2</v>
      </c>
      <c r="AI318" s="196">
        <f t="shared" si="292"/>
        <v>5.0016666666666668E-2</v>
      </c>
      <c r="AJ318" s="196">
        <f t="shared" si="292"/>
        <v>5.0016666666666668E-2</v>
      </c>
      <c r="AK318" s="196">
        <f t="shared" si="292"/>
        <v>5.0016666666666668E-2</v>
      </c>
      <c r="AL318" s="196">
        <f t="shared" si="292"/>
        <v>5.0016666666666668E-2</v>
      </c>
      <c r="AM318" s="196">
        <f t="shared" si="292"/>
        <v>5.0016666666666668E-2</v>
      </c>
      <c r="AN318" s="196">
        <f t="shared" si="292"/>
        <v>5.0016666666666668E-2</v>
      </c>
      <c r="AO318" s="196">
        <f t="shared" si="292"/>
        <v>5.0016666666666668E-2</v>
      </c>
      <c r="AP318" s="196">
        <v>0</v>
      </c>
      <c r="AQ318" s="196">
        <v>0</v>
      </c>
      <c r="AR318" s="196">
        <v>0</v>
      </c>
      <c r="AS318" s="196">
        <v>0</v>
      </c>
      <c r="AT318" s="196">
        <v>0.05</v>
      </c>
      <c r="AU318" s="196">
        <v>0</v>
      </c>
      <c r="AV318" s="196">
        <v>0</v>
      </c>
      <c r="AW318" s="196">
        <v>0</v>
      </c>
      <c r="AX318" s="196">
        <v>0</v>
      </c>
      <c r="AY318" s="196">
        <v>0</v>
      </c>
      <c r="AZ318" s="196">
        <v>0</v>
      </c>
      <c r="BA318" s="196">
        <v>0</v>
      </c>
      <c r="BB318" s="196">
        <v>0</v>
      </c>
      <c r="BC318" s="197">
        <f>SUM(N318:BB318)</f>
        <v>1.0000023809523813</v>
      </c>
      <c r="BD318" s="195"/>
    </row>
    <row r="319" spans="1:89" s="198" customFormat="1" x14ac:dyDescent="0.25">
      <c r="A319" s="261"/>
      <c r="B319" s="195" t="s">
        <v>115</v>
      </c>
      <c r="C319" s="266"/>
      <c r="D319" s="196">
        <f>+D318</f>
        <v>0</v>
      </c>
      <c r="E319" s="196">
        <f t="shared" ref="E319:AJ319" si="293">+D319+E318</f>
        <v>0</v>
      </c>
      <c r="F319" s="196">
        <f t="shared" si="293"/>
        <v>0</v>
      </c>
      <c r="G319" s="196">
        <f t="shared" si="293"/>
        <v>0</v>
      </c>
      <c r="H319" s="196">
        <f t="shared" si="293"/>
        <v>0</v>
      </c>
      <c r="I319" s="196">
        <f t="shared" si="293"/>
        <v>0</v>
      </c>
      <c r="J319" s="196">
        <f t="shared" si="293"/>
        <v>0</v>
      </c>
      <c r="K319" s="196">
        <f t="shared" si="293"/>
        <v>0</v>
      </c>
      <c r="L319" s="196">
        <f t="shared" si="293"/>
        <v>0</v>
      </c>
      <c r="M319" s="196">
        <f t="shared" si="293"/>
        <v>0</v>
      </c>
      <c r="N319" s="196">
        <f t="shared" si="293"/>
        <v>4.9702380952380949E-2</v>
      </c>
      <c r="O319" s="196">
        <f t="shared" si="293"/>
        <v>4.9702380952380949E-2</v>
      </c>
      <c r="P319" s="196">
        <f t="shared" si="293"/>
        <v>4.9702380952380949E-2</v>
      </c>
      <c r="Q319" s="196">
        <f t="shared" si="293"/>
        <v>4.9702380952380949E-2</v>
      </c>
      <c r="R319" s="196">
        <f t="shared" si="293"/>
        <v>4.9702380952380949E-2</v>
      </c>
      <c r="S319" s="196">
        <f t="shared" si="293"/>
        <v>4.9702380952380949E-2</v>
      </c>
      <c r="T319" s="196">
        <f t="shared" si="293"/>
        <v>4.9702380952380949E-2</v>
      </c>
      <c r="U319" s="196">
        <f t="shared" si="293"/>
        <v>4.9702380952380949E-2</v>
      </c>
      <c r="V319" s="196">
        <f t="shared" si="293"/>
        <v>4.9702380952380949E-2</v>
      </c>
      <c r="W319" s="196">
        <f t="shared" si="293"/>
        <v>4.9702380952380949E-2</v>
      </c>
      <c r="X319" s="196">
        <f t="shared" si="293"/>
        <v>9.9719047619047624E-2</v>
      </c>
      <c r="Y319" s="196">
        <f t="shared" si="293"/>
        <v>0.14973571428571431</v>
      </c>
      <c r="Z319" s="196">
        <f t="shared" si="293"/>
        <v>0.19975238095238096</v>
      </c>
      <c r="AA319" s="196">
        <f t="shared" si="293"/>
        <v>0.24976904761904761</v>
      </c>
      <c r="AB319" s="196">
        <f t="shared" si="293"/>
        <v>0.29978571428571427</v>
      </c>
      <c r="AC319" s="196">
        <f t="shared" si="293"/>
        <v>0.34980238095238092</v>
      </c>
      <c r="AD319" s="196">
        <f t="shared" si="293"/>
        <v>0.39981904761904757</v>
      </c>
      <c r="AE319" s="196">
        <f t="shared" si="293"/>
        <v>0.44983571428571423</v>
      </c>
      <c r="AF319" s="83">
        <f t="shared" si="293"/>
        <v>0.49985238095238088</v>
      </c>
      <c r="AG319" s="196">
        <f t="shared" si="293"/>
        <v>0.54986904761904754</v>
      </c>
      <c r="AH319" s="196">
        <f t="shared" si="293"/>
        <v>0.59988571428571424</v>
      </c>
      <c r="AI319" s="196">
        <f t="shared" si="293"/>
        <v>0.64990238095238095</v>
      </c>
      <c r="AJ319" s="196">
        <f t="shared" si="293"/>
        <v>0.69991904761904766</v>
      </c>
      <c r="AK319" s="196">
        <f t="shared" ref="AK319:BB319" si="294">+AJ319+AK318</f>
        <v>0.74993571428571437</v>
      </c>
      <c r="AL319" s="196">
        <f t="shared" si="294"/>
        <v>0.79995238095238108</v>
      </c>
      <c r="AM319" s="196">
        <f t="shared" si="294"/>
        <v>0.84996904761904779</v>
      </c>
      <c r="AN319" s="196">
        <f t="shared" si="294"/>
        <v>0.8999857142857145</v>
      </c>
      <c r="AO319" s="196">
        <f t="shared" si="294"/>
        <v>0.95000238095238121</v>
      </c>
      <c r="AP319" s="196">
        <f t="shared" si="294"/>
        <v>0.95000238095238121</v>
      </c>
      <c r="AQ319" s="196">
        <f t="shared" si="294"/>
        <v>0.95000238095238121</v>
      </c>
      <c r="AR319" s="196">
        <f t="shared" si="294"/>
        <v>0.95000238095238121</v>
      </c>
      <c r="AS319" s="196">
        <f t="shared" si="294"/>
        <v>0.95000238095238121</v>
      </c>
      <c r="AT319" s="196">
        <f t="shared" si="294"/>
        <v>1.0000023809523813</v>
      </c>
      <c r="AU319" s="196">
        <f t="shared" si="294"/>
        <v>1.0000023809523813</v>
      </c>
      <c r="AV319" s="196">
        <f t="shared" si="294"/>
        <v>1.0000023809523813</v>
      </c>
      <c r="AW319" s="196">
        <f t="shared" si="294"/>
        <v>1.0000023809523813</v>
      </c>
      <c r="AX319" s="196">
        <f t="shared" si="294"/>
        <v>1.0000023809523813</v>
      </c>
      <c r="AY319" s="196">
        <f t="shared" si="294"/>
        <v>1.0000023809523813</v>
      </c>
      <c r="AZ319" s="196">
        <f t="shared" si="294"/>
        <v>1.0000023809523813</v>
      </c>
      <c r="BA319" s="196">
        <f t="shared" si="294"/>
        <v>1.0000023809523813</v>
      </c>
      <c r="BB319" s="196">
        <f t="shared" si="294"/>
        <v>1.0000023809523813</v>
      </c>
      <c r="BC319" s="197"/>
      <c r="BD319" s="195"/>
    </row>
    <row r="320" spans="1:89" s="198" customFormat="1" x14ac:dyDescent="0.25">
      <c r="A320" s="261"/>
      <c r="B320" s="195" t="s">
        <v>116</v>
      </c>
      <c r="C320" s="266"/>
      <c r="D320" s="196">
        <v>0</v>
      </c>
      <c r="E320" s="196">
        <v>0</v>
      </c>
      <c r="F320" s="196">
        <v>0</v>
      </c>
      <c r="G320" s="196">
        <v>0</v>
      </c>
      <c r="H320" s="196">
        <v>0</v>
      </c>
      <c r="I320" s="196">
        <v>0</v>
      </c>
      <c r="J320" s="196">
        <v>0</v>
      </c>
      <c r="K320" s="196">
        <v>0</v>
      </c>
      <c r="L320" s="196">
        <v>0</v>
      </c>
      <c r="M320" s="196">
        <v>0</v>
      </c>
      <c r="N320" s="196">
        <v>0.05</v>
      </c>
      <c r="O320" s="196">
        <v>0</v>
      </c>
      <c r="P320" s="196">
        <v>0</v>
      </c>
      <c r="Q320" s="196">
        <v>0</v>
      </c>
      <c r="R320" s="196">
        <v>0</v>
      </c>
      <c r="S320" s="196">
        <v>0</v>
      </c>
      <c r="T320" s="196">
        <v>0</v>
      </c>
      <c r="U320" s="196">
        <v>0</v>
      </c>
      <c r="V320" s="196">
        <v>0</v>
      </c>
      <c r="W320" s="196">
        <v>0</v>
      </c>
      <c r="X320" s="196">
        <f t="shared" ref="X320:AO320" si="295">+(0.34-0.05)/18</f>
        <v>1.6111111111111114E-2</v>
      </c>
      <c r="Y320" s="196">
        <f t="shared" si="295"/>
        <v>1.6111111111111114E-2</v>
      </c>
      <c r="Z320" s="196">
        <f t="shared" si="295"/>
        <v>1.6111111111111114E-2</v>
      </c>
      <c r="AA320" s="196">
        <f t="shared" si="295"/>
        <v>1.6111111111111114E-2</v>
      </c>
      <c r="AB320" s="196">
        <f t="shared" si="295"/>
        <v>1.6111111111111114E-2</v>
      </c>
      <c r="AC320" s="196">
        <f t="shared" si="295"/>
        <v>1.6111111111111114E-2</v>
      </c>
      <c r="AD320" s="196">
        <f t="shared" si="295"/>
        <v>1.6111111111111114E-2</v>
      </c>
      <c r="AE320" s="196">
        <f t="shared" si="295"/>
        <v>1.6111111111111114E-2</v>
      </c>
      <c r="AF320" s="83">
        <f t="shared" si="295"/>
        <v>1.6111111111111114E-2</v>
      </c>
      <c r="AG320" s="196">
        <f t="shared" si="295"/>
        <v>1.6111111111111114E-2</v>
      </c>
      <c r="AH320" s="196">
        <f t="shared" si="295"/>
        <v>1.6111111111111114E-2</v>
      </c>
      <c r="AI320" s="196">
        <f t="shared" si="295"/>
        <v>1.6111111111111114E-2</v>
      </c>
      <c r="AJ320" s="196">
        <f t="shared" si="295"/>
        <v>1.6111111111111114E-2</v>
      </c>
      <c r="AK320" s="196">
        <f t="shared" si="295"/>
        <v>1.6111111111111114E-2</v>
      </c>
      <c r="AL320" s="196">
        <f t="shared" si="295"/>
        <v>1.6111111111111114E-2</v>
      </c>
      <c r="AM320" s="196">
        <f t="shared" si="295"/>
        <v>1.6111111111111114E-2</v>
      </c>
      <c r="AN320" s="196">
        <f t="shared" si="295"/>
        <v>1.6111111111111114E-2</v>
      </c>
      <c r="AO320" s="196">
        <f t="shared" si="295"/>
        <v>1.6111111111111114E-2</v>
      </c>
      <c r="AP320" s="196">
        <v>0.66</v>
      </c>
      <c r="AQ320" s="196">
        <v>0</v>
      </c>
      <c r="AR320" s="196">
        <v>0</v>
      </c>
      <c r="AS320" s="196">
        <v>0</v>
      </c>
      <c r="AT320" s="196">
        <v>0</v>
      </c>
      <c r="AU320" s="196">
        <v>0</v>
      </c>
      <c r="AV320" s="196">
        <v>0</v>
      </c>
      <c r="AW320" s="196">
        <v>0</v>
      </c>
      <c r="AX320" s="196">
        <v>0</v>
      </c>
      <c r="AY320" s="196">
        <v>0</v>
      </c>
      <c r="AZ320" s="196">
        <v>0</v>
      </c>
      <c r="BA320" s="196">
        <v>0</v>
      </c>
      <c r="BB320" s="196">
        <v>0</v>
      </c>
      <c r="BC320" s="197">
        <f>SUM(N320:BB320)</f>
        <v>1</v>
      </c>
      <c r="BD320" s="195"/>
    </row>
    <row r="321" spans="1:89" s="198" customFormat="1" x14ac:dyDescent="0.25">
      <c r="A321" s="261"/>
      <c r="B321" s="195" t="s">
        <v>117</v>
      </c>
      <c r="C321" s="266"/>
      <c r="D321" s="196">
        <f>+D320</f>
        <v>0</v>
      </c>
      <c r="E321" s="196">
        <f t="shared" ref="E321:AJ321" si="296">+D321+E320</f>
        <v>0</v>
      </c>
      <c r="F321" s="196">
        <f t="shared" si="296"/>
        <v>0</v>
      </c>
      <c r="G321" s="196">
        <f t="shared" si="296"/>
        <v>0</v>
      </c>
      <c r="H321" s="196">
        <f t="shared" si="296"/>
        <v>0</v>
      </c>
      <c r="I321" s="196">
        <f t="shared" si="296"/>
        <v>0</v>
      </c>
      <c r="J321" s="196">
        <f t="shared" si="296"/>
        <v>0</v>
      </c>
      <c r="K321" s="196">
        <f t="shared" si="296"/>
        <v>0</v>
      </c>
      <c r="L321" s="196">
        <f t="shared" si="296"/>
        <v>0</v>
      </c>
      <c r="M321" s="196">
        <f t="shared" si="296"/>
        <v>0</v>
      </c>
      <c r="N321" s="196">
        <f t="shared" si="296"/>
        <v>0.05</v>
      </c>
      <c r="O321" s="196">
        <f t="shared" si="296"/>
        <v>0.05</v>
      </c>
      <c r="P321" s="196">
        <f t="shared" si="296"/>
        <v>0.05</v>
      </c>
      <c r="Q321" s="196">
        <f t="shared" si="296"/>
        <v>0.05</v>
      </c>
      <c r="R321" s="196">
        <f t="shared" si="296"/>
        <v>0.05</v>
      </c>
      <c r="S321" s="196">
        <f t="shared" si="296"/>
        <v>0.05</v>
      </c>
      <c r="T321" s="196">
        <f t="shared" si="296"/>
        <v>0.05</v>
      </c>
      <c r="U321" s="196">
        <f t="shared" si="296"/>
        <v>0.05</v>
      </c>
      <c r="V321" s="196">
        <f t="shared" si="296"/>
        <v>0.05</v>
      </c>
      <c r="W321" s="196">
        <f t="shared" si="296"/>
        <v>0.05</v>
      </c>
      <c r="X321" s="196">
        <f t="shared" si="296"/>
        <v>6.611111111111112E-2</v>
      </c>
      <c r="Y321" s="196">
        <f t="shared" si="296"/>
        <v>8.2222222222222238E-2</v>
      </c>
      <c r="Z321" s="196">
        <f t="shared" si="296"/>
        <v>9.8333333333333356E-2</v>
      </c>
      <c r="AA321" s="196">
        <f t="shared" si="296"/>
        <v>0.11444444444444447</v>
      </c>
      <c r="AB321" s="196">
        <f t="shared" si="296"/>
        <v>0.13055555555555559</v>
      </c>
      <c r="AC321" s="196">
        <f t="shared" si="296"/>
        <v>0.1466666666666667</v>
      </c>
      <c r="AD321" s="196">
        <f t="shared" si="296"/>
        <v>0.1627777777777778</v>
      </c>
      <c r="AE321" s="196">
        <f t="shared" si="296"/>
        <v>0.1788888888888889</v>
      </c>
      <c r="AF321" s="83">
        <f t="shared" si="296"/>
        <v>0.19500000000000001</v>
      </c>
      <c r="AG321" s="196">
        <f t="shared" si="296"/>
        <v>0.21111111111111111</v>
      </c>
      <c r="AH321" s="196">
        <f t="shared" si="296"/>
        <v>0.22722222222222221</v>
      </c>
      <c r="AI321" s="196">
        <f t="shared" si="296"/>
        <v>0.24333333333333332</v>
      </c>
      <c r="AJ321" s="196">
        <f t="shared" si="296"/>
        <v>0.25944444444444442</v>
      </c>
      <c r="AK321" s="196">
        <f t="shared" ref="AK321:BB321" si="297">+AJ321+AK320</f>
        <v>0.27555555555555555</v>
      </c>
      <c r="AL321" s="196">
        <f t="shared" si="297"/>
        <v>0.29166666666666669</v>
      </c>
      <c r="AM321" s="196">
        <f t="shared" si="297"/>
        <v>0.30777777777777782</v>
      </c>
      <c r="AN321" s="196">
        <f t="shared" si="297"/>
        <v>0.32388888888888895</v>
      </c>
      <c r="AO321" s="196">
        <f t="shared" si="297"/>
        <v>0.34000000000000008</v>
      </c>
      <c r="AP321" s="196">
        <f t="shared" si="297"/>
        <v>1</v>
      </c>
      <c r="AQ321" s="196">
        <f t="shared" si="297"/>
        <v>1</v>
      </c>
      <c r="AR321" s="196">
        <f t="shared" si="297"/>
        <v>1</v>
      </c>
      <c r="AS321" s="196">
        <f t="shared" si="297"/>
        <v>1</v>
      </c>
      <c r="AT321" s="196">
        <f t="shared" si="297"/>
        <v>1</v>
      </c>
      <c r="AU321" s="196">
        <f t="shared" si="297"/>
        <v>1</v>
      </c>
      <c r="AV321" s="196">
        <f t="shared" si="297"/>
        <v>1</v>
      </c>
      <c r="AW321" s="196">
        <f t="shared" si="297"/>
        <v>1</v>
      </c>
      <c r="AX321" s="196">
        <f t="shared" si="297"/>
        <v>1</v>
      </c>
      <c r="AY321" s="196">
        <f t="shared" si="297"/>
        <v>1</v>
      </c>
      <c r="AZ321" s="196">
        <f t="shared" si="297"/>
        <v>1</v>
      </c>
      <c r="BA321" s="196">
        <f t="shared" si="297"/>
        <v>1</v>
      </c>
      <c r="BB321" s="196">
        <f t="shared" si="297"/>
        <v>1</v>
      </c>
      <c r="BC321" s="197"/>
      <c r="BD321" s="195"/>
    </row>
    <row r="322" spans="1:89" s="213" customFormat="1" x14ac:dyDescent="0.25">
      <c r="A322" s="261"/>
      <c r="B322" s="210"/>
      <c r="C322" s="266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84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1"/>
      <c r="AT322" s="211"/>
      <c r="AU322" s="211"/>
      <c r="AV322" s="211"/>
      <c r="AW322" s="211"/>
      <c r="AX322" s="211"/>
      <c r="AY322" s="211"/>
      <c r="AZ322" s="211"/>
      <c r="BA322" s="211"/>
      <c r="BB322" s="211"/>
      <c r="BC322" s="212"/>
      <c r="BD322" s="210"/>
    </row>
    <row r="323" spans="1:89" s="199" customFormat="1" x14ac:dyDescent="0.25">
      <c r="A323" s="261"/>
      <c r="B323" s="199" t="s">
        <v>118</v>
      </c>
      <c r="C323" s="200">
        <v>14.2</v>
      </c>
      <c r="D323" s="201">
        <f t="shared" ref="D323:AI323" si="298">+D319*$C323</f>
        <v>0</v>
      </c>
      <c r="E323" s="201">
        <f t="shared" si="298"/>
        <v>0</v>
      </c>
      <c r="F323" s="201">
        <f t="shared" si="298"/>
        <v>0</v>
      </c>
      <c r="G323" s="201">
        <f t="shared" si="298"/>
        <v>0</v>
      </c>
      <c r="H323" s="201">
        <f t="shared" si="298"/>
        <v>0</v>
      </c>
      <c r="I323" s="201">
        <f t="shared" si="298"/>
        <v>0</v>
      </c>
      <c r="J323" s="201">
        <f t="shared" si="298"/>
        <v>0</v>
      </c>
      <c r="K323" s="201">
        <f t="shared" si="298"/>
        <v>0</v>
      </c>
      <c r="L323" s="201">
        <f t="shared" si="298"/>
        <v>0</v>
      </c>
      <c r="M323" s="201">
        <f t="shared" si="298"/>
        <v>0</v>
      </c>
      <c r="N323" s="201">
        <f t="shared" si="298"/>
        <v>0.70577380952380941</v>
      </c>
      <c r="O323" s="201">
        <f t="shared" si="298"/>
        <v>0.70577380952380941</v>
      </c>
      <c r="P323" s="201">
        <f t="shared" si="298"/>
        <v>0.70577380952380941</v>
      </c>
      <c r="Q323" s="201">
        <f t="shared" si="298"/>
        <v>0.70577380952380941</v>
      </c>
      <c r="R323" s="201">
        <f t="shared" si="298"/>
        <v>0.70577380952380941</v>
      </c>
      <c r="S323" s="201">
        <f t="shared" si="298"/>
        <v>0.70577380952380941</v>
      </c>
      <c r="T323" s="201">
        <f t="shared" si="298"/>
        <v>0.70577380952380941</v>
      </c>
      <c r="U323" s="201">
        <f t="shared" si="298"/>
        <v>0.70577380952380941</v>
      </c>
      <c r="V323" s="201">
        <f t="shared" si="298"/>
        <v>0.70577380952380941</v>
      </c>
      <c r="W323" s="201">
        <f t="shared" si="298"/>
        <v>0.70577380952380941</v>
      </c>
      <c r="X323" s="201">
        <f t="shared" si="298"/>
        <v>1.4160104761904762</v>
      </c>
      <c r="Y323" s="201">
        <f t="shared" si="298"/>
        <v>2.1262471428571432</v>
      </c>
      <c r="Z323" s="201">
        <f t="shared" si="298"/>
        <v>2.8364838095238096</v>
      </c>
      <c r="AA323" s="201">
        <f t="shared" si="298"/>
        <v>3.546720476190476</v>
      </c>
      <c r="AB323" s="201">
        <f t="shared" si="298"/>
        <v>4.256957142857142</v>
      </c>
      <c r="AC323" s="201">
        <f t="shared" si="298"/>
        <v>4.9671938095238088</v>
      </c>
      <c r="AD323" s="201">
        <f t="shared" si="298"/>
        <v>5.6774304761904757</v>
      </c>
      <c r="AE323" s="201">
        <f t="shared" si="298"/>
        <v>6.3876671428571417</v>
      </c>
      <c r="AF323" s="91">
        <f t="shared" si="298"/>
        <v>7.0979038095238085</v>
      </c>
      <c r="AG323" s="201">
        <f t="shared" si="298"/>
        <v>7.8081404761904745</v>
      </c>
      <c r="AH323" s="201">
        <f t="shared" si="298"/>
        <v>8.5183771428571422</v>
      </c>
      <c r="AI323" s="201">
        <f t="shared" si="298"/>
        <v>9.2286138095238091</v>
      </c>
      <c r="AJ323" s="201">
        <f t="shared" ref="AJ323:BB323" si="299">+AJ319*$C323</f>
        <v>9.9388504761904759</v>
      </c>
      <c r="AK323" s="201">
        <f t="shared" si="299"/>
        <v>10.649087142857143</v>
      </c>
      <c r="AL323" s="201">
        <f t="shared" si="299"/>
        <v>11.359323809523811</v>
      </c>
      <c r="AM323" s="201">
        <f t="shared" si="299"/>
        <v>12.069560476190478</v>
      </c>
      <c r="AN323" s="201">
        <f t="shared" si="299"/>
        <v>12.779797142857145</v>
      </c>
      <c r="AO323" s="201">
        <f t="shared" si="299"/>
        <v>13.490033809523812</v>
      </c>
      <c r="AP323" s="201">
        <f t="shared" si="299"/>
        <v>13.490033809523812</v>
      </c>
      <c r="AQ323" s="201">
        <f t="shared" si="299"/>
        <v>13.490033809523812</v>
      </c>
      <c r="AR323" s="201">
        <f t="shared" si="299"/>
        <v>13.490033809523812</v>
      </c>
      <c r="AS323" s="201">
        <f t="shared" si="299"/>
        <v>13.490033809523812</v>
      </c>
      <c r="AT323" s="201">
        <f t="shared" si="299"/>
        <v>14.200033809523813</v>
      </c>
      <c r="AU323" s="201">
        <f t="shared" si="299"/>
        <v>14.200033809523813</v>
      </c>
      <c r="AV323" s="201">
        <f t="shared" si="299"/>
        <v>14.200033809523813</v>
      </c>
      <c r="AW323" s="201">
        <f t="shared" si="299"/>
        <v>14.200033809523813</v>
      </c>
      <c r="AX323" s="201">
        <f t="shared" si="299"/>
        <v>14.200033809523813</v>
      </c>
      <c r="AY323" s="201">
        <f t="shared" si="299"/>
        <v>14.200033809523813</v>
      </c>
      <c r="AZ323" s="201">
        <f t="shared" si="299"/>
        <v>14.200033809523813</v>
      </c>
      <c r="BA323" s="201">
        <f t="shared" si="299"/>
        <v>14.200033809523813</v>
      </c>
      <c r="BB323" s="201">
        <f t="shared" si="299"/>
        <v>14.200033809523813</v>
      </c>
      <c r="BC323" s="202"/>
      <c r="BD323" s="203"/>
      <c r="BE323" s="203"/>
      <c r="BF323" s="203"/>
      <c r="BG323" s="203"/>
      <c r="BH323" s="203"/>
      <c r="BI323" s="203"/>
      <c r="BJ323" s="203"/>
      <c r="BK323" s="203"/>
      <c r="BL323" s="203"/>
      <c r="BM323" s="203"/>
      <c r="BN323" s="203"/>
      <c r="BO323" s="203"/>
      <c r="BP323" s="203"/>
      <c r="BQ323" s="203"/>
      <c r="BR323" s="203"/>
      <c r="BS323" s="203"/>
      <c r="BT323" s="203"/>
      <c r="BU323" s="203"/>
      <c r="BV323" s="203"/>
      <c r="BW323" s="203"/>
      <c r="BX323" s="203"/>
      <c r="BY323" s="203"/>
      <c r="BZ323" s="203"/>
      <c r="CA323" s="203"/>
      <c r="CB323" s="203"/>
      <c r="CC323" s="203"/>
      <c r="CD323" s="203"/>
      <c r="CE323" s="203"/>
      <c r="CF323" s="203"/>
      <c r="CG323" s="203"/>
      <c r="CH323" s="203"/>
      <c r="CI323" s="203"/>
      <c r="CJ323" s="203"/>
      <c r="CK323" s="203"/>
    </row>
    <row r="324" spans="1:89" s="204" customFormat="1" ht="13.8" thickBot="1" x14ac:dyDescent="0.3">
      <c r="A324" s="262"/>
      <c r="B324" s="204" t="s">
        <v>119</v>
      </c>
      <c r="C324" s="205" t="str">
        <f>+'NTP or Sold'!B35</f>
        <v>Committed</v>
      </c>
      <c r="D324" s="206">
        <f t="shared" ref="D324:AI324" si="300">+D321*$C323</f>
        <v>0</v>
      </c>
      <c r="E324" s="206">
        <f t="shared" si="300"/>
        <v>0</v>
      </c>
      <c r="F324" s="206">
        <f t="shared" si="300"/>
        <v>0</v>
      </c>
      <c r="G324" s="206">
        <f t="shared" si="300"/>
        <v>0</v>
      </c>
      <c r="H324" s="206">
        <f t="shared" si="300"/>
        <v>0</v>
      </c>
      <c r="I324" s="206">
        <f t="shared" si="300"/>
        <v>0</v>
      </c>
      <c r="J324" s="206">
        <f t="shared" si="300"/>
        <v>0</v>
      </c>
      <c r="K324" s="206">
        <f t="shared" si="300"/>
        <v>0</v>
      </c>
      <c r="L324" s="206">
        <f t="shared" si="300"/>
        <v>0</v>
      </c>
      <c r="M324" s="206">
        <f t="shared" si="300"/>
        <v>0</v>
      </c>
      <c r="N324" s="206">
        <f t="shared" si="300"/>
        <v>0.71</v>
      </c>
      <c r="O324" s="206">
        <f t="shared" si="300"/>
        <v>0.71</v>
      </c>
      <c r="P324" s="206">
        <f t="shared" si="300"/>
        <v>0.71</v>
      </c>
      <c r="Q324" s="206">
        <f t="shared" si="300"/>
        <v>0.71</v>
      </c>
      <c r="R324" s="206">
        <f t="shared" si="300"/>
        <v>0.71</v>
      </c>
      <c r="S324" s="206">
        <f t="shared" si="300"/>
        <v>0.71</v>
      </c>
      <c r="T324" s="206">
        <f t="shared" si="300"/>
        <v>0.71</v>
      </c>
      <c r="U324" s="206">
        <f t="shared" si="300"/>
        <v>0.71</v>
      </c>
      <c r="V324" s="206">
        <f t="shared" si="300"/>
        <v>0.71</v>
      </c>
      <c r="W324" s="206">
        <f t="shared" si="300"/>
        <v>0.71</v>
      </c>
      <c r="X324" s="206">
        <f t="shared" si="300"/>
        <v>0.93877777777777782</v>
      </c>
      <c r="Y324" s="206">
        <f t="shared" si="300"/>
        <v>1.1675555555555557</v>
      </c>
      <c r="Z324" s="206">
        <f t="shared" si="300"/>
        <v>1.3963333333333336</v>
      </c>
      <c r="AA324" s="206">
        <f t="shared" si="300"/>
        <v>1.6251111111111114</v>
      </c>
      <c r="AB324" s="206">
        <f t="shared" si="300"/>
        <v>1.8538888888888894</v>
      </c>
      <c r="AC324" s="206">
        <f t="shared" si="300"/>
        <v>2.0826666666666669</v>
      </c>
      <c r="AD324" s="206">
        <f t="shared" si="300"/>
        <v>2.3114444444444446</v>
      </c>
      <c r="AE324" s="206">
        <f t="shared" si="300"/>
        <v>2.5402222222222224</v>
      </c>
      <c r="AF324" s="137">
        <f t="shared" si="300"/>
        <v>2.7690000000000001</v>
      </c>
      <c r="AG324" s="206">
        <f t="shared" si="300"/>
        <v>2.9977777777777774</v>
      </c>
      <c r="AH324" s="206">
        <f t="shared" si="300"/>
        <v>3.2265555555555552</v>
      </c>
      <c r="AI324" s="206">
        <f t="shared" si="300"/>
        <v>3.4553333333333329</v>
      </c>
      <c r="AJ324" s="206">
        <f t="shared" ref="AJ324:BB324" si="301">+AJ321*$C323</f>
        <v>3.6841111111111107</v>
      </c>
      <c r="AK324" s="206">
        <f t="shared" si="301"/>
        <v>3.9128888888888889</v>
      </c>
      <c r="AL324" s="206">
        <f t="shared" si="301"/>
        <v>4.1416666666666666</v>
      </c>
      <c r="AM324" s="206">
        <f t="shared" si="301"/>
        <v>4.3704444444444448</v>
      </c>
      <c r="AN324" s="206">
        <f t="shared" si="301"/>
        <v>4.599222222222223</v>
      </c>
      <c r="AO324" s="206">
        <f t="shared" si="301"/>
        <v>4.8280000000000012</v>
      </c>
      <c r="AP324" s="206">
        <f t="shared" si="301"/>
        <v>14.2</v>
      </c>
      <c r="AQ324" s="206">
        <f t="shared" si="301"/>
        <v>14.2</v>
      </c>
      <c r="AR324" s="206">
        <f t="shared" si="301"/>
        <v>14.2</v>
      </c>
      <c r="AS324" s="206">
        <f t="shared" si="301"/>
        <v>14.2</v>
      </c>
      <c r="AT324" s="206">
        <f t="shared" si="301"/>
        <v>14.2</v>
      </c>
      <c r="AU324" s="206">
        <f t="shared" si="301"/>
        <v>14.2</v>
      </c>
      <c r="AV324" s="206">
        <f t="shared" si="301"/>
        <v>14.2</v>
      </c>
      <c r="AW324" s="206">
        <f t="shared" si="301"/>
        <v>14.2</v>
      </c>
      <c r="AX324" s="206">
        <f t="shared" si="301"/>
        <v>14.2</v>
      </c>
      <c r="AY324" s="206">
        <f t="shared" si="301"/>
        <v>14.2</v>
      </c>
      <c r="AZ324" s="206">
        <f t="shared" si="301"/>
        <v>14.2</v>
      </c>
      <c r="BA324" s="206">
        <f t="shared" si="301"/>
        <v>14.2</v>
      </c>
      <c r="BB324" s="206">
        <f t="shared" si="301"/>
        <v>14.2</v>
      </c>
      <c r="BC324" s="207"/>
      <c r="BD324" s="208"/>
      <c r="BE324" s="208"/>
      <c r="BF324" s="208"/>
      <c r="BG324" s="208"/>
      <c r="BH324" s="208"/>
      <c r="BI324" s="208"/>
      <c r="BJ324" s="208"/>
      <c r="BK324" s="208"/>
      <c r="BL324" s="208"/>
      <c r="BM324" s="208"/>
      <c r="BN324" s="208"/>
      <c r="BO324" s="208"/>
      <c r="BP324" s="208"/>
      <c r="BQ324" s="208"/>
      <c r="BR324" s="208"/>
      <c r="BS324" s="208"/>
      <c r="BT324" s="208"/>
      <c r="BU324" s="208"/>
      <c r="BV324" s="208"/>
      <c r="BW324" s="208"/>
      <c r="BX324" s="208"/>
      <c r="BY324" s="208"/>
      <c r="BZ324" s="208"/>
      <c r="CA324" s="208"/>
      <c r="CB324" s="208"/>
      <c r="CC324" s="208"/>
      <c r="CD324" s="208"/>
      <c r="CE324" s="208"/>
      <c r="CF324" s="208"/>
      <c r="CG324" s="208"/>
      <c r="CH324" s="208"/>
      <c r="CI324" s="208"/>
      <c r="CJ324" s="208"/>
      <c r="CK324" s="208"/>
    </row>
    <row r="325" spans="1:89" s="194" customFormat="1" ht="15" customHeight="1" thickTop="1" x14ac:dyDescent="0.25">
      <c r="A325" s="260">
        <f>+A317+1</f>
        <v>8</v>
      </c>
      <c r="B325" s="191" t="str">
        <f>+'NTP or Sold'!G36</f>
        <v>LM6000</v>
      </c>
      <c r="C325" s="265" t="str">
        <f>+'NTP or Sold'!S36</f>
        <v>Elektrobolt (ESA) - 85%</v>
      </c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85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3"/>
    </row>
    <row r="326" spans="1:89" s="198" customFormat="1" x14ac:dyDescent="0.25">
      <c r="A326" s="261"/>
      <c r="B326" s="195" t="s">
        <v>114</v>
      </c>
      <c r="C326" s="266"/>
      <c r="D326" s="196">
        <v>0</v>
      </c>
      <c r="E326" s="196">
        <v>0</v>
      </c>
      <c r="F326" s="196">
        <v>0</v>
      </c>
      <c r="G326" s="196">
        <v>0</v>
      </c>
      <c r="H326" s="196">
        <v>0</v>
      </c>
      <c r="I326" s="196">
        <v>0</v>
      </c>
      <c r="J326" s="196">
        <v>0</v>
      </c>
      <c r="K326" s="196">
        <v>0</v>
      </c>
      <c r="L326" s="196">
        <v>0</v>
      </c>
      <c r="M326" s="196">
        <v>0</v>
      </c>
      <c r="N326" s="196">
        <f>16.7/336</f>
        <v>4.9702380952380949E-2</v>
      </c>
      <c r="O326" s="196">
        <v>0</v>
      </c>
      <c r="P326" s="196">
        <v>0</v>
      </c>
      <c r="Q326" s="196">
        <v>0</v>
      </c>
      <c r="R326" s="196">
        <v>0</v>
      </c>
      <c r="S326" s="196">
        <v>0</v>
      </c>
      <c r="T326" s="196">
        <v>0</v>
      </c>
      <c r="U326" s="196">
        <v>0</v>
      </c>
      <c r="V326" s="196">
        <v>0</v>
      </c>
      <c r="W326" s="196">
        <v>0</v>
      </c>
      <c r="X326" s="196">
        <f t="shared" ref="X326:AO326" si="302">+(0.95-0.0497)/18</f>
        <v>5.0016666666666668E-2</v>
      </c>
      <c r="Y326" s="196">
        <f t="shared" si="302"/>
        <v>5.0016666666666668E-2</v>
      </c>
      <c r="Z326" s="196">
        <f t="shared" si="302"/>
        <v>5.0016666666666668E-2</v>
      </c>
      <c r="AA326" s="196">
        <f t="shared" si="302"/>
        <v>5.0016666666666668E-2</v>
      </c>
      <c r="AB326" s="196">
        <f t="shared" si="302"/>
        <v>5.0016666666666668E-2</v>
      </c>
      <c r="AC326" s="196">
        <f t="shared" si="302"/>
        <v>5.0016666666666668E-2</v>
      </c>
      <c r="AD326" s="196">
        <f t="shared" si="302"/>
        <v>5.0016666666666668E-2</v>
      </c>
      <c r="AE326" s="196">
        <f t="shared" si="302"/>
        <v>5.0016666666666668E-2</v>
      </c>
      <c r="AF326" s="83">
        <f t="shared" si="302"/>
        <v>5.0016666666666668E-2</v>
      </c>
      <c r="AG326" s="196">
        <f t="shared" si="302"/>
        <v>5.0016666666666668E-2</v>
      </c>
      <c r="AH326" s="196">
        <f t="shared" si="302"/>
        <v>5.0016666666666668E-2</v>
      </c>
      <c r="AI326" s="196">
        <f t="shared" si="302"/>
        <v>5.0016666666666668E-2</v>
      </c>
      <c r="AJ326" s="196">
        <f t="shared" si="302"/>
        <v>5.0016666666666668E-2</v>
      </c>
      <c r="AK326" s="196">
        <f t="shared" si="302"/>
        <v>5.0016666666666668E-2</v>
      </c>
      <c r="AL326" s="196">
        <f t="shared" si="302"/>
        <v>5.0016666666666668E-2</v>
      </c>
      <c r="AM326" s="196">
        <f t="shared" si="302"/>
        <v>5.0016666666666668E-2</v>
      </c>
      <c r="AN326" s="196">
        <f t="shared" si="302"/>
        <v>5.0016666666666668E-2</v>
      </c>
      <c r="AO326" s="196">
        <f t="shared" si="302"/>
        <v>5.0016666666666668E-2</v>
      </c>
      <c r="AP326" s="196">
        <v>0</v>
      </c>
      <c r="AQ326" s="196">
        <v>0</v>
      </c>
      <c r="AR326" s="196">
        <v>0</v>
      </c>
      <c r="AS326" s="196">
        <v>0</v>
      </c>
      <c r="AT326" s="196">
        <v>0.05</v>
      </c>
      <c r="AU326" s="196">
        <v>0</v>
      </c>
      <c r="AV326" s="196">
        <v>0</v>
      </c>
      <c r="AW326" s="196">
        <v>0</v>
      </c>
      <c r="AX326" s="196">
        <v>0</v>
      </c>
      <c r="AY326" s="196">
        <v>0</v>
      </c>
      <c r="AZ326" s="196">
        <v>0</v>
      </c>
      <c r="BA326" s="196">
        <v>0</v>
      </c>
      <c r="BB326" s="196">
        <v>0</v>
      </c>
      <c r="BC326" s="197">
        <f>SUM(N326:BB326)</f>
        <v>1.0000023809523813</v>
      </c>
      <c r="BD326" s="195"/>
    </row>
    <row r="327" spans="1:89" s="198" customFormat="1" x14ac:dyDescent="0.25">
      <c r="A327" s="261"/>
      <c r="B327" s="195" t="s">
        <v>115</v>
      </c>
      <c r="C327" s="266"/>
      <c r="D327" s="196">
        <f>+D326</f>
        <v>0</v>
      </c>
      <c r="E327" s="196">
        <f t="shared" ref="E327:AJ327" si="303">+D327+E326</f>
        <v>0</v>
      </c>
      <c r="F327" s="196">
        <f t="shared" si="303"/>
        <v>0</v>
      </c>
      <c r="G327" s="196">
        <f t="shared" si="303"/>
        <v>0</v>
      </c>
      <c r="H327" s="196">
        <f t="shared" si="303"/>
        <v>0</v>
      </c>
      <c r="I327" s="196">
        <f t="shared" si="303"/>
        <v>0</v>
      </c>
      <c r="J327" s="196">
        <f t="shared" si="303"/>
        <v>0</v>
      </c>
      <c r="K327" s="196">
        <f t="shared" si="303"/>
        <v>0</v>
      </c>
      <c r="L327" s="196">
        <f t="shared" si="303"/>
        <v>0</v>
      </c>
      <c r="M327" s="196">
        <f t="shared" si="303"/>
        <v>0</v>
      </c>
      <c r="N327" s="196">
        <f t="shared" si="303"/>
        <v>4.9702380952380949E-2</v>
      </c>
      <c r="O327" s="196">
        <f t="shared" si="303"/>
        <v>4.9702380952380949E-2</v>
      </c>
      <c r="P327" s="196">
        <f t="shared" si="303"/>
        <v>4.9702380952380949E-2</v>
      </c>
      <c r="Q327" s="196">
        <f t="shared" si="303"/>
        <v>4.9702380952380949E-2</v>
      </c>
      <c r="R327" s="196">
        <f t="shared" si="303"/>
        <v>4.9702380952380949E-2</v>
      </c>
      <c r="S327" s="196">
        <f t="shared" si="303"/>
        <v>4.9702380952380949E-2</v>
      </c>
      <c r="T327" s="196">
        <f t="shared" si="303"/>
        <v>4.9702380952380949E-2</v>
      </c>
      <c r="U327" s="196">
        <f t="shared" si="303"/>
        <v>4.9702380952380949E-2</v>
      </c>
      <c r="V327" s="196">
        <f t="shared" si="303"/>
        <v>4.9702380952380949E-2</v>
      </c>
      <c r="W327" s="196">
        <f t="shared" si="303"/>
        <v>4.9702380952380949E-2</v>
      </c>
      <c r="X327" s="196">
        <f t="shared" si="303"/>
        <v>9.9719047619047624E-2</v>
      </c>
      <c r="Y327" s="196">
        <f t="shared" si="303"/>
        <v>0.14973571428571431</v>
      </c>
      <c r="Z327" s="196">
        <f t="shared" si="303"/>
        <v>0.19975238095238096</v>
      </c>
      <c r="AA327" s="196">
        <f t="shared" si="303"/>
        <v>0.24976904761904761</v>
      </c>
      <c r="AB327" s="196">
        <f t="shared" si="303"/>
        <v>0.29978571428571427</v>
      </c>
      <c r="AC327" s="196">
        <f t="shared" si="303"/>
        <v>0.34980238095238092</v>
      </c>
      <c r="AD327" s="196">
        <f t="shared" si="303"/>
        <v>0.39981904761904757</v>
      </c>
      <c r="AE327" s="196">
        <f t="shared" si="303"/>
        <v>0.44983571428571423</v>
      </c>
      <c r="AF327" s="83">
        <f t="shared" si="303"/>
        <v>0.49985238095238088</v>
      </c>
      <c r="AG327" s="196">
        <f t="shared" si="303"/>
        <v>0.54986904761904754</v>
      </c>
      <c r="AH327" s="196">
        <f t="shared" si="303"/>
        <v>0.59988571428571424</v>
      </c>
      <c r="AI327" s="196">
        <f t="shared" si="303"/>
        <v>0.64990238095238095</v>
      </c>
      <c r="AJ327" s="196">
        <f t="shared" si="303"/>
        <v>0.69991904761904766</v>
      </c>
      <c r="AK327" s="196">
        <f t="shared" ref="AK327:BB327" si="304">+AJ327+AK326</f>
        <v>0.74993571428571437</v>
      </c>
      <c r="AL327" s="196">
        <f t="shared" si="304"/>
        <v>0.79995238095238108</v>
      </c>
      <c r="AM327" s="196">
        <f t="shared" si="304"/>
        <v>0.84996904761904779</v>
      </c>
      <c r="AN327" s="196">
        <f t="shared" si="304"/>
        <v>0.8999857142857145</v>
      </c>
      <c r="AO327" s="196">
        <f t="shared" si="304"/>
        <v>0.95000238095238121</v>
      </c>
      <c r="AP327" s="196">
        <f t="shared" si="304"/>
        <v>0.95000238095238121</v>
      </c>
      <c r="AQ327" s="196">
        <f t="shared" si="304"/>
        <v>0.95000238095238121</v>
      </c>
      <c r="AR327" s="196">
        <f t="shared" si="304"/>
        <v>0.95000238095238121</v>
      </c>
      <c r="AS327" s="196">
        <f t="shared" si="304"/>
        <v>0.95000238095238121</v>
      </c>
      <c r="AT327" s="196">
        <f t="shared" si="304"/>
        <v>1.0000023809523813</v>
      </c>
      <c r="AU327" s="196">
        <f t="shared" si="304"/>
        <v>1.0000023809523813</v>
      </c>
      <c r="AV327" s="196">
        <f t="shared" si="304"/>
        <v>1.0000023809523813</v>
      </c>
      <c r="AW327" s="196">
        <f t="shared" si="304"/>
        <v>1.0000023809523813</v>
      </c>
      <c r="AX327" s="196">
        <f t="shared" si="304"/>
        <v>1.0000023809523813</v>
      </c>
      <c r="AY327" s="196">
        <f t="shared" si="304"/>
        <v>1.0000023809523813</v>
      </c>
      <c r="AZ327" s="196">
        <f t="shared" si="304"/>
        <v>1.0000023809523813</v>
      </c>
      <c r="BA327" s="196">
        <f t="shared" si="304"/>
        <v>1.0000023809523813</v>
      </c>
      <c r="BB327" s="196">
        <f t="shared" si="304"/>
        <v>1.0000023809523813</v>
      </c>
      <c r="BC327" s="197"/>
      <c r="BD327" s="195"/>
    </row>
    <row r="328" spans="1:89" s="198" customFormat="1" x14ac:dyDescent="0.25">
      <c r="A328" s="261"/>
      <c r="B328" s="195" t="s">
        <v>116</v>
      </c>
      <c r="C328" s="266"/>
      <c r="D328" s="196">
        <v>0</v>
      </c>
      <c r="E328" s="196">
        <v>0</v>
      </c>
      <c r="F328" s="196">
        <v>0</v>
      </c>
      <c r="G328" s="196">
        <v>0</v>
      </c>
      <c r="H328" s="196">
        <v>0</v>
      </c>
      <c r="I328" s="196">
        <v>0</v>
      </c>
      <c r="J328" s="196">
        <v>0</v>
      </c>
      <c r="K328" s="196">
        <v>0</v>
      </c>
      <c r="L328" s="196">
        <v>0</v>
      </c>
      <c r="M328" s="196">
        <v>0</v>
      </c>
      <c r="N328" s="196">
        <v>0.05</v>
      </c>
      <c r="O328" s="196">
        <v>0</v>
      </c>
      <c r="P328" s="196">
        <v>0</v>
      </c>
      <c r="Q328" s="196">
        <v>0</v>
      </c>
      <c r="R328" s="196">
        <v>0</v>
      </c>
      <c r="S328" s="196">
        <v>0</v>
      </c>
      <c r="T328" s="196">
        <v>0</v>
      </c>
      <c r="U328" s="196">
        <v>0</v>
      </c>
      <c r="V328" s="196">
        <v>0</v>
      </c>
      <c r="W328" s="196">
        <v>0</v>
      </c>
      <c r="X328" s="196">
        <f t="shared" ref="X328:AO328" si="305">+(0.34-0.05)/18</f>
        <v>1.6111111111111114E-2</v>
      </c>
      <c r="Y328" s="196">
        <f t="shared" si="305"/>
        <v>1.6111111111111114E-2</v>
      </c>
      <c r="Z328" s="196">
        <f t="shared" si="305"/>
        <v>1.6111111111111114E-2</v>
      </c>
      <c r="AA328" s="196">
        <f t="shared" si="305"/>
        <v>1.6111111111111114E-2</v>
      </c>
      <c r="AB328" s="196">
        <f t="shared" si="305"/>
        <v>1.6111111111111114E-2</v>
      </c>
      <c r="AC328" s="196">
        <f t="shared" si="305"/>
        <v>1.6111111111111114E-2</v>
      </c>
      <c r="AD328" s="196">
        <f t="shared" si="305"/>
        <v>1.6111111111111114E-2</v>
      </c>
      <c r="AE328" s="196">
        <f t="shared" si="305"/>
        <v>1.6111111111111114E-2</v>
      </c>
      <c r="AF328" s="83">
        <f t="shared" si="305"/>
        <v>1.6111111111111114E-2</v>
      </c>
      <c r="AG328" s="196">
        <f t="shared" si="305"/>
        <v>1.6111111111111114E-2</v>
      </c>
      <c r="AH328" s="196">
        <f t="shared" si="305"/>
        <v>1.6111111111111114E-2</v>
      </c>
      <c r="AI328" s="196">
        <f t="shared" si="305"/>
        <v>1.6111111111111114E-2</v>
      </c>
      <c r="AJ328" s="196">
        <f t="shared" si="305"/>
        <v>1.6111111111111114E-2</v>
      </c>
      <c r="AK328" s="196">
        <f t="shared" si="305"/>
        <v>1.6111111111111114E-2</v>
      </c>
      <c r="AL328" s="196">
        <f t="shared" si="305"/>
        <v>1.6111111111111114E-2</v>
      </c>
      <c r="AM328" s="196">
        <f t="shared" si="305"/>
        <v>1.6111111111111114E-2</v>
      </c>
      <c r="AN328" s="196">
        <f t="shared" si="305"/>
        <v>1.6111111111111114E-2</v>
      </c>
      <c r="AO328" s="196">
        <f t="shared" si="305"/>
        <v>1.6111111111111114E-2</v>
      </c>
      <c r="AP328" s="196">
        <v>0.66</v>
      </c>
      <c r="AQ328" s="196">
        <v>0</v>
      </c>
      <c r="AR328" s="196">
        <v>0</v>
      </c>
      <c r="AS328" s="196">
        <v>0</v>
      </c>
      <c r="AT328" s="196">
        <v>0</v>
      </c>
      <c r="AU328" s="196">
        <v>0</v>
      </c>
      <c r="AV328" s="196">
        <v>0</v>
      </c>
      <c r="AW328" s="196">
        <v>0</v>
      </c>
      <c r="AX328" s="196">
        <v>0</v>
      </c>
      <c r="AY328" s="196">
        <v>0</v>
      </c>
      <c r="AZ328" s="196">
        <v>0</v>
      </c>
      <c r="BA328" s="196">
        <v>0</v>
      </c>
      <c r="BB328" s="196">
        <v>0</v>
      </c>
      <c r="BC328" s="197">
        <f>SUM(N328:BB328)</f>
        <v>1</v>
      </c>
      <c r="BD328" s="195"/>
    </row>
    <row r="329" spans="1:89" s="198" customFormat="1" x14ac:dyDescent="0.25">
      <c r="A329" s="261"/>
      <c r="B329" s="195" t="s">
        <v>117</v>
      </c>
      <c r="C329" s="266"/>
      <c r="D329" s="196">
        <f>+D328</f>
        <v>0</v>
      </c>
      <c r="E329" s="196">
        <f t="shared" ref="E329:AJ329" si="306">+D329+E328</f>
        <v>0</v>
      </c>
      <c r="F329" s="196">
        <f t="shared" si="306"/>
        <v>0</v>
      </c>
      <c r="G329" s="196">
        <f t="shared" si="306"/>
        <v>0</v>
      </c>
      <c r="H329" s="196">
        <f t="shared" si="306"/>
        <v>0</v>
      </c>
      <c r="I329" s="196">
        <f t="shared" si="306"/>
        <v>0</v>
      </c>
      <c r="J329" s="196">
        <f t="shared" si="306"/>
        <v>0</v>
      </c>
      <c r="K329" s="196">
        <f t="shared" si="306"/>
        <v>0</v>
      </c>
      <c r="L329" s="196">
        <f t="shared" si="306"/>
        <v>0</v>
      </c>
      <c r="M329" s="196">
        <f t="shared" si="306"/>
        <v>0</v>
      </c>
      <c r="N329" s="196">
        <f t="shared" si="306"/>
        <v>0.05</v>
      </c>
      <c r="O329" s="196">
        <f t="shared" si="306"/>
        <v>0.05</v>
      </c>
      <c r="P329" s="196">
        <f t="shared" si="306"/>
        <v>0.05</v>
      </c>
      <c r="Q329" s="196">
        <f t="shared" si="306"/>
        <v>0.05</v>
      </c>
      <c r="R329" s="196">
        <f t="shared" si="306"/>
        <v>0.05</v>
      </c>
      <c r="S329" s="196">
        <f t="shared" si="306"/>
        <v>0.05</v>
      </c>
      <c r="T329" s="196">
        <f t="shared" si="306"/>
        <v>0.05</v>
      </c>
      <c r="U329" s="196">
        <f t="shared" si="306"/>
        <v>0.05</v>
      </c>
      <c r="V329" s="196">
        <f t="shared" si="306"/>
        <v>0.05</v>
      </c>
      <c r="W329" s="196">
        <f t="shared" si="306"/>
        <v>0.05</v>
      </c>
      <c r="X329" s="196">
        <f t="shared" si="306"/>
        <v>6.611111111111112E-2</v>
      </c>
      <c r="Y329" s="196">
        <f t="shared" si="306"/>
        <v>8.2222222222222238E-2</v>
      </c>
      <c r="Z329" s="196">
        <f t="shared" si="306"/>
        <v>9.8333333333333356E-2</v>
      </c>
      <c r="AA329" s="196">
        <f t="shared" si="306"/>
        <v>0.11444444444444447</v>
      </c>
      <c r="AB329" s="196">
        <f t="shared" si="306"/>
        <v>0.13055555555555559</v>
      </c>
      <c r="AC329" s="196">
        <f t="shared" si="306"/>
        <v>0.1466666666666667</v>
      </c>
      <c r="AD329" s="196">
        <f t="shared" si="306"/>
        <v>0.1627777777777778</v>
      </c>
      <c r="AE329" s="196">
        <f t="shared" si="306"/>
        <v>0.1788888888888889</v>
      </c>
      <c r="AF329" s="83">
        <f t="shared" si="306"/>
        <v>0.19500000000000001</v>
      </c>
      <c r="AG329" s="196">
        <f t="shared" si="306"/>
        <v>0.21111111111111111</v>
      </c>
      <c r="AH329" s="196">
        <f t="shared" si="306"/>
        <v>0.22722222222222221</v>
      </c>
      <c r="AI329" s="196">
        <f t="shared" si="306"/>
        <v>0.24333333333333332</v>
      </c>
      <c r="AJ329" s="196">
        <f t="shared" si="306"/>
        <v>0.25944444444444442</v>
      </c>
      <c r="AK329" s="196">
        <f t="shared" ref="AK329:BB329" si="307">+AJ329+AK328</f>
        <v>0.27555555555555555</v>
      </c>
      <c r="AL329" s="196">
        <f t="shared" si="307"/>
        <v>0.29166666666666669</v>
      </c>
      <c r="AM329" s="196">
        <f t="shared" si="307"/>
        <v>0.30777777777777782</v>
      </c>
      <c r="AN329" s="196">
        <f t="shared" si="307"/>
        <v>0.32388888888888895</v>
      </c>
      <c r="AO329" s="196">
        <f t="shared" si="307"/>
        <v>0.34000000000000008</v>
      </c>
      <c r="AP329" s="196">
        <f t="shared" si="307"/>
        <v>1</v>
      </c>
      <c r="AQ329" s="196">
        <f t="shared" si="307"/>
        <v>1</v>
      </c>
      <c r="AR329" s="196">
        <f t="shared" si="307"/>
        <v>1</v>
      </c>
      <c r="AS329" s="196">
        <f t="shared" si="307"/>
        <v>1</v>
      </c>
      <c r="AT329" s="196">
        <f t="shared" si="307"/>
        <v>1</v>
      </c>
      <c r="AU329" s="196">
        <f t="shared" si="307"/>
        <v>1</v>
      </c>
      <c r="AV329" s="196">
        <f t="shared" si="307"/>
        <v>1</v>
      </c>
      <c r="AW329" s="196">
        <f t="shared" si="307"/>
        <v>1</v>
      </c>
      <c r="AX329" s="196">
        <f t="shared" si="307"/>
        <v>1</v>
      </c>
      <c r="AY329" s="196">
        <f t="shared" si="307"/>
        <v>1</v>
      </c>
      <c r="AZ329" s="196">
        <f t="shared" si="307"/>
        <v>1</v>
      </c>
      <c r="BA329" s="196">
        <f t="shared" si="307"/>
        <v>1</v>
      </c>
      <c r="BB329" s="196">
        <f t="shared" si="307"/>
        <v>1</v>
      </c>
      <c r="BC329" s="197"/>
      <c r="BD329" s="195"/>
    </row>
    <row r="330" spans="1:89" s="213" customFormat="1" x14ac:dyDescent="0.25">
      <c r="A330" s="261"/>
      <c r="B330" s="210"/>
      <c r="C330" s="266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84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1"/>
      <c r="AT330" s="211"/>
      <c r="AU330" s="211"/>
      <c r="AV330" s="211"/>
      <c r="AW330" s="211"/>
      <c r="AX330" s="211"/>
      <c r="AY330" s="211"/>
      <c r="AZ330" s="211"/>
      <c r="BA330" s="211"/>
      <c r="BB330" s="211"/>
      <c r="BC330" s="212"/>
      <c r="BD330" s="210"/>
    </row>
    <row r="331" spans="1:89" s="199" customFormat="1" x14ac:dyDescent="0.25">
      <c r="A331" s="261"/>
      <c r="B331" s="199" t="s">
        <v>118</v>
      </c>
      <c r="C331" s="200">
        <v>14.2</v>
      </c>
      <c r="D331" s="201">
        <f t="shared" ref="D331:AI331" si="308">+D327*$C331</f>
        <v>0</v>
      </c>
      <c r="E331" s="201">
        <f t="shared" si="308"/>
        <v>0</v>
      </c>
      <c r="F331" s="201">
        <f t="shared" si="308"/>
        <v>0</v>
      </c>
      <c r="G331" s="201">
        <f t="shared" si="308"/>
        <v>0</v>
      </c>
      <c r="H331" s="201">
        <f t="shared" si="308"/>
        <v>0</v>
      </c>
      <c r="I331" s="201">
        <f t="shared" si="308"/>
        <v>0</v>
      </c>
      <c r="J331" s="201">
        <f t="shared" si="308"/>
        <v>0</v>
      </c>
      <c r="K331" s="201">
        <f t="shared" si="308"/>
        <v>0</v>
      </c>
      <c r="L331" s="201">
        <f t="shared" si="308"/>
        <v>0</v>
      </c>
      <c r="M331" s="201">
        <f t="shared" si="308"/>
        <v>0</v>
      </c>
      <c r="N331" s="201">
        <f t="shared" si="308"/>
        <v>0.70577380952380941</v>
      </c>
      <c r="O331" s="201">
        <f t="shared" si="308"/>
        <v>0.70577380952380941</v>
      </c>
      <c r="P331" s="201">
        <f t="shared" si="308"/>
        <v>0.70577380952380941</v>
      </c>
      <c r="Q331" s="201">
        <f t="shared" si="308"/>
        <v>0.70577380952380941</v>
      </c>
      <c r="R331" s="201">
        <f t="shared" si="308"/>
        <v>0.70577380952380941</v>
      </c>
      <c r="S331" s="201">
        <f t="shared" si="308"/>
        <v>0.70577380952380941</v>
      </c>
      <c r="T331" s="201">
        <f t="shared" si="308"/>
        <v>0.70577380952380941</v>
      </c>
      <c r="U331" s="201">
        <f t="shared" si="308"/>
        <v>0.70577380952380941</v>
      </c>
      <c r="V331" s="201">
        <f t="shared" si="308"/>
        <v>0.70577380952380941</v>
      </c>
      <c r="W331" s="201">
        <f t="shared" si="308"/>
        <v>0.70577380952380941</v>
      </c>
      <c r="X331" s="201">
        <f t="shared" si="308"/>
        <v>1.4160104761904762</v>
      </c>
      <c r="Y331" s="201">
        <f t="shared" si="308"/>
        <v>2.1262471428571432</v>
      </c>
      <c r="Z331" s="201">
        <f t="shared" si="308"/>
        <v>2.8364838095238096</v>
      </c>
      <c r="AA331" s="201">
        <f t="shared" si="308"/>
        <v>3.546720476190476</v>
      </c>
      <c r="AB331" s="201">
        <f t="shared" si="308"/>
        <v>4.256957142857142</v>
      </c>
      <c r="AC331" s="201">
        <f t="shared" si="308"/>
        <v>4.9671938095238088</v>
      </c>
      <c r="AD331" s="201">
        <f t="shared" si="308"/>
        <v>5.6774304761904757</v>
      </c>
      <c r="AE331" s="201">
        <f t="shared" si="308"/>
        <v>6.3876671428571417</v>
      </c>
      <c r="AF331" s="91">
        <f t="shared" si="308"/>
        <v>7.0979038095238085</v>
      </c>
      <c r="AG331" s="201">
        <f t="shared" si="308"/>
        <v>7.8081404761904745</v>
      </c>
      <c r="AH331" s="201">
        <f t="shared" si="308"/>
        <v>8.5183771428571422</v>
      </c>
      <c r="AI331" s="201">
        <f t="shared" si="308"/>
        <v>9.2286138095238091</v>
      </c>
      <c r="AJ331" s="201">
        <f t="shared" ref="AJ331:BB331" si="309">+AJ327*$C331</f>
        <v>9.9388504761904759</v>
      </c>
      <c r="AK331" s="201">
        <f t="shared" si="309"/>
        <v>10.649087142857143</v>
      </c>
      <c r="AL331" s="201">
        <f t="shared" si="309"/>
        <v>11.359323809523811</v>
      </c>
      <c r="AM331" s="201">
        <f t="shared" si="309"/>
        <v>12.069560476190478</v>
      </c>
      <c r="AN331" s="201">
        <f t="shared" si="309"/>
        <v>12.779797142857145</v>
      </c>
      <c r="AO331" s="201">
        <f t="shared" si="309"/>
        <v>13.490033809523812</v>
      </c>
      <c r="AP331" s="201">
        <f t="shared" si="309"/>
        <v>13.490033809523812</v>
      </c>
      <c r="AQ331" s="201">
        <f t="shared" si="309"/>
        <v>13.490033809523812</v>
      </c>
      <c r="AR331" s="201">
        <f t="shared" si="309"/>
        <v>13.490033809523812</v>
      </c>
      <c r="AS331" s="201">
        <f t="shared" si="309"/>
        <v>13.490033809523812</v>
      </c>
      <c r="AT331" s="201">
        <f t="shared" si="309"/>
        <v>14.200033809523813</v>
      </c>
      <c r="AU331" s="201">
        <f t="shared" si="309"/>
        <v>14.200033809523813</v>
      </c>
      <c r="AV331" s="201">
        <f t="shared" si="309"/>
        <v>14.200033809523813</v>
      </c>
      <c r="AW331" s="201">
        <f t="shared" si="309"/>
        <v>14.200033809523813</v>
      </c>
      <c r="AX331" s="201">
        <f t="shared" si="309"/>
        <v>14.200033809523813</v>
      </c>
      <c r="AY331" s="201">
        <f t="shared" si="309"/>
        <v>14.200033809523813</v>
      </c>
      <c r="AZ331" s="201">
        <f t="shared" si="309"/>
        <v>14.200033809523813</v>
      </c>
      <c r="BA331" s="201">
        <f t="shared" si="309"/>
        <v>14.200033809523813</v>
      </c>
      <c r="BB331" s="201">
        <f t="shared" si="309"/>
        <v>14.200033809523813</v>
      </c>
      <c r="BC331" s="202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203"/>
      <c r="CI331" s="203"/>
      <c r="CJ331" s="203"/>
      <c r="CK331" s="203"/>
    </row>
    <row r="332" spans="1:89" s="204" customFormat="1" ht="13.8" thickBot="1" x14ac:dyDescent="0.3">
      <c r="A332" s="262"/>
      <c r="B332" s="204" t="s">
        <v>119</v>
      </c>
      <c r="C332" s="205" t="str">
        <f>+'NTP or Sold'!B36</f>
        <v>Committed</v>
      </c>
      <c r="D332" s="206">
        <f t="shared" ref="D332:AI332" si="310">+D329*$C331</f>
        <v>0</v>
      </c>
      <c r="E332" s="206">
        <f t="shared" si="310"/>
        <v>0</v>
      </c>
      <c r="F332" s="206">
        <f t="shared" si="310"/>
        <v>0</v>
      </c>
      <c r="G332" s="206">
        <f t="shared" si="310"/>
        <v>0</v>
      </c>
      <c r="H332" s="206">
        <f t="shared" si="310"/>
        <v>0</v>
      </c>
      <c r="I332" s="206">
        <f t="shared" si="310"/>
        <v>0</v>
      </c>
      <c r="J332" s="206">
        <f t="shared" si="310"/>
        <v>0</v>
      </c>
      <c r="K332" s="206">
        <f t="shared" si="310"/>
        <v>0</v>
      </c>
      <c r="L332" s="206">
        <f t="shared" si="310"/>
        <v>0</v>
      </c>
      <c r="M332" s="206">
        <f t="shared" si="310"/>
        <v>0</v>
      </c>
      <c r="N332" s="206">
        <f t="shared" si="310"/>
        <v>0.71</v>
      </c>
      <c r="O332" s="206">
        <f t="shared" si="310"/>
        <v>0.71</v>
      </c>
      <c r="P332" s="206">
        <f t="shared" si="310"/>
        <v>0.71</v>
      </c>
      <c r="Q332" s="206">
        <f t="shared" si="310"/>
        <v>0.71</v>
      </c>
      <c r="R332" s="206">
        <f t="shared" si="310"/>
        <v>0.71</v>
      </c>
      <c r="S332" s="206">
        <f t="shared" si="310"/>
        <v>0.71</v>
      </c>
      <c r="T332" s="206">
        <f t="shared" si="310"/>
        <v>0.71</v>
      </c>
      <c r="U332" s="206">
        <f t="shared" si="310"/>
        <v>0.71</v>
      </c>
      <c r="V332" s="206">
        <f t="shared" si="310"/>
        <v>0.71</v>
      </c>
      <c r="W332" s="206">
        <f t="shared" si="310"/>
        <v>0.71</v>
      </c>
      <c r="X332" s="206">
        <f t="shared" si="310"/>
        <v>0.93877777777777782</v>
      </c>
      <c r="Y332" s="206">
        <f t="shared" si="310"/>
        <v>1.1675555555555557</v>
      </c>
      <c r="Z332" s="206">
        <f t="shared" si="310"/>
        <v>1.3963333333333336</v>
      </c>
      <c r="AA332" s="206">
        <f t="shared" si="310"/>
        <v>1.6251111111111114</v>
      </c>
      <c r="AB332" s="206">
        <f t="shared" si="310"/>
        <v>1.8538888888888894</v>
      </c>
      <c r="AC332" s="206">
        <f t="shared" si="310"/>
        <v>2.0826666666666669</v>
      </c>
      <c r="AD332" s="206">
        <f t="shared" si="310"/>
        <v>2.3114444444444446</v>
      </c>
      <c r="AE332" s="206">
        <f t="shared" si="310"/>
        <v>2.5402222222222224</v>
      </c>
      <c r="AF332" s="137">
        <f t="shared" si="310"/>
        <v>2.7690000000000001</v>
      </c>
      <c r="AG332" s="206">
        <f t="shared" si="310"/>
        <v>2.9977777777777774</v>
      </c>
      <c r="AH332" s="206">
        <f t="shared" si="310"/>
        <v>3.2265555555555552</v>
      </c>
      <c r="AI332" s="206">
        <f t="shared" si="310"/>
        <v>3.4553333333333329</v>
      </c>
      <c r="AJ332" s="206">
        <f t="shared" ref="AJ332:BB332" si="311">+AJ329*$C331</f>
        <v>3.6841111111111107</v>
      </c>
      <c r="AK332" s="206">
        <f t="shared" si="311"/>
        <v>3.9128888888888889</v>
      </c>
      <c r="AL332" s="206">
        <f t="shared" si="311"/>
        <v>4.1416666666666666</v>
      </c>
      <c r="AM332" s="206">
        <f t="shared" si="311"/>
        <v>4.3704444444444448</v>
      </c>
      <c r="AN332" s="206">
        <f t="shared" si="311"/>
        <v>4.599222222222223</v>
      </c>
      <c r="AO332" s="206">
        <f t="shared" si="311"/>
        <v>4.8280000000000012</v>
      </c>
      <c r="AP332" s="206">
        <f t="shared" si="311"/>
        <v>14.2</v>
      </c>
      <c r="AQ332" s="206">
        <f t="shared" si="311"/>
        <v>14.2</v>
      </c>
      <c r="AR332" s="206">
        <f t="shared" si="311"/>
        <v>14.2</v>
      </c>
      <c r="AS332" s="206">
        <f t="shared" si="311"/>
        <v>14.2</v>
      </c>
      <c r="AT332" s="206">
        <f t="shared" si="311"/>
        <v>14.2</v>
      </c>
      <c r="AU332" s="206">
        <f t="shared" si="311"/>
        <v>14.2</v>
      </c>
      <c r="AV332" s="206">
        <f t="shared" si="311"/>
        <v>14.2</v>
      </c>
      <c r="AW332" s="206">
        <f t="shared" si="311"/>
        <v>14.2</v>
      </c>
      <c r="AX332" s="206">
        <f t="shared" si="311"/>
        <v>14.2</v>
      </c>
      <c r="AY332" s="206">
        <f t="shared" si="311"/>
        <v>14.2</v>
      </c>
      <c r="AZ332" s="206">
        <f t="shared" si="311"/>
        <v>14.2</v>
      </c>
      <c r="BA332" s="206">
        <f t="shared" si="311"/>
        <v>14.2</v>
      </c>
      <c r="BB332" s="206">
        <f t="shared" si="311"/>
        <v>14.2</v>
      </c>
      <c r="BC332" s="207"/>
      <c r="BD332" s="208"/>
      <c r="BE332" s="208"/>
      <c r="BF332" s="208"/>
      <c r="BG332" s="208"/>
      <c r="BH332" s="208"/>
      <c r="BI332" s="208"/>
      <c r="BJ332" s="208"/>
      <c r="BK332" s="208"/>
      <c r="BL332" s="208"/>
      <c r="BM332" s="208"/>
      <c r="BN332" s="208"/>
      <c r="BO332" s="208"/>
      <c r="BP332" s="208"/>
      <c r="BQ332" s="208"/>
      <c r="BR332" s="208"/>
      <c r="BS332" s="208"/>
      <c r="BT332" s="208"/>
      <c r="BU332" s="208"/>
      <c r="BV332" s="208"/>
      <c r="BW332" s="208"/>
      <c r="BX332" s="208"/>
      <c r="BY332" s="208"/>
      <c r="BZ332" s="208"/>
      <c r="CA332" s="208"/>
      <c r="CB332" s="208"/>
      <c r="CC332" s="208"/>
      <c r="CD332" s="208"/>
      <c r="CE332" s="208"/>
      <c r="CF332" s="208"/>
      <c r="CG332" s="208"/>
      <c r="CH332" s="208"/>
      <c r="CI332" s="208"/>
      <c r="CJ332" s="208"/>
      <c r="CK332" s="208"/>
    </row>
    <row r="333" spans="1:89" s="194" customFormat="1" ht="15" customHeight="1" thickTop="1" x14ac:dyDescent="0.25">
      <c r="A333" s="260">
        <f>+A325+1</f>
        <v>9</v>
      </c>
      <c r="B333" s="191" t="str">
        <f>+'NTP or Sold'!G37</f>
        <v>LM6000</v>
      </c>
      <c r="C333" s="265" t="str">
        <f>+'NTP or Sold'!S37</f>
        <v>Elektrobolt (ESA) - 85%</v>
      </c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85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3"/>
    </row>
    <row r="334" spans="1:89" s="198" customFormat="1" x14ac:dyDescent="0.25">
      <c r="A334" s="261"/>
      <c r="B334" s="195" t="s">
        <v>114</v>
      </c>
      <c r="C334" s="266"/>
      <c r="D334" s="196">
        <v>0</v>
      </c>
      <c r="E334" s="196">
        <v>0</v>
      </c>
      <c r="F334" s="196">
        <v>0</v>
      </c>
      <c r="G334" s="196">
        <v>0</v>
      </c>
      <c r="H334" s="196">
        <v>0</v>
      </c>
      <c r="I334" s="196">
        <v>0</v>
      </c>
      <c r="J334" s="196">
        <v>0</v>
      </c>
      <c r="K334" s="196">
        <v>0</v>
      </c>
      <c r="L334" s="196">
        <v>0</v>
      </c>
      <c r="M334" s="196">
        <v>0</v>
      </c>
      <c r="N334" s="196">
        <f>16.7/336</f>
        <v>4.9702380952380949E-2</v>
      </c>
      <c r="O334" s="196">
        <v>0</v>
      </c>
      <c r="P334" s="196">
        <v>0</v>
      </c>
      <c r="Q334" s="196">
        <v>0</v>
      </c>
      <c r="R334" s="196">
        <v>0</v>
      </c>
      <c r="S334" s="196">
        <v>0</v>
      </c>
      <c r="T334" s="196">
        <v>0</v>
      </c>
      <c r="U334" s="196">
        <v>0</v>
      </c>
      <c r="V334" s="196">
        <v>0</v>
      </c>
      <c r="W334" s="196">
        <v>0</v>
      </c>
      <c r="X334" s="196">
        <f t="shared" ref="X334:AO334" si="312">+(0.95-0.0497)/18</f>
        <v>5.0016666666666668E-2</v>
      </c>
      <c r="Y334" s="196">
        <f t="shared" si="312"/>
        <v>5.0016666666666668E-2</v>
      </c>
      <c r="Z334" s="196">
        <f t="shared" si="312"/>
        <v>5.0016666666666668E-2</v>
      </c>
      <c r="AA334" s="196">
        <f t="shared" si="312"/>
        <v>5.0016666666666668E-2</v>
      </c>
      <c r="AB334" s="196">
        <f t="shared" si="312"/>
        <v>5.0016666666666668E-2</v>
      </c>
      <c r="AC334" s="196">
        <f t="shared" si="312"/>
        <v>5.0016666666666668E-2</v>
      </c>
      <c r="AD334" s="196">
        <f t="shared" si="312"/>
        <v>5.0016666666666668E-2</v>
      </c>
      <c r="AE334" s="196">
        <f t="shared" si="312"/>
        <v>5.0016666666666668E-2</v>
      </c>
      <c r="AF334" s="83">
        <f t="shared" si="312"/>
        <v>5.0016666666666668E-2</v>
      </c>
      <c r="AG334" s="196">
        <f t="shared" si="312"/>
        <v>5.0016666666666668E-2</v>
      </c>
      <c r="AH334" s="196">
        <f t="shared" si="312"/>
        <v>5.0016666666666668E-2</v>
      </c>
      <c r="AI334" s="196">
        <f t="shared" si="312"/>
        <v>5.0016666666666668E-2</v>
      </c>
      <c r="AJ334" s="196">
        <f t="shared" si="312"/>
        <v>5.0016666666666668E-2</v>
      </c>
      <c r="AK334" s="196">
        <f t="shared" si="312"/>
        <v>5.0016666666666668E-2</v>
      </c>
      <c r="AL334" s="196">
        <f t="shared" si="312"/>
        <v>5.0016666666666668E-2</v>
      </c>
      <c r="AM334" s="196">
        <f t="shared" si="312"/>
        <v>5.0016666666666668E-2</v>
      </c>
      <c r="AN334" s="196">
        <f t="shared" si="312"/>
        <v>5.0016666666666668E-2</v>
      </c>
      <c r="AO334" s="196">
        <f t="shared" si="312"/>
        <v>5.0016666666666668E-2</v>
      </c>
      <c r="AP334" s="196">
        <v>0</v>
      </c>
      <c r="AQ334" s="196">
        <v>0</v>
      </c>
      <c r="AR334" s="196">
        <v>0</v>
      </c>
      <c r="AS334" s="196">
        <v>0</v>
      </c>
      <c r="AT334" s="196">
        <v>0.05</v>
      </c>
      <c r="AU334" s="196">
        <v>0</v>
      </c>
      <c r="AV334" s="196">
        <v>0</v>
      </c>
      <c r="AW334" s="196">
        <v>0</v>
      </c>
      <c r="AX334" s="196">
        <v>0</v>
      </c>
      <c r="AY334" s="196">
        <v>0</v>
      </c>
      <c r="AZ334" s="196">
        <v>0</v>
      </c>
      <c r="BA334" s="196">
        <v>0</v>
      </c>
      <c r="BB334" s="196">
        <v>0</v>
      </c>
      <c r="BC334" s="197">
        <f>SUM(N334:BB334)</f>
        <v>1.0000023809523813</v>
      </c>
      <c r="BD334" s="195"/>
    </row>
    <row r="335" spans="1:89" s="198" customFormat="1" x14ac:dyDescent="0.25">
      <c r="A335" s="261"/>
      <c r="B335" s="195" t="s">
        <v>115</v>
      </c>
      <c r="C335" s="266"/>
      <c r="D335" s="196">
        <f>+D334</f>
        <v>0</v>
      </c>
      <c r="E335" s="196">
        <f t="shared" ref="E335:AJ335" si="313">+D335+E334</f>
        <v>0</v>
      </c>
      <c r="F335" s="196">
        <f t="shared" si="313"/>
        <v>0</v>
      </c>
      <c r="G335" s="196">
        <f t="shared" si="313"/>
        <v>0</v>
      </c>
      <c r="H335" s="196">
        <f t="shared" si="313"/>
        <v>0</v>
      </c>
      <c r="I335" s="196">
        <f t="shared" si="313"/>
        <v>0</v>
      </c>
      <c r="J335" s="196">
        <f t="shared" si="313"/>
        <v>0</v>
      </c>
      <c r="K335" s="196">
        <f t="shared" si="313"/>
        <v>0</v>
      </c>
      <c r="L335" s="196">
        <f t="shared" si="313"/>
        <v>0</v>
      </c>
      <c r="M335" s="196">
        <f t="shared" si="313"/>
        <v>0</v>
      </c>
      <c r="N335" s="196">
        <f t="shared" si="313"/>
        <v>4.9702380952380949E-2</v>
      </c>
      <c r="O335" s="196">
        <f t="shared" si="313"/>
        <v>4.9702380952380949E-2</v>
      </c>
      <c r="P335" s="196">
        <f t="shared" si="313"/>
        <v>4.9702380952380949E-2</v>
      </c>
      <c r="Q335" s="196">
        <f t="shared" si="313"/>
        <v>4.9702380952380949E-2</v>
      </c>
      <c r="R335" s="196">
        <f t="shared" si="313"/>
        <v>4.9702380952380949E-2</v>
      </c>
      <c r="S335" s="196">
        <f t="shared" si="313"/>
        <v>4.9702380952380949E-2</v>
      </c>
      <c r="T335" s="196">
        <f t="shared" si="313"/>
        <v>4.9702380952380949E-2</v>
      </c>
      <c r="U335" s="196">
        <f t="shared" si="313"/>
        <v>4.9702380952380949E-2</v>
      </c>
      <c r="V335" s="196">
        <f t="shared" si="313"/>
        <v>4.9702380952380949E-2</v>
      </c>
      <c r="W335" s="196">
        <f t="shared" si="313"/>
        <v>4.9702380952380949E-2</v>
      </c>
      <c r="X335" s="196">
        <f t="shared" si="313"/>
        <v>9.9719047619047624E-2</v>
      </c>
      <c r="Y335" s="196">
        <f t="shared" si="313"/>
        <v>0.14973571428571431</v>
      </c>
      <c r="Z335" s="196">
        <f t="shared" si="313"/>
        <v>0.19975238095238096</v>
      </c>
      <c r="AA335" s="196">
        <f t="shared" si="313"/>
        <v>0.24976904761904761</v>
      </c>
      <c r="AB335" s="196">
        <f t="shared" si="313"/>
        <v>0.29978571428571427</v>
      </c>
      <c r="AC335" s="196">
        <f t="shared" si="313"/>
        <v>0.34980238095238092</v>
      </c>
      <c r="AD335" s="196">
        <f t="shared" si="313"/>
        <v>0.39981904761904757</v>
      </c>
      <c r="AE335" s="196">
        <f t="shared" si="313"/>
        <v>0.44983571428571423</v>
      </c>
      <c r="AF335" s="83">
        <f t="shared" si="313"/>
        <v>0.49985238095238088</v>
      </c>
      <c r="AG335" s="196">
        <f t="shared" si="313"/>
        <v>0.54986904761904754</v>
      </c>
      <c r="AH335" s="196">
        <f t="shared" si="313"/>
        <v>0.59988571428571424</v>
      </c>
      <c r="AI335" s="196">
        <f t="shared" si="313"/>
        <v>0.64990238095238095</v>
      </c>
      <c r="AJ335" s="196">
        <f t="shared" si="313"/>
        <v>0.69991904761904766</v>
      </c>
      <c r="AK335" s="196">
        <f t="shared" ref="AK335:BB335" si="314">+AJ335+AK334</f>
        <v>0.74993571428571437</v>
      </c>
      <c r="AL335" s="196">
        <f t="shared" si="314"/>
        <v>0.79995238095238108</v>
      </c>
      <c r="AM335" s="196">
        <f t="shared" si="314"/>
        <v>0.84996904761904779</v>
      </c>
      <c r="AN335" s="196">
        <f t="shared" si="314"/>
        <v>0.8999857142857145</v>
      </c>
      <c r="AO335" s="196">
        <f t="shared" si="314"/>
        <v>0.95000238095238121</v>
      </c>
      <c r="AP335" s="196">
        <f t="shared" si="314"/>
        <v>0.95000238095238121</v>
      </c>
      <c r="AQ335" s="196">
        <f t="shared" si="314"/>
        <v>0.95000238095238121</v>
      </c>
      <c r="AR335" s="196">
        <f t="shared" si="314"/>
        <v>0.95000238095238121</v>
      </c>
      <c r="AS335" s="196">
        <f t="shared" si="314"/>
        <v>0.95000238095238121</v>
      </c>
      <c r="AT335" s="196">
        <f t="shared" si="314"/>
        <v>1.0000023809523813</v>
      </c>
      <c r="AU335" s="196">
        <f t="shared" si="314"/>
        <v>1.0000023809523813</v>
      </c>
      <c r="AV335" s="196">
        <f t="shared" si="314"/>
        <v>1.0000023809523813</v>
      </c>
      <c r="AW335" s="196">
        <f t="shared" si="314"/>
        <v>1.0000023809523813</v>
      </c>
      <c r="AX335" s="196">
        <f t="shared" si="314"/>
        <v>1.0000023809523813</v>
      </c>
      <c r="AY335" s="196">
        <f t="shared" si="314"/>
        <v>1.0000023809523813</v>
      </c>
      <c r="AZ335" s="196">
        <f t="shared" si="314"/>
        <v>1.0000023809523813</v>
      </c>
      <c r="BA335" s="196">
        <f t="shared" si="314"/>
        <v>1.0000023809523813</v>
      </c>
      <c r="BB335" s="196">
        <f t="shared" si="314"/>
        <v>1.0000023809523813</v>
      </c>
      <c r="BC335" s="197"/>
      <c r="BD335" s="195"/>
    </row>
    <row r="336" spans="1:89" s="198" customFormat="1" x14ac:dyDescent="0.25">
      <c r="A336" s="261"/>
      <c r="B336" s="195" t="s">
        <v>116</v>
      </c>
      <c r="C336" s="266"/>
      <c r="D336" s="196">
        <v>0</v>
      </c>
      <c r="E336" s="196">
        <v>0</v>
      </c>
      <c r="F336" s="196">
        <v>0</v>
      </c>
      <c r="G336" s="196">
        <v>0</v>
      </c>
      <c r="H336" s="196">
        <v>0</v>
      </c>
      <c r="I336" s="196">
        <v>0</v>
      </c>
      <c r="J336" s="196">
        <v>0</v>
      </c>
      <c r="K336" s="196">
        <v>0</v>
      </c>
      <c r="L336" s="196">
        <v>0</v>
      </c>
      <c r="M336" s="196">
        <v>0</v>
      </c>
      <c r="N336" s="196">
        <v>0.05</v>
      </c>
      <c r="O336" s="196">
        <v>0</v>
      </c>
      <c r="P336" s="196">
        <v>0</v>
      </c>
      <c r="Q336" s="196">
        <v>0</v>
      </c>
      <c r="R336" s="196">
        <v>0</v>
      </c>
      <c r="S336" s="196">
        <v>0</v>
      </c>
      <c r="T336" s="196">
        <v>0</v>
      </c>
      <c r="U336" s="196">
        <v>0</v>
      </c>
      <c r="V336" s="196">
        <v>0</v>
      </c>
      <c r="W336" s="196">
        <v>0</v>
      </c>
      <c r="X336" s="196">
        <f t="shared" ref="X336:AO336" si="315">+(0.34-0.05)/18</f>
        <v>1.6111111111111114E-2</v>
      </c>
      <c r="Y336" s="196">
        <f t="shared" si="315"/>
        <v>1.6111111111111114E-2</v>
      </c>
      <c r="Z336" s="196">
        <f t="shared" si="315"/>
        <v>1.6111111111111114E-2</v>
      </c>
      <c r="AA336" s="196">
        <f t="shared" si="315"/>
        <v>1.6111111111111114E-2</v>
      </c>
      <c r="AB336" s="196">
        <f t="shared" si="315"/>
        <v>1.6111111111111114E-2</v>
      </c>
      <c r="AC336" s="196">
        <f t="shared" si="315"/>
        <v>1.6111111111111114E-2</v>
      </c>
      <c r="AD336" s="196">
        <f t="shared" si="315"/>
        <v>1.6111111111111114E-2</v>
      </c>
      <c r="AE336" s="196">
        <f t="shared" si="315"/>
        <v>1.6111111111111114E-2</v>
      </c>
      <c r="AF336" s="83">
        <f t="shared" si="315"/>
        <v>1.6111111111111114E-2</v>
      </c>
      <c r="AG336" s="196">
        <f t="shared" si="315"/>
        <v>1.6111111111111114E-2</v>
      </c>
      <c r="AH336" s="196">
        <f t="shared" si="315"/>
        <v>1.6111111111111114E-2</v>
      </c>
      <c r="AI336" s="196">
        <f t="shared" si="315"/>
        <v>1.6111111111111114E-2</v>
      </c>
      <c r="AJ336" s="196">
        <f t="shared" si="315"/>
        <v>1.6111111111111114E-2</v>
      </c>
      <c r="AK336" s="196">
        <f t="shared" si="315"/>
        <v>1.6111111111111114E-2</v>
      </c>
      <c r="AL336" s="196">
        <f t="shared" si="315"/>
        <v>1.6111111111111114E-2</v>
      </c>
      <c r="AM336" s="196">
        <f t="shared" si="315"/>
        <v>1.6111111111111114E-2</v>
      </c>
      <c r="AN336" s="196">
        <f t="shared" si="315"/>
        <v>1.6111111111111114E-2</v>
      </c>
      <c r="AO336" s="196">
        <f t="shared" si="315"/>
        <v>1.6111111111111114E-2</v>
      </c>
      <c r="AP336" s="196">
        <v>0.66</v>
      </c>
      <c r="AQ336" s="196">
        <v>0</v>
      </c>
      <c r="AR336" s="196">
        <v>0</v>
      </c>
      <c r="AS336" s="196">
        <v>0</v>
      </c>
      <c r="AT336" s="196">
        <v>0</v>
      </c>
      <c r="AU336" s="196">
        <v>0</v>
      </c>
      <c r="AV336" s="196">
        <v>0</v>
      </c>
      <c r="AW336" s="196">
        <v>0</v>
      </c>
      <c r="AX336" s="196">
        <v>0</v>
      </c>
      <c r="AY336" s="196">
        <v>0</v>
      </c>
      <c r="AZ336" s="196">
        <v>0</v>
      </c>
      <c r="BA336" s="196">
        <v>0</v>
      </c>
      <c r="BB336" s="196">
        <v>0</v>
      </c>
      <c r="BC336" s="197">
        <f>SUM(N336:BB336)</f>
        <v>1</v>
      </c>
      <c r="BD336" s="195"/>
    </row>
    <row r="337" spans="1:89" s="198" customFormat="1" x14ac:dyDescent="0.25">
      <c r="A337" s="261"/>
      <c r="B337" s="195" t="s">
        <v>117</v>
      </c>
      <c r="C337" s="266"/>
      <c r="D337" s="196">
        <f>+D336</f>
        <v>0</v>
      </c>
      <c r="E337" s="196">
        <f t="shared" ref="E337:AJ337" si="316">+D337+E336</f>
        <v>0</v>
      </c>
      <c r="F337" s="196">
        <f t="shared" si="316"/>
        <v>0</v>
      </c>
      <c r="G337" s="196">
        <f t="shared" si="316"/>
        <v>0</v>
      </c>
      <c r="H337" s="196">
        <f t="shared" si="316"/>
        <v>0</v>
      </c>
      <c r="I337" s="196">
        <f t="shared" si="316"/>
        <v>0</v>
      </c>
      <c r="J337" s="196">
        <f t="shared" si="316"/>
        <v>0</v>
      </c>
      <c r="K337" s="196">
        <f t="shared" si="316"/>
        <v>0</v>
      </c>
      <c r="L337" s="196">
        <f t="shared" si="316"/>
        <v>0</v>
      </c>
      <c r="M337" s="196">
        <f t="shared" si="316"/>
        <v>0</v>
      </c>
      <c r="N337" s="196">
        <f t="shared" si="316"/>
        <v>0.05</v>
      </c>
      <c r="O337" s="196">
        <f t="shared" si="316"/>
        <v>0.05</v>
      </c>
      <c r="P337" s="196">
        <f t="shared" si="316"/>
        <v>0.05</v>
      </c>
      <c r="Q337" s="196">
        <f t="shared" si="316"/>
        <v>0.05</v>
      </c>
      <c r="R337" s="196">
        <f t="shared" si="316"/>
        <v>0.05</v>
      </c>
      <c r="S337" s="196">
        <f t="shared" si="316"/>
        <v>0.05</v>
      </c>
      <c r="T337" s="196">
        <f t="shared" si="316"/>
        <v>0.05</v>
      </c>
      <c r="U337" s="196">
        <f t="shared" si="316"/>
        <v>0.05</v>
      </c>
      <c r="V337" s="196">
        <f t="shared" si="316"/>
        <v>0.05</v>
      </c>
      <c r="W337" s="196">
        <f t="shared" si="316"/>
        <v>0.05</v>
      </c>
      <c r="X337" s="196">
        <f t="shared" si="316"/>
        <v>6.611111111111112E-2</v>
      </c>
      <c r="Y337" s="196">
        <f t="shared" si="316"/>
        <v>8.2222222222222238E-2</v>
      </c>
      <c r="Z337" s="196">
        <f t="shared" si="316"/>
        <v>9.8333333333333356E-2</v>
      </c>
      <c r="AA337" s="196">
        <f t="shared" si="316"/>
        <v>0.11444444444444447</v>
      </c>
      <c r="AB337" s="196">
        <f t="shared" si="316"/>
        <v>0.13055555555555559</v>
      </c>
      <c r="AC337" s="196">
        <f t="shared" si="316"/>
        <v>0.1466666666666667</v>
      </c>
      <c r="AD337" s="196">
        <f t="shared" si="316"/>
        <v>0.1627777777777778</v>
      </c>
      <c r="AE337" s="196">
        <f t="shared" si="316"/>
        <v>0.1788888888888889</v>
      </c>
      <c r="AF337" s="83">
        <f t="shared" si="316"/>
        <v>0.19500000000000001</v>
      </c>
      <c r="AG337" s="196">
        <f t="shared" si="316"/>
        <v>0.21111111111111111</v>
      </c>
      <c r="AH337" s="196">
        <f t="shared" si="316"/>
        <v>0.22722222222222221</v>
      </c>
      <c r="AI337" s="196">
        <f t="shared" si="316"/>
        <v>0.24333333333333332</v>
      </c>
      <c r="AJ337" s="196">
        <f t="shared" si="316"/>
        <v>0.25944444444444442</v>
      </c>
      <c r="AK337" s="196">
        <f t="shared" ref="AK337:BB337" si="317">+AJ337+AK336</f>
        <v>0.27555555555555555</v>
      </c>
      <c r="AL337" s="196">
        <f t="shared" si="317"/>
        <v>0.29166666666666669</v>
      </c>
      <c r="AM337" s="196">
        <f t="shared" si="317"/>
        <v>0.30777777777777782</v>
      </c>
      <c r="AN337" s="196">
        <f t="shared" si="317"/>
        <v>0.32388888888888895</v>
      </c>
      <c r="AO337" s="196">
        <f t="shared" si="317"/>
        <v>0.34000000000000008</v>
      </c>
      <c r="AP337" s="196">
        <f t="shared" si="317"/>
        <v>1</v>
      </c>
      <c r="AQ337" s="196">
        <f t="shared" si="317"/>
        <v>1</v>
      </c>
      <c r="AR337" s="196">
        <f t="shared" si="317"/>
        <v>1</v>
      </c>
      <c r="AS337" s="196">
        <f t="shared" si="317"/>
        <v>1</v>
      </c>
      <c r="AT337" s="196">
        <f t="shared" si="317"/>
        <v>1</v>
      </c>
      <c r="AU337" s="196">
        <f t="shared" si="317"/>
        <v>1</v>
      </c>
      <c r="AV337" s="196">
        <f t="shared" si="317"/>
        <v>1</v>
      </c>
      <c r="AW337" s="196">
        <f t="shared" si="317"/>
        <v>1</v>
      </c>
      <c r="AX337" s="196">
        <f t="shared" si="317"/>
        <v>1</v>
      </c>
      <c r="AY337" s="196">
        <f t="shared" si="317"/>
        <v>1</v>
      </c>
      <c r="AZ337" s="196">
        <f t="shared" si="317"/>
        <v>1</v>
      </c>
      <c r="BA337" s="196">
        <f t="shared" si="317"/>
        <v>1</v>
      </c>
      <c r="BB337" s="196">
        <f t="shared" si="317"/>
        <v>1</v>
      </c>
      <c r="BC337" s="197"/>
      <c r="BD337" s="195"/>
    </row>
    <row r="338" spans="1:89" s="213" customFormat="1" x14ac:dyDescent="0.25">
      <c r="A338" s="261"/>
      <c r="B338" s="210"/>
      <c r="C338" s="266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84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2"/>
      <c r="BD338" s="210"/>
    </row>
    <row r="339" spans="1:89" s="199" customFormat="1" x14ac:dyDescent="0.25">
      <c r="A339" s="261"/>
      <c r="B339" s="199" t="s">
        <v>118</v>
      </c>
      <c r="C339" s="200">
        <v>14.2</v>
      </c>
      <c r="D339" s="201">
        <f t="shared" ref="D339:AI339" si="318">+D335*$C339</f>
        <v>0</v>
      </c>
      <c r="E339" s="201">
        <f t="shared" si="318"/>
        <v>0</v>
      </c>
      <c r="F339" s="201">
        <f t="shared" si="318"/>
        <v>0</v>
      </c>
      <c r="G339" s="201">
        <f t="shared" si="318"/>
        <v>0</v>
      </c>
      <c r="H339" s="201">
        <f t="shared" si="318"/>
        <v>0</v>
      </c>
      <c r="I339" s="201">
        <f t="shared" si="318"/>
        <v>0</v>
      </c>
      <c r="J339" s="201">
        <f t="shared" si="318"/>
        <v>0</v>
      </c>
      <c r="K339" s="201">
        <f t="shared" si="318"/>
        <v>0</v>
      </c>
      <c r="L339" s="201">
        <f t="shared" si="318"/>
        <v>0</v>
      </c>
      <c r="M339" s="201">
        <f t="shared" si="318"/>
        <v>0</v>
      </c>
      <c r="N339" s="201">
        <f t="shared" si="318"/>
        <v>0.70577380952380941</v>
      </c>
      <c r="O339" s="201">
        <f t="shared" si="318"/>
        <v>0.70577380952380941</v>
      </c>
      <c r="P339" s="201">
        <f t="shared" si="318"/>
        <v>0.70577380952380941</v>
      </c>
      <c r="Q339" s="201">
        <f t="shared" si="318"/>
        <v>0.70577380952380941</v>
      </c>
      <c r="R339" s="201">
        <f t="shared" si="318"/>
        <v>0.70577380952380941</v>
      </c>
      <c r="S339" s="201">
        <f t="shared" si="318"/>
        <v>0.70577380952380941</v>
      </c>
      <c r="T339" s="201">
        <f t="shared" si="318"/>
        <v>0.70577380952380941</v>
      </c>
      <c r="U339" s="201">
        <f t="shared" si="318"/>
        <v>0.70577380952380941</v>
      </c>
      <c r="V339" s="201">
        <f t="shared" si="318"/>
        <v>0.70577380952380941</v>
      </c>
      <c r="W339" s="201">
        <f t="shared" si="318"/>
        <v>0.70577380952380941</v>
      </c>
      <c r="X339" s="201">
        <f t="shared" si="318"/>
        <v>1.4160104761904762</v>
      </c>
      <c r="Y339" s="201">
        <f t="shared" si="318"/>
        <v>2.1262471428571432</v>
      </c>
      <c r="Z339" s="201">
        <f t="shared" si="318"/>
        <v>2.8364838095238096</v>
      </c>
      <c r="AA339" s="201">
        <f t="shared" si="318"/>
        <v>3.546720476190476</v>
      </c>
      <c r="AB339" s="201">
        <f t="shared" si="318"/>
        <v>4.256957142857142</v>
      </c>
      <c r="AC339" s="201">
        <f t="shared" si="318"/>
        <v>4.9671938095238088</v>
      </c>
      <c r="AD339" s="201">
        <f t="shared" si="318"/>
        <v>5.6774304761904757</v>
      </c>
      <c r="AE339" s="201">
        <f t="shared" si="318"/>
        <v>6.3876671428571417</v>
      </c>
      <c r="AF339" s="91">
        <f t="shared" si="318"/>
        <v>7.0979038095238085</v>
      </c>
      <c r="AG339" s="201">
        <f t="shared" si="318"/>
        <v>7.8081404761904745</v>
      </c>
      <c r="AH339" s="201">
        <f t="shared" si="318"/>
        <v>8.5183771428571422</v>
      </c>
      <c r="AI339" s="201">
        <f t="shared" si="318"/>
        <v>9.2286138095238091</v>
      </c>
      <c r="AJ339" s="201">
        <f t="shared" ref="AJ339:BB339" si="319">+AJ335*$C339</f>
        <v>9.9388504761904759</v>
      </c>
      <c r="AK339" s="201">
        <f t="shared" si="319"/>
        <v>10.649087142857143</v>
      </c>
      <c r="AL339" s="201">
        <f t="shared" si="319"/>
        <v>11.359323809523811</v>
      </c>
      <c r="AM339" s="201">
        <f t="shared" si="319"/>
        <v>12.069560476190478</v>
      </c>
      <c r="AN339" s="201">
        <f t="shared" si="319"/>
        <v>12.779797142857145</v>
      </c>
      <c r="AO339" s="201">
        <f t="shared" si="319"/>
        <v>13.490033809523812</v>
      </c>
      <c r="AP339" s="201">
        <f t="shared" si="319"/>
        <v>13.490033809523812</v>
      </c>
      <c r="AQ339" s="201">
        <f t="shared" si="319"/>
        <v>13.490033809523812</v>
      </c>
      <c r="AR339" s="201">
        <f t="shared" si="319"/>
        <v>13.490033809523812</v>
      </c>
      <c r="AS339" s="201">
        <f t="shared" si="319"/>
        <v>13.490033809523812</v>
      </c>
      <c r="AT339" s="201">
        <f t="shared" si="319"/>
        <v>14.200033809523813</v>
      </c>
      <c r="AU339" s="201">
        <f t="shared" si="319"/>
        <v>14.200033809523813</v>
      </c>
      <c r="AV339" s="201">
        <f t="shared" si="319"/>
        <v>14.200033809523813</v>
      </c>
      <c r="AW339" s="201">
        <f t="shared" si="319"/>
        <v>14.200033809523813</v>
      </c>
      <c r="AX339" s="201">
        <f t="shared" si="319"/>
        <v>14.200033809523813</v>
      </c>
      <c r="AY339" s="201">
        <f t="shared" si="319"/>
        <v>14.200033809523813</v>
      </c>
      <c r="AZ339" s="201">
        <f t="shared" si="319"/>
        <v>14.200033809523813</v>
      </c>
      <c r="BA339" s="201">
        <f t="shared" si="319"/>
        <v>14.200033809523813</v>
      </c>
      <c r="BB339" s="201">
        <f t="shared" si="319"/>
        <v>14.200033809523813</v>
      </c>
      <c r="BC339" s="202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3"/>
      <c r="BN339" s="203"/>
      <c r="BO339" s="203"/>
      <c r="BP339" s="203"/>
      <c r="BQ339" s="203"/>
      <c r="BR339" s="203"/>
      <c r="BS339" s="203"/>
      <c r="BT339" s="203"/>
      <c r="BU339" s="203"/>
      <c r="BV339" s="203"/>
      <c r="BW339" s="203"/>
      <c r="BX339" s="203"/>
      <c r="BY339" s="203"/>
      <c r="BZ339" s="203"/>
      <c r="CA339" s="203"/>
      <c r="CB339" s="203"/>
      <c r="CC339" s="203"/>
      <c r="CD339" s="203"/>
      <c r="CE339" s="203"/>
      <c r="CF339" s="203"/>
      <c r="CG339" s="203"/>
      <c r="CH339" s="203"/>
      <c r="CI339" s="203"/>
      <c r="CJ339" s="203"/>
      <c r="CK339" s="203"/>
    </row>
    <row r="340" spans="1:89" s="204" customFormat="1" ht="13.8" thickBot="1" x14ac:dyDescent="0.3">
      <c r="A340" s="262"/>
      <c r="B340" s="204" t="s">
        <v>119</v>
      </c>
      <c r="C340" s="205" t="str">
        <f>+'NTP or Sold'!B37</f>
        <v>Committed</v>
      </c>
      <c r="D340" s="206">
        <f t="shared" ref="D340:AI340" si="320">+D337*$C339</f>
        <v>0</v>
      </c>
      <c r="E340" s="206">
        <f t="shared" si="320"/>
        <v>0</v>
      </c>
      <c r="F340" s="206">
        <f t="shared" si="320"/>
        <v>0</v>
      </c>
      <c r="G340" s="206">
        <f t="shared" si="320"/>
        <v>0</v>
      </c>
      <c r="H340" s="206">
        <f t="shared" si="320"/>
        <v>0</v>
      </c>
      <c r="I340" s="206">
        <f t="shared" si="320"/>
        <v>0</v>
      </c>
      <c r="J340" s="206">
        <f t="shared" si="320"/>
        <v>0</v>
      </c>
      <c r="K340" s="206">
        <f t="shared" si="320"/>
        <v>0</v>
      </c>
      <c r="L340" s="206">
        <f t="shared" si="320"/>
        <v>0</v>
      </c>
      <c r="M340" s="206">
        <f t="shared" si="320"/>
        <v>0</v>
      </c>
      <c r="N340" s="206">
        <f t="shared" si="320"/>
        <v>0.71</v>
      </c>
      <c r="O340" s="206">
        <f t="shared" si="320"/>
        <v>0.71</v>
      </c>
      <c r="P340" s="206">
        <f t="shared" si="320"/>
        <v>0.71</v>
      </c>
      <c r="Q340" s="206">
        <f t="shared" si="320"/>
        <v>0.71</v>
      </c>
      <c r="R340" s="206">
        <f t="shared" si="320"/>
        <v>0.71</v>
      </c>
      <c r="S340" s="206">
        <f t="shared" si="320"/>
        <v>0.71</v>
      </c>
      <c r="T340" s="206">
        <f t="shared" si="320"/>
        <v>0.71</v>
      </c>
      <c r="U340" s="206">
        <f t="shared" si="320"/>
        <v>0.71</v>
      </c>
      <c r="V340" s="206">
        <f t="shared" si="320"/>
        <v>0.71</v>
      </c>
      <c r="W340" s="206">
        <f t="shared" si="320"/>
        <v>0.71</v>
      </c>
      <c r="X340" s="206">
        <f t="shared" si="320"/>
        <v>0.93877777777777782</v>
      </c>
      <c r="Y340" s="206">
        <f t="shared" si="320"/>
        <v>1.1675555555555557</v>
      </c>
      <c r="Z340" s="206">
        <f t="shared" si="320"/>
        <v>1.3963333333333336</v>
      </c>
      <c r="AA340" s="206">
        <f t="shared" si="320"/>
        <v>1.6251111111111114</v>
      </c>
      <c r="AB340" s="206">
        <f t="shared" si="320"/>
        <v>1.8538888888888894</v>
      </c>
      <c r="AC340" s="206">
        <f t="shared" si="320"/>
        <v>2.0826666666666669</v>
      </c>
      <c r="AD340" s="206">
        <f t="shared" si="320"/>
        <v>2.3114444444444446</v>
      </c>
      <c r="AE340" s="206">
        <f t="shared" si="320"/>
        <v>2.5402222222222224</v>
      </c>
      <c r="AF340" s="137">
        <f t="shared" si="320"/>
        <v>2.7690000000000001</v>
      </c>
      <c r="AG340" s="206">
        <f t="shared" si="320"/>
        <v>2.9977777777777774</v>
      </c>
      <c r="AH340" s="206">
        <f t="shared" si="320"/>
        <v>3.2265555555555552</v>
      </c>
      <c r="AI340" s="206">
        <f t="shared" si="320"/>
        <v>3.4553333333333329</v>
      </c>
      <c r="AJ340" s="206">
        <f t="shared" ref="AJ340:BB340" si="321">+AJ337*$C339</f>
        <v>3.6841111111111107</v>
      </c>
      <c r="AK340" s="206">
        <f t="shared" si="321"/>
        <v>3.9128888888888889</v>
      </c>
      <c r="AL340" s="206">
        <f t="shared" si="321"/>
        <v>4.1416666666666666</v>
      </c>
      <c r="AM340" s="206">
        <f t="shared" si="321"/>
        <v>4.3704444444444448</v>
      </c>
      <c r="AN340" s="206">
        <f t="shared" si="321"/>
        <v>4.599222222222223</v>
      </c>
      <c r="AO340" s="206">
        <f t="shared" si="321"/>
        <v>4.8280000000000012</v>
      </c>
      <c r="AP340" s="206">
        <f t="shared" si="321"/>
        <v>14.2</v>
      </c>
      <c r="AQ340" s="206">
        <f t="shared" si="321"/>
        <v>14.2</v>
      </c>
      <c r="AR340" s="206">
        <f t="shared" si="321"/>
        <v>14.2</v>
      </c>
      <c r="AS340" s="206">
        <f t="shared" si="321"/>
        <v>14.2</v>
      </c>
      <c r="AT340" s="206">
        <f t="shared" si="321"/>
        <v>14.2</v>
      </c>
      <c r="AU340" s="206">
        <f t="shared" si="321"/>
        <v>14.2</v>
      </c>
      <c r="AV340" s="206">
        <f t="shared" si="321"/>
        <v>14.2</v>
      </c>
      <c r="AW340" s="206">
        <f t="shared" si="321"/>
        <v>14.2</v>
      </c>
      <c r="AX340" s="206">
        <f t="shared" si="321"/>
        <v>14.2</v>
      </c>
      <c r="AY340" s="206">
        <f t="shared" si="321"/>
        <v>14.2</v>
      </c>
      <c r="AZ340" s="206">
        <f t="shared" si="321"/>
        <v>14.2</v>
      </c>
      <c r="BA340" s="206">
        <f t="shared" si="321"/>
        <v>14.2</v>
      </c>
      <c r="BB340" s="206">
        <f t="shared" si="321"/>
        <v>14.2</v>
      </c>
      <c r="BC340" s="207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8"/>
      <c r="BN340" s="208"/>
      <c r="BO340" s="208"/>
      <c r="BP340" s="208"/>
      <c r="BQ340" s="208"/>
      <c r="BR340" s="208"/>
      <c r="BS340" s="208"/>
      <c r="BT340" s="208"/>
      <c r="BU340" s="208"/>
      <c r="BV340" s="208"/>
      <c r="BW340" s="208"/>
      <c r="BX340" s="208"/>
      <c r="BY340" s="208"/>
      <c r="BZ340" s="208"/>
      <c r="CA340" s="208"/>
      <c r="CB340" s="208"/>
      <c r="CC340" s="208"/>
      <c r="CD340" s="208"/>
      <c r="CE340" s="208"/>
      <c r="CF340" s="208"/>
      <c r="CG340" s="208"/>
      <c r="CH340" s="208"/>
      <c r="CI340" s="208"/>
      <c r="CJ340" s="208"/>
      <c r="CK340" s="208"/>
    </row>
    <row r="341" spans="1:89" s="194" customFormat="1" ht="15" customHeight="1" thickTop="1" x14ac:dyDescent="0.25">
      <c r="A341" s="260">
        <f>+A333+1</f>
        <v>10</v>
      </c>
      <c r="B341" s="191" t="str">
        <f>+'NTP or Sold'!G38</f>
        <v>LM6000</v>
      </c>
      <c r="C341" s="265" t="str">
        <f>+'NTP or Sold'!S38</f>
        <v>Elektrobolt (ESA) - 85%</v>
      </c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85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3"/>
    </row>
    <row r="342" spans="1:89" s="198" customFormat="1" x14ac:dyDescent="0.25">
      <c r="A342" s="261"/>
      <c r="B342" s="195" t="s">
        <v>114</v>
      </c>
      <c r="C342" s="266"/>
      <c r="D342" s="196">
        <v>0</v>
      </c>
      <c r="E342" s="196">
        <v>0</v>
      </c>
      <c r="F342" s="196">
        <v>0</v>
      </c>
      <c r="G342" s="196">
        <v>0</v>
      </c>
      <c r="H342" s="196">
        <v>0</v>
      </c>
      <c r="I342" s="196">
        <v>0</v>
      </c>
      <c r="J342" s="196">
        <v>0</v>
      </c>
      <c r="K342" s="196">
        <v>0</v>
      </c>
      <c r="L342" s="196">
        <v>0</v>
      </c>
      <c r="M342" s="196">
        <v>0</v>
      </c>
      <c r="N342" s="196">
        <f>16.7/336</f>
        <v>4.9702380952380949E-2</v>
      </c>
      <c r="O342" s="196">
        <v>0</v>
      </c>
      <c r="P342" s="196">
        <v>0</v>
      </c>
      <c r="Q342" s="196">
        <v>0</v>
      </c>
      <c r="R342" s="196">
        <v>0</v>
      </c>
      <c r="S342" s="196">
        <v>0</v>
      </c>
      <c r="T342" s="196">
        <v>0</v>
      </c>
      <c r="U342" s="196">
        <v>0</v>
      </c>
      <c r="V342" s="196">
        <v>0</v>
      </c>
      <c r="W342" s="196">
        <v>0</v>
      </c>
      <c r="X342" s="196">
        <f t="shared" ref="X342:AO342" si="322">+(0.95-0.0497)/18</f>
        <v>5.0016666666666668E-2</v>
      </c>
      <c r="Y342" s="196">
        <f t="shared" si="322"/>
        <v>5.0016666666666668E-2</v>
      </c>
      <c r="Z342" s="196">
        <f t="shared" si="322"/>
        <v>5.0016666666666668E-2</v>
      </c>
      <c r="AA342" s="196">
        <f t="shared" si="322"/>
        <v>5.0016666666666668E-2</v>
      </c>
      <c r="AB342" s="196">
        <f t="shared" si="322"/>
        <v>5.0016666666666668E-2</v>
      </c>
      <c r="AC342" s="196">
        <f t="shared" si="322"/>
        <v>5.0016666666666668E-2</v>
      </c>
      <c r="AD342" s="196">
        <f t="shared" si="322"/>
        <v>5.0016666666666668E-2</v>
      </c>
      <c r="AE342" s="196">
        <f t="shared" si="322"/>
        <v>5.0016666666666668E-2</v>
      </c>
      <c r="AF342" s="83">
        <f t="shared" si="322"/>
        <v>5.0016666666666668E-2</v>
      </c>
      <c r="AG342" s="196">
        <f t="shared" si="322"/>
        <v>5.0016666666666668E-2</v>
      </c>
      <c r="AH342" s="196">
        <f t="shared" si="322"/>
        <v>5.0016666666666668E-2</v>
      </c>
      <c r="AI342" s="196">
        <f t="shared" si="322"/>
        <v>5.0016666666666668E-2</v>
      </c>
      <c r="AJ342" s="196">
        <f t="shared" si="322"/>
        <v>5.0016666666666668E-2</v>
      </c>
      <c r="AK342" s="196">
        <f t="shared" si="322"/>
        <v>5.0016666666666668E-2</v>
      </c>
      <c r="AL342" s="196">
        <f t="shared" si="322"/>
        <v>5.0016666666666668E-2</v>
      </c>
      <c r="AM342" s="196">
        <f t="shared" si="322"/>
        <v>5.0016666666666668E-2</v>
      </c>
      <c r="AN342" s="196">
        <f t="shared" si="322"/>
        <v>5.0016666666666668E-2</v>
      </c>
      <c r="AO342" s="196">
        <f t="shared" si="322"/>
        <v>5.0016666666666668E-2</v>
      </c>
      <c r="AP342" s="196">
        <v>0</v>
      </c>
      <c r="AQ342" s="196">
        <v>0</v>
      </c>
      <c r="AR342" s="196">
        <v>0</v>
      </c>
      <c r="AS342" s="196">
        <v>0</v>
      </c>
      <c r="AT342" s="196">
        <v>0.05</v>
      </c>
      <c r="AU342" s="196">
        <v>0</v>
      </c>
      <c r="AV342" s="196">
        <v>0</v>
      </c>
      <c r="AW342" s="196">
        <v>0</v>
      </c>
      <c r="AX342" s="196">
        <v>0</v>
      </c>
      <c r="AY342" s="196">
        <v>0</v>
      </c>
      <c r="AZ342" s="196">
        <v>0</v>
      </c>
      <c r="BA342" s="196">
        <v>0</v>
      </c>
      <c r="BB342" s="196">
        <v>0</v>
      </c>
      <c r="BC342" s="197">
        <f>SUM(N342:BB342)</f>
        <v>1.0000023809523813</v>
      </c>
      <c r="BD342" s="195"/>
    </row>
    <row r="343" spans="1:89" s="198" customFormat="1" x14ac:dyDescent="0.25">
      <c r="A343" s="261"/>
      <c r="B343" s="195" t="s">
        <v>115</v>
      </c>
      <c r="C343" s="266"/>
      <c r="D343" s="196">
        <f>+D342</f>
        <v>0</v>
      </c>
      <c r="E343" s="196">
        <f t="shared" ref="E343:AJ343" si="323">+D343+E342</f>
        <v>0</v>
      </c>
      <c r="F343" s="196">
        <f t="shared" si="323"/>
        <v>0</v>
      </c>
      <c r="G343" s="196">
        <f t="shared" si="323"/>
        <v>0</v>
      </c>
      <c r="H343" s="196">
        <f t="shared" si="323"/>
        <v>0</v>
      </c>
      <c r="I343" s="196">
        <f t="shared" si="323"/>
        <v>0</v>
      </c>
      <c r="J343" s="196">
        <f t="shared" si="323"/>
        <v>0</v>
      </c>
      <c r="K343" s="196">
        <f t="shared" si="323"/>
        <v>0</v>
      </c>
      <c r="L343" s="196">
        <f t="shared" si="323"/>
        <v>0</v>
      </c>
      <c r="M343" s="196">
        <f t="shared" si="323"/>
        <v>0</v>
      </c>
      <c r="N343" s="196">
        <f t="shared" si="323"/>
        <v>4.9702380952380949E-2</v>
      </c>
      <c r="O343" s="196">
        <f t="shared" si="323"/>
        <v>4.9702380952380949E-2</v>
      </c>
      <c r="P343" s="196">
        <f t="shared" si="323"/>
        <v>4.9702380952380949E-2</v>
      </c>
      <c r="Q343" s="196">
        <f t="shared" si="323"/>
        <v>4.9702380952380949E-2</v>
      </c>
      <c r="R343" s="196">
        <f t="shared" si="323"/>
        <v>4.9702380952380949E-2</v>
      </c>
      <c r="S343" s="196">
        <f t="shared" si="323"/>
        <v>4.9702380952380949E-2</v>
      </c>
      <c r="T343" s="196">
        <f t="shared" si="323"/>
        <v>4.9702380952380949E-2</v>
      </c>
      <c r="U343" s="196">
        <f t="shared" si="323"/>
        <v>4.9702380952380949E-2</v>
      </c>
      <c r="V343" s="196">
        <f t="shared" si="323"/>
        <v>4.9702380952380949E-2</v>
      </c>
      <c r="W343" s="196">
        <f t="shared" si="323"/>
        <v>4.9702380952380949E-2</v>
      </c>
      <c r="X343" s="196">
        <f t="shared" si="323"/>
        <v>9.9719047619047624E-2</v>
      </c>
      <c r="Y343" s="196">
        <f t="shared" si="323"/>
        <v>0.14973571428571431</v>
      </c>
      <c r="Z343" s="196">
        <f t="shared" si="323"/>
        <v>0.19975238095238096</v>
      </c>
      <c r="AA343" s="196">
        <f t="shared" si="323"/>
        <v>0.24976904761904761</v>
      </c>
      <c r="AB343" s="196">
        <f t="shared" si="323"/>
        <v>0.29978571428571427</v>
      </c>
      <c r="AC343" s="196">
        <f t="shared" si="323"/>
        <v>0.34980238095238092</v>
      </c>
      <c r="AD343" s="196">
        <f t="shared" si="323"/>
        <v>0.39981904761904757</v>
      </c>
      <c r="AE343" s="196">
        <f t="shared" si="323"/>
        <v>0.44983571428571423</v>
      </c>
      <c r="AF343" s="83">
        <f t="shared" si="323"/>
        <v>0.49985238095238088</v>
      </c>
      <c r="AG343" s="196">
        <f t="shared" si="323"/>
        <v>0.54986904761904754</v>
      </c>
      <c r="AH343" s="196">
        <f t="shared" si="323"/>
        <v>0.59988571428571424</v>
      </c>
      <c r="AI343" s="196">
        <f t="shared" si="323"/>
        <v>0.64990238095238095</v>
      </c>
      <c r="AJ343" s="196">
        <f t="shared" si="323"/>
        <v>0.69991904761904766</v>
      </c>
      <c r="AK343" s="196">
        <f t="shared" ref="AK343:BB343" si="324">+AJ343+AK342</f>
        <v>0.74993571428571437</v>
      </c>
      <c r="AL343" s="196">
        <f t="shared" si="324"/>
        <v>0.79995238095238108</v>
      </c>
      <c r="AM343" s="196">
        <f t="shared" si="324"/>
        <v>0.84996904761904779</v>
      </c>
      <c r="AN343" s="196">
        <f t="shared" si="324"/>
        <v>0.8999857142857145</v>
      </c>
      <c r="AO343" s="196">
        <f t="shared" si="324"/>
        <v>0.95000238095238121</v>
      </c>
      <c r="AP343" s="196">
        <f t="shared" si="324"/>
        <v>0.95000238095238121</v>
      </c>
      <c r="AQ343" s="196">
        <f t="shared" si="324"/>
        <v>0.95000238095238121</v>
      </c>
      <c r="AR343" s="196">
        <f t="shared" si="324"/>
        <v>0.95000238095238121</v>
      </c>
      <c r="AS343" s="196">
        <f t="shared" si="324"/>
        <v>0.95000238095238121</v>
      </c>
      <c r="AT343" s="196">
        <f t="shared" si="324"/>
        <v>1.0000023809523813</v>
      </c>
      <c r="AU343" s="196">
        <f t="shared" si="324"/>
        <v>1.0000023809523813</v>
      </c>
      <c r="AV343" s="196">
        <f t="shared" si="324"/>
        <v>1.0000023809523813</v>
      </c>
      <c r="AW343" s="196">
        <f t="shared" si="324"/>
        <v>1.0000023809523813</v>
      </c>
      <c r="AX343" s="196">
        <f t="shared" si="324"/>
        <v>1.0000023809523813</v>
      </c>
      <c r="AY343" s="196">
        <f t="shared" si="324"/>
        <v>1.0000023809523813</v>
      </c>
      <c r="AZ343" s="196">
        <f t="shared" si="324"/>
        <v>1.0000023809523813</v>
      </c>
      <c r="BA343" s="196">
        <f t="shared" si="324"/>
        <v>1.0000023809523813</v>
      </c>
      <c r="BB343" s="196">
        <f t="shared" si="324"/>
        <v>1.0000023809523813</v>
      </c>
      <c r="BC343" s="197"/>
      <c r="BD343" s="195"/>
    </row>
    <row r="344" spans="1:89" s="198" customFormat="1" x14ac:dyDescent="0.25">
      <c r="A344" s="261"/>
      <c r="B344" s="195" t="s">
        <v>116</v>
      </c>
      <c r="C344" s="266"/>
      <c r="D344" s="196">
        <v>0</v>
      </c>
      <c r="E344" s="196">
        <v>0</v>
      </c>
      <c r="F344" s="196">
        <v>0</v>
      </c>
      <c r="G344" s="196">
        <v>0</v>
      </c>
      <c r="H344" s="196">
        <v>0</v>
      </c>
      <c r="I344" s="196">
        <v>0</v>
      </c>
      <c r="J344" s="196">
        <v>0</v>
      </c>
      <c r="K344" s="196">
        <v>0</v>
      </c>
      <c r="L344" s="196">
        <v>0</v>
      </c>
      <c r="M344" s="196">
        <v>0</v>
      </c>
      <c r="N344" s="196">
        <v>0.05</v>
      </c>
      <c r="O344" s="196">
        <v>0</v>
      </c>
      <c r="P344" s="196">
        <v>0</v>
      </c>
      <c r="Q344" s="196">
        <v>0</v>
      </c>
      <c r="R344" s="196">
        <v>0</v>
      </c>
      <c r="S344" s="196">
        <v>0</v>
      </c>
      <c r="T344" s="196">
        <v>0</v>
      </c>
      <c r="U344" s="196">
        <v>0</v>
      </c>
      <c r="V344" s="196">
        <v>0</v>
      </c>
      <c r="W344" s="196">
        <v>0</v>
      </c>
      <c r="X344" s="196">
        <f t="shared" ref="X344:AO344" si="325">+(0.34-0.05)/18</f>
        <v>1.6111111111111114E-2</v>
      </c>
      <c r="Y344" s="196">
        <f t="shared" si="325"/>
        <v>1.6111111111111114E-2</v>
      </c>
      <c r="Z344" s="196">
        <f t="shared" si="325"/>
        <v>1.6111111111111114E-2</v>
      </c>
      <c r="AA344" s="196">
        <f t="shared" si="325"/>
        <v>1.6111111111111114E-2</v>
      </c>
      <c r="AB344" s="196">
        <f t="shared" si="325"/>
        <v>1.6111111111111114E-2</v>
      </c>
      <c r="AC344" s="196">
        <f t="shared" si="325"/>
        <v>1.6111111111111114E-2</v>
      </c>
      <c r="AD344" s="196">
        <f t="shared" si="325"/>
        <v>1.6111111111111114E-2</v>
      </c>
      <c r="AE344" s="196">
        <f t="shared" si="325"/>
        <v>1.6111111111111114E-2</v>
      </c>
      <c r="AF344" s="83">
        <f t="shared" si="325"/>
        <v>1.6111111111111114E-2</v>
      </c>
      <c r="AG344" s="196">
        <f t="shared" si="325"/>
        <v>1.6111111111111114E-2</v>
      </c>
      <c r="AH344" s="196">
        <f t="shared" si="325"/>
        <v>1.6111111111111114E-2</v>
      </c>
      <c r="AI344" s="196">
        <f t="shared" si="325"/>
        <v>1.6111111111111114E-2</v>
      </c>
      <c r="AJ344" s="196">
        <f t="shared" si="325"/>
        <v>1.6111111111111114E-2</v>
      </c>
      <c r="AK344" s="196">
        <f t="shared" si="325"/>
        <v>1.6111111111111114E-2</v>
      </c>
      <c r="AL344" s="196">
        <f t="shared" si="325"/>
        <v>1.6111111111111114E-2</v>
      </c>
      <c r="AM344" s="196">
        <f t="shared" si="325"/>
        <v>1.6111111111111114E-2</v>
      </c>
      <c r="AN344" s="196">
        <f t="shared" si="325"/>
        <v>1.6111111111111114E-2</v>
      </c>
      <c r="AO344" s="196">
        <f t="shared" si="325"/>
        <v>1.6111111111111114E-2</v>
      </c>
      <c r="AP344" s="196">
        <v>0.66</v>
      </c>
      <c r="AQ344" s="196">
        <v>0</v>
      </c>
      <c r="AR344" s="196">
        <v>0</v>
      </c>
      <c r="AS344" s="196">
        <v>0</v>
      </c>
      <c r="AT344" s="196">
        <v>0</v>
      </c>
      <c r="AU344" s="196">
        <v>0</v>
      </c>
      <c r="AV344" s="196">
        <v>0</v>
      </c>
      <c r="AW344" s="196">
        <v>0</v>
      </c>
      <c r="AX344" s="196">
        <v>0</v>
      </c>
      <c r="AY344" s="196">
        <v>0</v>
      </c>
      <c r="AZ344" s="196">
        <v>0</v>
      </c>
      <c r="BA344" s="196">
        <v>0</v>
      </c>
      <c r="BB344" s="196">
        <v>0</v>
      </c>
      <c r="BC344" s="197">
        <f>SUM(N344:BB344)</f>
        <v>1</v>
      </c>
      <c r="BD344" s="195"/>
    </row>
    <row r="345" spans="1:89" s="198" customFormat="1" x14ac:dyDescent="0.25">
      <c r="A345" s="261"/>
      <c r="B345" s="195" t="s">
        <v>117</v>
      </c>
      <c r="C345" s="266"/>
      <c r="D345" s="196">
        <f>+D344</f>
        <v>0</v>
      </c>
      <c r="E345" s="196">
        <f t="shared" ref="E345:AJ345" si="326">+D345+E344</f>
        <v>0</v>
      </c>
      <c r="F345" s="196">
        <f t="shared" si="326"/>
        <v>0</v>
      </c>
      <c r="G345" s="196">
        <f t="shared" si="326"/>
        <v>0</v>
      </c>
      <c r="H345" s="196">
        <f t="shared" si="326"/>
        <v>0</v>
      </c>
      <c r="I345" s="196">
        <f t="shared" si="326"/>
        <v>0</v>
      </c>
      <c r="J345" s="196">
        <f t="shared" si="326"/>
        <v>0</v>
      </c>
      <c r="K345" s="196">
        <f t="shared" si="326"/>
        <v>0</v>
      </c>
      <c r="L345" s="196">
        <f t="shared" si="326"/>
        <v>0</v>
      </c>
      <c r="M345" s="196">
        <f t="shared" si="326"/>
        <v>0</v>
      </c>
      <c r="N345" s="196">
        <f t="shared" si="326"/>
        <v>0.05</v>
      </c>
      <c r="O345" s="196">
        <f t="shared" si="326"/>
        <v>0.05</v>
      </c>
      <c r="P345" s="196">
        <f t="shared" si="326"/>
        <v>0.05</v>
      </c>
      <c r="Q345" s="196">
        <f t="shared" si="326"/>
        <v>0.05</v>
      </c>
      <c r="R345" s="196">
        <f t="shared" si="326"/>
        <v>0.05</v>
      </c>
      <c r="S345" s="196">
        <f t="shared" si="326"/>
        <v>0.05</v>
      </c>
      <c r="T345" s="196">
        <f t="shared" si="326"/>
        <v>0.05</v>
      </c>
      <c r="U345" s="196">
        <f t="shared" si="326"/>
        <v>0.05</v>
      </c>
      <c r="V345" s="196">
        <f t="shared" si="326"/>
        <v>0.05</v>
      </c>
      <c r="W345" s="196">
        <f t="shared" si="326"/>
        <v>0.05</v>
      </c>
      <c r="X345" s="196">
        <f t="shared" si="326"/>
        <v>6.611111111111112E-2</v>
      </c>
      <c r="Y345" s="196">
        <f t="shared" si="326"/>
        <v>8.2222222222222238E-2</v>
      </c>
      <c r="Z345" s="196">
        <f t="shared" si="326"/>
        <v>9.8333333333333356E-2</v>
      </c>
      <c r="AA345" s="196">
        <f t="shared" si="326"/>
        <v>0.11444444444444447</v>
      </c>
      <c r="AB345" s="196">
        <f t="shared" si="326"/>
        <v>0.13055555555555559</v>
      </c>
      <c r="AC345" s="196">
        <f t="shared" si="326"/>
        <v>0.1466666666666667</v>
      </c>
      <c r="AD345" s="196">
        <f t="shared" si="326"/>
        <v>0.1627777777777778</v>
      </c>
      <c r="AE345" s="196">
        <f t="shared" si="326"/>
        <v>0.1788888888888889</v>
      </c>
      <c r="AF345" s="83">
        <f t="shared" si="326"/>
        <v>0.19500000000000001</v>
      </c>
      <c r="AG345" s="196">
        <f t="shared" si="326"/>
        <v>0.21111111111111111</v>
      </c>
      <c r="AH345" s="196">
        <f t="shared" si="326"/>
        <v>0.22722222222222221</v>
      </c>
      <c r="AI345" s="196">
        <f t="shared" si="326"/>
        <v>0.24333333333333332</v>
      </c>
      <c r="AJ345" s="196">
        <f t="shared" si="326"/>
        <v>0.25944444444444442</v>
      </c>
      <c r="AK345" s="196">
        <f t="shared" ref="AK345:BB345" si="327">+AJ345+AK344</f>
        <v>0.27555555555555555</v>
      </c>
      <c r="AL345" s="196">
        <f t="shared" si="327"/>
        <v>0.29166666666666669</v>
      </c>
      <c r="AM345" s="196">
        <f t="shared" si="327"/>
        <v>0.30777777777777782</v>
      </c>
      <c r="AN345" s="196">
        <f t="shared" si="327"/>
        <v>0.32388888888888895</v>
      </c>
      <c r="AO345" s="196">
        <f t="shared" si="327"/>
        <v>0.34000000000000008</v>
      </c>
      <c r="AP345" s="196">
        <f t="shared" si="327"/>
        <v>1</v>
      </c>
      <c r="AQ345" s="196">
        <f t="shared" si="327"/>
        <v>1</v>
      </c>
      <c r="AR345" s="196">
        <f t="shared" si="327"/>
        <v>1</v>
      </c>
      <c r="AS345" s="196">
        <f t="shared" si="327"/>
        <v>1</v>
      </c>
      <c r="AT345" s="196">
        <f t="shared" si="327"/>
        <v>1</v>
      </c>
      <c r="AU345" s="196">
        <f t="shared" si="327"/>
        <v>1</v>
      </c>
      <c r="AV345" s="196">
        <f t="shared" si="327"/>
        <v>1</v>
      </c>
      <c r="AW345" s="196">
        <f t="shared" si="327"/>
        <v>1</v>
      </c>
      <c r="AX345" s="196">
        <f t="shared" si="327"/>
        <v>1</v>
      </c>
      <c r="AY345" s="196">
        <f t="shared" si="327"/>
        <v>1</v>
      </c>
      <c r="AZ345" s="196">
        <f t="shared" si="327"/>
        <v>1</v>
      </c>
      <c r="BA345" s="196">
        <f t="shared" si="327"/>
        <v>1</v>
      </c>
      <c r="BB345" s="196">
        <f t="shared" si="327"/>
        <v>1</v>
      </c>
      <c r="BC345" s="197"/>
      <c r="BD345" s="195"/>
    </row>
    <row r="346" spans="1:89" s="213" customFormat="1" x14ac:dyDescent="0.25">
      <c r="A346" s="261"/>
      <c r="B346" s="210"/>
      <c r="C346" s="266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84"/>
      <c r="AG346" s="211"/>
      <c r="AH346" s="211"/>
      <c r="AI346" s="211"/>
      <c r="AJ346" s="211"/>
      <c r="AK346" s="211"/>
      <c r="AL346" s="211"/>
      <c r="AM346" s="211"/>
      <c r="AN346" s="211"/>
      <c r="AO346" s="211"/>
      <c r="AP346" s="211"/>
      <c r="AQ346" s="211"/>
      <c r="AR346" s="211"/>
      <c r="AS346" s="211"/>
      <c r="AT346" s="211"/>
      <c r="AU346" s="211"/>
      <c r="AV346" s="211"/>
      <c r="AW346" s="211"/>
      <c r="AX346" s="211"/>
      <c r="AY346" s="211"/>
      <c r="AZ346" s="211"/>
      <c r="BA346" s="211"/>
      <c r="BB346" s="211"/>
      <c r="BC346" s="212"/>
      <c r="BD346" s="210"/>
    </row>
    <row r="347" spans="1:89" s="199" customFormat="1" x14ac:dyDescent="0.25">
      <c r="A347" s="261"/>
      <c r="B347" s="199" t="s">
        <v>118</v>
      </c>
      <c r="C347" s="200">
        <v>14.2</v>
      </c>
      <c r="D347" s="201">
        <f t="shared" ref="D347:AI347" si="328">+D343*$C347</f>
        <v>0</v>
      </c>
      <c r="E347" s="201">
        <f t="shared" si="328"/>
        <v>0</v>
      </c>
      <c r="F347" s="201">
        <f t="shared" si="328"/>
        <v>0</v>
      </c>
      <c r="G347" s="201">
        <f t="shared" si="328"/>
        <v>0</v>
      </c>
      <c r="H347" s="201">
        <f t="shared" si="328"/>
        <v>0</v>
      </c>
      <c r="I347" s="201">
        <f t="shared" si="328"/>
        <v>0</v>
      </c>
      <c r="J347" s="201">
        <f t="shared" si="328"/>
        <v>0</v>
      </c>
      <c r="K347" s="201">
        <f t="shared" si="328"/>
        <v>0</v>
      </c>
      <c r="L347" s="201">
        <f t="shared" si="328"/>
        <v>0</v>
      </c>
      <c r="M347" s="201">
        <f t="shared" si="328"/>
        <v>0</v>
      </c>
      <c r="N347" s="201">
        <f t="shared" si="328"/>
        <v>0.70577380952380941</v>
      </c>
      <c r="O347" s="201">
        <f t="shared" si="328"/>
        <v>0.70577380952380941</v>
      </c>
      <c r="P347" s="201">
        <f t="shared" si="328"/>
        <v>0.70577380952380941</v>
      </c>
      <c r="Q347" s="201">
        <f t="shared" si="328"/>
        <v>0.70577380952380941</v>
      </c>
      <c r="R347" s="201">
        <f t="shared" si="328"/>
        <v>0.70577380952380941</v>
      </c>
      <c r="S347" s="201">
        <f t="shared" si="328"/>
        <v>0.70577380952380941</v>
      </c>
      <c r="T347" s="201">
        <f t="shared" si="328"/>
        <v>0.70577380952380941</v>
      </c>
      <c r="U347" s="201">
        <f t="shared" si="328"/>
        <v>0.70577380952380941</v>
      </c>
      <c r="V347" s="201">
        <f t="shared" si="328"/>
        <v>0.70577380952380941</v>
      </c>
      <c r="W347" s="201">
        <f t="shared" si="328"/>
        <v>0.70577380952380941</v>
      </c>
      <c r="X347" s="201">
        <f t="shared" si="328"/>
        <v>1.4160104761904762</v>
      </c>
      <c r="Y347" s="201">
        <f t="shared" si="328"/>
        <v>2.1262471428571432</v>
      </c>
      <c r="Z347" s="201">
        <f t="shared" si="328"/>
        <v>2.8364838095238096</v>
      </c>
      <c r="AA347" s="201">
        <f t="shared" si="328"/>
        <v>3.546720476190476</v>
      </c>
      <c r="AB347" s="201">
        <f t="shared" si="328"/>
        <v>4.256957142857142</v>
      </c>
      <c r="AC347" s="201">
        <f t="shared" si="328"/>
        <v>4.9671938095238088</v>
      </c>
      <c r="AD347" s="201">
        <f t="shared" si="328"/>
        <v>5.6774304761904757</v>
      </c>
      <c r="AE347" s="201">
        <f t="shared" si="328"/>
        <v>6.3876671428571417</v>
      </c>
      <c r="AF347" s="91">
        <f t="shared" si="328"/>
        <v>7.0979038095238085</v>
      </c>
      <c r="AG347" s="201">
        <f t="shared" si="328"/>
        <v>7.8081404761904745</v>
      </c>
      <c r="AH347" s="201">
        <f t="shared" si="328"/>
        <v>8.5183771428571422</v>
      </c>
      <c r="AI347" s="201">
        <f t="shared" si="328"/>
        <v>9.2286138095238091</v>
      </c>
      <c r="AJ347" s="201">
        <f t="shared" ref="AJ347:BB347" si="329">+AJ343*$C347</f>
        <v>9.9388504761904759</v>
      </c>
      <c r="AK347" s="201">
        <f t="shared" si="329"/>
        <v>10.649087142857143</v>
      </c>
      <c r="AL347" s="201">
        <f t="shared" si="329"/>
        <v>11.359323809523811</v>
      </c>
      <c r="AM347" s="201">
        <f t="shared" si="329"/>
        <v>12.069560476190478</v>
      </c>
      <c r="AN347" s="201">
        <f t="shared" si="329"/>
        <v>12.779797142857145</v>
      </c>
      <c r="AO347" s="201">
        <f t="shared" si="329"/>
        <v>13.490033809523812</v>
      </c>
      <c r="AP347" s="201">
        <f t="shared" si="329"/>
        <v>13.490033809523812</v>
      </c>
      <c r="AQ347" s="201">
        <f t="shared" si="329"/>
        <v>13.490033809523812</v>
      </c>
      <c r="AR347" s="201">
        <f t="shared" si="329"/>
        <v>13.490033809523812</v>
      </c>
      <c r="AS347" s="201">
        <f t="shared" si="329"/>
        <v>13.490033809523812</v>
      </c>
      <c r="AT347" s="201">
        <f t="shared" si="329"/>
        <v>14.200033809523813</v>
      </c>
      <c r="AU347" s="201">
        <f t="shared" si="329"/>
        <v>14.200033809523813</v>
      </c>
      <c r="AV347" s="201">
        <f t="shared" si="329"/>
        <v>14.200033809523813</v>
      </c>
      <c r="AW347" s="201">
        <f t="shared" si="329"/>
        <v>14.200033809523813</v>
      </c>
      <c r="AX347" s="201">
        <f t="shared" si="329"/>
        <v>14.200033809523813</v>
      </c>
      <c r="AY347" s="201">
        <f t="shared" si="329"/>
        <v>14.200033809523813</v>
      </c>
      <c r="AZ347" s="201">
        <f t="shared" si="329"/>
        <v>14.200033809523813</v>
      </c>
      <c r="BA347" s="201">
        <f t="shared" si="329"/>
        <v>14.200033809523813</v>
      </c>
      <c r="BB347" s="201">
        <f t="shared" si="329"/>
        <v>14.200033809523813</v>
      </c>
      <c r="BC347" s="202"/>
      <c r="BD347" s="203"/>
      <c r="BE347" s="203"/>
      <c r="BF347" s="203"/>
      <c r="BG347" s="203"/>
      <c r="BH347" s="203"/>
      <c r="BI347" s="203"/>
      <c r="BJ347" s="203"/>
      <c r="BK347" s="203"/>
      <c r="BL347" s="203"/>
      <c r="BM347" s="203"/>
      <c r="BN347" s="203"/>
      <c r="BO347" s="203"/>
      <c r="BP347" s="203"/>
      <c r="BQ347" s="203"/>
      <c r="BR347" s="203"/>
      <c r="BS347" s="203"/>
      <c r="BT347" s="203"/>
      <c r="BU347" s="203"/>
      <c r="BV347" s="203"/>
      <c r="BW347" s="203"/>
      <c r="BX347" s="203"/>
      <c r="BY347" s="203"/>
      <c r="BZ347" s="203"/>
      <c r="CA347" s="203"/>
      <c r="CB347" s="203"/>
      <c r="CC347" s="203"/>
      <c r="CD347" s="203"/>
      <c r="CE347" s="203"/>
      <c r="CF347" s="203"/>
      <c r="CG347" s="203"/>
      <c r="CH347" s="203"/>
      <c r="CI347" s="203"/>
      <c r="CJ347" s="203"/>
      <c r="CK347" s="203"/>
    </row>
    <row r="348" spans="1:89" s="204" customFormat="1" ht="13.8" thickBot="1" x14ac:dyDescent="0.3">
      <c r="A348" s="262"/>
      <c r="B348" s="204" t="s">
        <v>119</v>
      </c>
      <c r="C348" s="205" t="str">
        <f>+'NTP or Sold'!B38</f>
        <v>Committed</v>
      </c>
      <c r="D348" s="206">
        <f t="shared" ref="D348:AI348" si="330">+D345*$C347</f>
        <v>0</v>
      </c>
      <c r="E348" s="206">
        <f t="shared" si="330"/>
        <v>0</v>
      </c>
      <c r="F348" s="206">
        <f t="shared" si="330"/>
        <v>0</v>
      </c>
      <c r="G348" s="206">
        <f t="shared" si="330"/>
        <v>0</v>
      </c>
      <c r="H348" s="206">
        <f t="shared" si="330"/>
        <v>0</v>
      </c>
      <c r="I348" s="206">
        <f t="shared" si="330"/>
        <v>0</v>
      </c>
      <c r="J348" s="206">
        <f t="shared" si="330"/>
        <v>0</v>
      </c>
      <c r="K348" s="206">
        <f t="shared" si="330"/>
        <v>0</v>
      </c>
      <c r="L348" s="206">
        <f t="shared" si="330"/>
        <v>0</v>
      </c>
      <c r="M348" s="206">
        <f t="shared" si="330"/>
        <v>0</v>
      </c>
      <c r="N348" s="206">
        <f t="shared" si="330"/>
        <v>0.71</v>
      </c>
      <c r="O348" s="206">
        <f t="shared" si="330"/>
        <v>0.71</v>
      </c>
      <c r="P348" s="206">
        <f t="shared" si="330"/>
        <v>0.71</v>
      </c>
      <c r="Q348" s="206">
        <f t="shared" si="330"/>
        <v>0.71</v>
      </c>
      <c r="R348" s="206">
        <f t="shared" si="330"/>
        <v>0.71</v>
      </c>
      <c r="S348" s="206">
        <f t="shared" si="330"/>
        <v>0.71</v>
      </c>
      <c r="T348" s="206">
        <f t="shared" si="330"/>
        <v>0.71</v>
      </c>
      <c r="U348" s="206">
        <f t="shared" si="330"/>
        <v>0.71</v>
      </c>
      <c r="V348" s="206">
        <f t="shared" si="330"/>
        <v>0.71</v>
      </c>
      <c r="W348" s="206">
        <f t="shared" si="330"/>
        <v>0.71</v>
      </c>
      <c r="X348" s="206">
        <f t="shared" si="330"/>
        <v>0.93877777777777782</v>
      </c>
      <c r="Y348" s="206">
        <f t="shared" si="330"/>
        <v>1.1675555555555557</v>
      </c>
      <c r="Z348" s="206">
        <f t="shared" si="330"/>
        <v>1.3963333333333336</v>
      </c>
      <c r="AA348" s="206">
        <f t="shared" si="330"/>
        <v>1.6251111111111114</v>
      </c>
      <c r="AB348" s="206">
        <f t="shared" si="330"/>
        <v>1.8538888888888894</v>
      </c>
      <c r="AC348" s="206">
        <f t="shared" si="330"/>
        <v>2.0826666666666669</v>
      </c>
      <c r="AD348" s="206">
        <f t="shared" si="330"/>
        <v>2.3114444444444446</v>
      </c>
      <c r="AE348" s="206">
        <f t="shared" si="330"/>
        <v>2.5402222222222224</v>
      </c>
      <c r="AF348" s="137">
        <f t="shared" si="330"/>
        <v>2.7690000000000001</v>
      </c>
      <c r="AG348" s="206">
        <f t="shared" si="330"/>
        <v>2.9977777777777774</v>
      </c>
      <c r="AH348" s="206">
        <f t="shared" si="330"/>
        <v>3.2265555555555552</v>
      </c>
      <c r="AI348" s="206">
        <f t="shared" si="330"/>
        <v>3.4553333333333329</v>
      </c>
      <c r="AJ348" s="206">
        <f t="shared" ref="AJ348:BB348" si="331">+AJ345*$C347</f>
        <v>3.6841111111111107</v>
      </c>
      <c r="AK348" s="206">
        <f t="shared" si="331"/>
        <v>3.9128888888888889</v>
      </c>
      <c r="AL348" s="206">
        <f t="shared" si="331"/>
        <v>4.1416666666666666</v>
      </c>
      <c r="AM348" s="206">
        <f t="shared" si="331"/>
        <v>4.3704444444444448</v>
      </c>
      <c r="AN348" s="206">
        <f t="shared" si="331"/>
        <v>4.599222222222223</v>
      </c>
      <c r="AO348" s="206">
        <f t="shared" si="331"/>
        <v>4.8280000000000012</v>
      </c>
      <c r="AP348" s="206">
        <f t="shared" si="331"/>
        <v>14.2</v>
      </c>
      <c r="AQ348" s="206">
        <f t="shared" si="331"/>
        <v>14.2</v>
      </c>
      <c r="AR348" s="206">
        <f t="shared" si="331"/>
        <v>14.2</v>
      </c>
      <c r="AS348" s="206">
        <f t="shared" si="331"/>
        <v>14.2</v>
      </c>
      <c r="AT348" s="206">
        <f t="shared" si="331"/>
        <v>14.2</v>
      </c>
      <c r="AU348" s="206">
        <f t="shared" si="331"/>
        <v>14.2</v>
      </c>
      <c r="AV348" s="206">
        <f t="shared" si="331"/>
        <v>14.2</v>
      </c>
      <c r="AW348" s="206">
        <f t="shared" si="331"/>
        <v>14.2</v>
      </c>
      <c r="AX348" s="206">
        <f t="shared" si="331"/>
        <v>14.2</v>
      </c>
      <c r="AY348" s="206">
        <f t="shared" si="331"/>
        <v>14.2</v>
      </c>
      <c r="AZ348" s="206">
        <f t="shared" si="331"/>
        <v>14.2</v>
      </c>
      <c r="BA348" s="206">
        <f t="shared" si="331"/>
        <v>14.2</v>
      </c>
      <c r="BB348" s="206">
        <f t="shared" si="331"/>
        <v>14.2</v>
      </c>
      <c r="BC348" s="207"/>
      <c r="BD348" s="208"/>
      <c r="BE348" s="208"/>
      <c r="BF348" s="208"/>
      <c r="BG348" s="208"/>
      <c r="BH348" s="208"/>
      <c r="BI348" s="208"/>
      <c r="BJ348" s="208"/>
      <c r="BK348" s="208"/>
      <c r="BL348" s="208"/>
      <c r="BM348" s="208"/>
      <c r="BN348" s="208"/>
      <c r="BO348" s="208"/>
      <c r="BP348" s="208"/>
      <c r="BQ348" s="208"/>
      <c r="BR348" s="208"/>
      <c r="BS348" s="208"/>
      <c r="BT348" s="208"/>
      <c r="BU348" s="208"/>
      <c r="BV348" s="208"/>
      <c r="BW348" s="208"/>
      <c r="BX348" s="208"/>
      <c r="BY348" s="208"/>
      <c r="BZ348" s="208"/>
      <c r="CA348" s="208"/>
      <c r="CB348" s="208"/>
      <c r="CC348" s="208"/>
      <c r="CD348" s="208"/>
      <c r="CE348" s="208"/>
      <c r="CF348" s="208"/>
      <c r="CG348" s="208"/>
      <c r="CH348" s="208"/>
      <c r="CI348" s="208"/>
      <c r="CJ348" s="208"/>
      <c r="CK348" s="208"/>
    </row>
    <row r="349" spans="1:89" s="194" customFormat="1" ht="15" customHeight="1" thickTop="1" x14ac:dyDescent="0.25">
      <c r="A349" s="260">
        <f>+A341+1</f>
        <v>11</v>
      </c>
      <c r="B349" s="191" t="str">
        <f>+'NTP or Sold'!G39</f>
        <v>LM6000</v>
      </c>
      <c r="C349" s="265" t="str">
        <f>+'NTP or Sold'!S39</f>
        <v>Elektrobolt (ESA) - 85%</v>
      </c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85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3"/>
    </row>
    <row r="350" spans="1:89" s="198" customFormat="1" x14ac:dyDescent="0.25">
      <c r="A350" s="261"/>
      <c r="B350" s="195" t="s">
        <v>114</v>
      </c>
      <c r="C350" s="266"/>
      <c r="D350" s="196">
        <v>0</v>
      </c>
      <c r="E350" s="196">
        <v>0</v>
      </c>
      <c r="F350" s="196">
        <v>0</v>
      </c>
      <c r="G350" s="196">
        <v>0</v>
      </c>
      <c r="H350" s="196">
        <v>0</v>
      </c>
      <c r="I350" s="196">
        <v>0</v>
      </c>
      <c r="J350" s="196">
        <v>0</v>
      </c>
      <c r="K350" s="196">
        <v>0</v>
      </c>
      <c r="L350" s="196">
        <v>0</v>
      </c>
      <c r="M350" s="196">
        <v>0</v>
      </c>
      <c r="N350" s="196">
        <f>16.7/336</f>
        <v>4.9702380952380949E-2</v>
      </c>
      <c r="O350" s="196">
        <v>0</v>
      </c>
      <c r="P350" s="196">
        <v>0</v>
      </c>
      <c r="Q350" s="196">
        <v>0</v>
      </c>
      <c r="R350" s="196">
        <v>0</v>
      </c>
      <c r="S350" s="196">
        <v>0</v>
      </c>
      <c r="T350" s="196">
        <v>0</v>
      </c>
      <c r="U350" s="196">
        <v>0</v>
      </c>
      <c r="V350" s="196">
        <v>0</v>
      </c>
      <c r="W350" s="196">
        <v>0</v>
      </c>
      <c r="X350" s="196">
        <f t="shared" ref="X350:AO350" si="332">+(0.95-0.0497)/18</f>
        <v>5.0016666666666668E-2</v>
      </c>
      <c r="Y350" s="196">
        <f t="shared" si="332"/>
        <v>5.0016666666666668E-2</v>
      </c>
      <c r="Z350" s="196">
        <f t="shared" si="332"/>
        <v>5.0016666666666668E-2</v>
      </c>
      <c r="AA350" s="196">
        <f t="shared" si="332"/>
        <v>5.0016666666666668E-2</v>
      </c>
      <c r="AB350" s="196">
        <f t="shared" si="332"/>
        <v>5.0016666666666668E-2</v>
      </c>
      <c r="AC350" s="196">
        <f t="shared" si="332"/>
        <v>5.0016666666666668E-2</v>
      </c>
      <c r="AD350" s="196">
        <f t="shared" si="332"/>
        <v>5.0016666666666668E-2</v>
      </c>
      <c r="AE350" s="196">
        <f t="shared" si="332"/>
        <v>5.0016666666666668E-2</v>
      </c>
      <c r="AF350" s="83">
        <f t="shared" si="332"/>
        <v>5.0016666666666668E-2</v>
      </c>
      <c r="AG350" s="196">
        <f t="shared" si="332"/>
        <v>5.0016666666666668E-2</v>
      </c>
      <c r="AH350" s="196">
        <f t="shared" si="332"/>
        <v>5.0016666666666668E-2</v>
      </c>
      <c r="AI350" s="196">
        <f t="shared" si="332"/>
        <v>5.0016666666666668E-2</v>
      </c>
      <c r="AJ350" s="196">
        <f t="shared" si="332"/>
        <v>5.0016666666666668E-2</v>
      </c>
      <c r="AK350" s="196">
        <f t="shared" si="332"/>
        <v>5.0016666666666668E-2</v>
      </c>
      <c r="AL350" s="196">
        <f t="shared" si="332"/>
        <v>5.0016666666666668E-2</v>
      </c>
      <c r="AM350" s="196">
        <f t="shared" si="332"/>
        <v>5.0016666666666668E-2</v>
      </c>
      <c r="AN350" s="196">
        <f t="shared" si="332"/>
        <v>5.0016666666666668E-2</v>
      </c>
      <c r="AO350" s="196">
        <f t="shared" si="332"/>
        <v>5.0016666666666668E-2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0.05</v>
      </c>
      <c r="AU350" s="196">
        <v>0</v>
      </c>
      <c r="AV350" s="196">
        <v>0</v>
      </c>
      <c r="AW350" s="196">
        <v>0</v>
      </c>
      <c r="AX350" s="196">
        <v>0</v>
      </c>
      <c r="AY350" s="196">
        <v>0</v>
      </c>
      <c r="AZ350" s="196">
        <v>0</v>
      </c>
      <c r="BA350" s="196">
        <v>0</v>
      </c>
      <c r="BB350" s="196">
        <v>0</v>
      </c>
      <c r="BC350" s="197">
        <f>SUM(N350:BB350)</f>
        <v>1.0000023809523813</v>
      </c>
      <c r="BD350" s="195"/>
    </row>
    <row r="351" spans="1:89" s="198" customFormat="1" x14ac:dyDescent="0.25">
      <c r="A351" s="261"/>
      <c r="B351" s="195" t="s">
        <v>115</v>
      </c>
      <c r="C351" s="266"/>
      <c r="D351" s="196">
        <f>+D350</f>
        <v>0</v>
      </c>
      <c r="E351" s="196">
        <f t="shared" ref="E351:AJ351" si="333">+D351+E350</f>
        <v>0</v>
      </c>
      <c r="F351" s="196">
        <f t="shared" si="333"/>
        <v>0</v>
      </c>
      <c r="G351" s="196">
        <f t="shared" si="333"/>
        <v>0</v>
      </c>
      <c r="H351" s="196">
        <f t="shared" si="333"/>
        <v>0</v>
      </c>
      <c r="I351" s="196">
        <f t="shared" si="333"/>
        <v>0</v>
      </c>
      <c r="J351" s="196">
        <f t="shared" si="333"/>
        <v>0</v>
      </c>
      <c r="K351" s="196">
        <f t="shared" si="333"/>
        <v>0</v>
      </c>
      <c r="L351" s="196">
        <f t="shared" si="333"/>
        <v>0</v>
      </c>
      <c r="M351" s="196">
        <f t="shared" si="333"/>
        <v>0</v>
      </c>
      <c r="N351" s="196">
        <f t="shared" si="333"/>
        <v>4.9702380952380949E-2</v>
      </c>
      <c r="O351" s="196">
        <f t="shared" si="333"/>
        <v>4.9702380952380949E-2</v>
      </c>
      <c r="P351" s="196">
        <f t="shared" si="333"/>
        <v>4.9702380952380949E-2</v>
      </c>
      <c r="Q351" s="196">
        <f t="shared" si="333"/>
        <v>4.9702380952380949E-2</v>
      </c>
      <c r="R351" s="196">
        <f t="shared" si="333"/>
        <v>4.9702380952380949E-2</v>
      </c>
      <c r="S351" s="196">
        <f t="shared" si="333"/>
        <v>4.9702380952380949E-2</v>
      </c>
      <c r="T351" s="196">
        <f t="shared" si="333"/>
        <v>4.9702380952380949E-2</v>
      </c>
      <c r="U351" s="196">
        <f t="shared" si="333"/>
        <v>4.9702380952380949E-2</v>
      </c>
      <c r="V351" s="196">
        <f t="shared" si="333"/>
        <v>4.9702380952380949E-2</v>
      </c>
      <c r="W351" s="196">
        <f t="shared" si="333"/>
        <v>4.9702380952380949E-2</v>
      </c>
      <c r="X351" s="196">
        <f t="shared" si="333"/>
        <v>9.9719047619047624E-2</v>
      </c>
      <c r="Y351" s="196">
        <f t="shared" si="333"/>
        <v>0.14973571428571431</v>
      </c>
      <c r="Z351" s="196">
        <f t="shared" si="333"/>
        <v>0.19975238095238096</v>
      </c>
      <c r="AA351" s="196">
        <f t="shared" si="333"/>
        <v>0.24976904761904761</v>
      </c>
      <c r="AB351" s="196">
        <f t="shared" si="333"/>
        <v>0.29978571428571427</v>
      </c>
      <c r="AC351" s="196">
        <f t="shared" si="333"/>
        <v>0.34980238095238092</v>
      </c>
      <c r="AD351" s="196">
        <f t="shared" si="333"/>
        <v>0.39981904761904757</v>
      </c>
      <c r="AE351" s="196">
        <f t="shared" si="333"/>
        <v>0.44983571428571423</v>
      </c>
      <c r="AF351" s="83">
        <f t="shared" si="333"/>
        <v>0.49985238095238088</v>
      </c>
      <c r="AG351" s="196">
        <f t="shared" si="333"/>
        <v>0.54986904761904754</v>
      </c>
      <c r="AH351" s="196">
        <f t="shared" si="333"/>
        <v>0.59988571428571424</v>
      </c>
      <c r="AI351" s="196">
        <f t="shared" si="333"/>
        <v>0.64990238095238095</v>
      </c>
      <c r="AJ351" s="196">
        <f t="shared" si="333"/>
        <v>0.69991904761904766</v>
      </c>
      <c r="AK351" s="196">
        <f t="shared" ref="AK351:BB351" si="334">+AJ351+AK350</f>
        <v>0.74993571428571437</v>
      </c>
      <c r="AL351" s="196">
        <f t="shared" si="334"/>
        <v>0.79995238095238108</v>
      </c>
      <c r="AM351" s="196">
        <f t="shared" si="334"/>
        <v>0.84996904761904779</v>
      </c>
      <c r="AN351" s="196">
        <f t="shared" si="334"/>
        <v>0.8999857142857145</v>
      </c>
      <c r="AO351" s="196">
        <f t="shared" si="334"/>
        <v>0.95000238095238121</v>
      </c>
      <c r="AP351" s="196">
        <f t="shared" si="334"/>
        <v>0.95000238095238121</v>
      </c>
      <c r="AQ351" s="196">
        <f t="shared" si="334"/>
        <v>0.95000238095238121</v>
      </c>
      <c r="AR351" s="196">
        <f t="shared" si="334"/>
        <v>0.95000238095238121</v>
      </c>
      <c r="AS351" s="196">
        <f t="shared" si="334"/>
        <v>0.95000238095238121</v>
      </c>
      <c r="AT351" s="196">
        <f t="shared" si="334"/>
        <v>1.0000023809523813</v>
      </c>
      <c r="AU351" s="196">
        <f t="shared" si="334"/>
        <v>1.0000023809523813</v>
      </c>
      <c r="AV351" s="196">
        <f t="shared" si="334"/>
        <v>1.0000023809523813</v>
      </c>
      <c r="AW351" s="196">
        <f t="shared" si="334"/>
        <v>1.0000023809523813</v>
      </c>
      <c r="AX351" s="196">
        <f t="shared" si="334"/>
        <v>1.0000023809523813</v>
      </c>
      <c r="AY351" s="196">
        <f t="shared" si="334"/>
        <v>1.0000023809523813</v>
      </c>
      <c r="AZ351" s="196">
        <f t="shared" si="334"/>
        <v>1.0000023809523813</v>
      </c>
      <c r="BA351" s="196">
        <f t="shared" si="334"/>
        <v>1.0000023809523813</v>
      </c>
      <c r="BB351" s="196">
        <f t="shared" si="334"/>
        <v>1.0000023809523813</v>
      </c>
      <c r="BC351" s="197"/>
      <c r="BD351" s="195"/>
    </row>
    <row r="352" spans="1:89" s="198" customFormat="1" x14ac:dyDescent="0.25">
      <c r="A352" s="261"/>
      <c r="B352" s="195" t="s">
        <v>116</v>
      </c>
      <c r="C352" s="266"/>
      <c r="D352" s="196">
        <v>0</v>
      </c>
      <c r="E352" s="196">
        <v>0</v>
      </c>
      <c r="F352" s="196">
        <v>0</v>
      </c>
      <c r="G352" s="196">
        <v>0</v>
      </c>
      <c r="H352" s="196">
        <v>0</v>
      </c>
      <c r="I352" s="196">
        <v>0</v>
      </c>
      <c r="J352" s="196">
        <v>0</v>
      </c>
      <c r="K352" s="196">
        <v>0</v>
      </c>
      <c r="L352" s="196">
        <v>0</v>
      </c>
      <c r="M352" s="196">
        <v>0</v>
      </c>
      <c r="N352" s="196">
        <v>0.05</v>
      </c>
      <c r="O352" s="196">
        <v>0</v>
      </c>
      <c r="P352" s="196">
        <v>0</v>
      </c>
      <c r="Q352" s="196">
        <v>0</v>
      </c>
      <c r="R352" s="196">
        <v>0</v>
      </c>
      <c r="S352" s="196">
        <v>0</v>
      </c>
      <c r="T352" s="196">
        <v>0</v>
      </c>
      <c r="U352" s="196">
        <v>0</v>
      </c>
      <c r="V352" s="196">
        <v>0</v>
      </c>
      <c r="W352" s="196">
        <v>0</v>
      </c>
      <c r="X352" s="196">
        <f t="shared" ref="X352:AO352" si="335">+(0.34-0.05)/18</f>
        <v>1.6111111111111114E-2</v>
      </c>
      <c r="Y352" s="196">
        <f t="shared" si="335"/>
        <v>1.6111111111111114E-2</v>
      </c>
      <c r="Z352" s="196">
        <f t="shared" si="335"/>
        <v>1.6111111111111114E-2</v>
      </c>
      <c r="AA352" s="196">
        <f t="shared" si="335"/>
        <v>1.6111111111111114E-2</v>
      </c>
      <c r="AB352" s="196">
        <f t="shared" si="335"/>
        <v>1.6111111111111114E-2</v>
      </c>
      <c r="AC352" s="196">
        <f t="shared" si="335"/>
        <v>1.6111111111111114E-2</v>
      </c>
      <c r="AD352" s="196">
        <f t="shared" si="335"/>
        <v>1.6111111111111114E-2</v>
      </c>
      <c r="AE352" s="196">
        <f t="shared" si="335"/>
        <v>1.6111111111111114E-2</v>
      </c>
      <c r="AF352" s="83">
        <f t="shared" si="335"/>
        <v>1.6111111111111114E-2</v>
      </c>
      <c r="AG352" s="196">
        <f t="shared" si="335"/>
        <v>1.6111111111111114E-2</v>
      </c>
      <c r="AH352" s="196">
        <f t="shared" si="335"/>
        <v>1.6111111111111114E-2</v>
      </c>
      <c r="AI352" s="196">
        <f t="shared" si="335"/>
        <v>1.6111111111111114E-2</v>
      </c>
      <c r="AJ352" s="196">
        <f t="shared" si="335"/>
        <v>1.6111111111111114E-2</v>
      </c>
      <c r="AK352" s="196">
        <f t="shared" si="335"/>
        <v>1.6111111111111114E-2</v>
      </c>
      <c r="AL352" s="196">
        <f t="shared" si="335"/>
        <v>1.6111111111111114E-2</v>
      </c>
      <c r="AM352" s="196">
        <f t="shared" si="335"/>
        <v>1.6111111111111114E-2</v>
      </c>
      <c r="AN352" s="196">
        <f t="shared" si="335"/>
        <v>1.6111111111111114E-2</v>
      </c>
      <c r="AO352" s="196">
        <f t="shared" si="335"/>
        <v>1.6111111111111114E-2</v>
      </c>
      <c r="AP352" s="196">
        <v>0.66</v>
      </c>
      <c r="AQ352" s="196">
        <v>0</v>
      </c>
      <c r="AR352" s="196">
        <v>0</v>
      </c>
      <c r="AS352" s="196">
        <v>0</v>
      </c>
      <c r="AT352" s="196">
        <v>0</v>
      </c>
      <c r="AU352" s="196">
        <v>0</v>
      </c>
      <c r="AV352" s="196">
        <v>0</v>
      </c>
      <c r="AW352" s="196">
        <v>0</v>
      </c>
      <c r="AX352" s="196">
        <v>0</v>
      </c>
      <c r="AY352" s="196">
        <v>0</v>
      </c>
      <c r="AZ352" s="196">
        <v>0</v>
      </c>
      <c r="BA352" s="196">
        <v>0</v>
      </c>
      <c r="BB352" s="196">
        <v>0</v>
      </c>
      <c r="BC352" s="197">
        <f>SUM(N352:BB352)</f>
        <v>1</v>
      </c>
      <c r="BD352" s="195"/>
    </row>
    <row r="353" spans="1:89" s="198" customFormat="1" x14ac:dyDescent="0.25">
      <c r="A353" s="261"/>
      <c r="B353" s="195" t="s">
        <v>117</v>
      </c>
      <c r="C353" s="266"/>
      <c r="D353" s="196">
        <f>+D352</f>
        <v>0</v>
      </c>
      <c r="E353" s="196">
        <f t="shared" ref="E353:AJ353" si="336">+D353+E352</f>
        <v>0</v>
      </c>
      <c r="F353" s="196">
        <f t="shared" si="336"/>
        <v>0</v>
      </c>
      <c r="G353" s="196">
        <f t="shared" si="336"/>
        <v>0</v>
      </c>
      <c r="H353" s="196">
        <f t="shared" si="336"/>
        <v>0</v>
      </c>
      <c r="I353" s="196">
        <f t="shared" si="336"/>
        <v>0</v>
      </c>
      <c r="J353" s="196">
        <f t="shared" si="336"/>
        <v>0</v>
      </c>
      <c r="K353" s="196">
        <f t="shared" si="336"/>
        <v>0</v>
      </c>
      <c r="L353" s="196">
        <f t="shared" si="336"/>
        <v>0</v>
      </c>
      <c r="M353" s="196">
        <f t="shared" si="336"/>
        <v>0</v>
      </c>
      <c r="N353" s="196">
        <f t="shared" si="336"/>
        <v>0.05</v>
      </c>
      <c r="O353" s="196">
        <f t="shared" si="336"/>
        <v>0.05</v>
      </c>
      <c r="P353" s="196">
        <f t="shared" si="336"/>
        <v>0.05</v>
      </c>
      <c r="Q353" s="196">
        <f t="shared" si="336"/>
        <v>0.05</v>
      </c>
      <c r="R353" s="196">
        <f t="shared" si="336"/>
        <v>0.05</v>
      </c>
      <c r="S353" s="196">
        <f t="shared" si="336"/>
        <v>0.05</v>
      </c>
      <c r="T353" s="196">
        <f t="shared" si="336"/>
        <v>0.05</v>
      </c>
      <c r="U353" s="196">
        <f t="shared" si="336"/>
        <v>0.05</v>
      </c>
      <c r="V353" s="196">
        <f t="shared" si="336"/>
        <v>0.05</v>
      </c>
      <c r="W353" s="196">
        <f t="shared" si="336"/>
        <v>0.05</v>
      </c>
      <c r="X353" s="196">
        <f t="shared" si="336"/>
        <v>6.611111111111112E-2</v>
      </c>
      <c r="Y353" s="196">
        <f t="shared" si="336"/>
        <v>8.2222222222222238E-2</v>
      </c>
      <c r="Z353" s="196">
        <f t="shared" si="336"/>
        <v>9.8333333333333356E-2</v>
      </c>
      <c r="AA353" s="196">
        <f t="shared" si="336"/>
        <v>0.11444444444444447</v>
      </c>
      <c r="AB353" s="196">
        <f t="shared" si="336"/>
        <v>0.13055555555555559</v>
      </c>
      <c r="AC353" s="196">
        <f t="shared" si="336"/>
        <v>0.1466666666666667</v>
      </c>
      <c r="AD353" s="196">
        <f t="shared" si="336"/>
        <v>0.1627777777777778</v>
      </c>
      <c r="AE353" s="196">
        <f t="shared" si="336"/>
        <v>0.1788888888888889</v>
      </c>
      <c r="AF353" s="83">
        <f t="shared" si="336"/>
        <v>0.19500000000000001</v>
      </c>
      <c r="AG353" s="196">
        <f t="shared" si="336"/>
        <v>0.21111111111111111</v>
      </c>
      <c r="AH353" s="196">
        <f t="shared" si="336"/>
        <v>0.22722222222222221</v>
      </c>
      <c r="AI353" s="196">
        <f t="shared" si="336"/>
        <v>0.24333333333333332</v>
      </c>
      <c r="AJ353" s="196">
        <f t="shared" si="336"/>
        <v>0.25944444444444442</v>
      </c>
      <c r="AK353" s="196">
        <f t="shared" ref="AK353:BB353" si="337">+AJ353+AK352</f>
        <v>0.27555555555555555</v>
      </c>
      <c r="AL353" s="196">
        <f t="shared" si="337"/>
        <v>0.29166666666666669</v>
      </c>
      <c r="AM353" s="196">
        <f t="shared" si="337"/>
        <v>0.30777777777777782</v>
      </c>
      <c r="AN353" s="196">
        <f t="shared" si="337"/>
        <v>0.32388888888888895</v>
      </c>
      <c r="AO353" s="196">
        <f t="shared" si="337"/>
        <v>0.34000000000000008</v>
      </c>
      <c r="AP353" s="196">
        <f t="shared" si="337"/>
        <v>1</v>
      </c>
      <c r="AQ353" s="196">
        <f t="shared" si="337"/>
        <v>1</v>
      </c>
      <c r="AR353" s="196">
        <f t="shared" si="337"/>
        <v>1</v>
      </c>
      <c r="AS353" s="196">
        <f t="shared" si="337"/>
        <v>1</v>
      </c>
      <c r="AT353" s="196">
        <f t="shared" si="337"/>
        <v>1</v>
      </c>
      <c r="AU353" s="196">
        <f t="shared" si="337"/>
        <v>1</v>
      </c>
      <c r="AV353" s="196">
        <f t="shared" si="337"/>
        <v>1</v>
      </c>
      <c r="AW353" s="196">
        <f t="shared" si="337"/>
        <v>1</v>
      </c>
      <c r="AX353" s="196">
        <f t="shared" si="337"/>
        <v>1</v>
      </c>
      <c r="AY353" s="196">
        <f t="shared" si="337"/>
        <v>1</v>
      </c>
      <c r="AZ353" s="196">
        <f t="shared" si="337"/>
        <v>1</v>
      </c>
      <c r="BA353" s="196">
        <f t="shared" si="337"/>
        <v>1</v>
      </c>
      <c r="BB353" s="196">
        <f t="shared" si="337"/>
        <v>1</v>
      </c>
      <c r="BC353" s="197"/>
      <c r="BD353" s="195"/>
    </row>
    <row r="354" spans="1:89" s="213" customFormat="1" x14ac:dyDescent="0.25">
      <c r="A354" s="261"/>
      <c r="B354" s="210"/>
      <c r="C354" s="266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84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1"/>
      <c r="AT354" s="211"/>
      <c r="AU354" s="211"/>
      <c r="AV354" s="211"/>
      <c r="AW354" s="211"/>
      <c r="AX354" s="211"/>
      <c r="AY354" s="211"/>
      <c r="AZ354" s="211"/>
      <c r="BA354" s="211"/>
      <c r="BB354" s="211"/>
      <c r="BC354" s="212"/>
      <c r="BD354" s="210"/>
    </row>
    <row r="355" spans="1:89" s="199" customFormat="1" x14ac:dyDescent="0.25">
      <c r="A355" s="261"/>
      <c r="B355" s="199" t="s">
        <v>118</v>
      </c>
      <c r="C355" s="200">
        <v>14.2</v>
      </c>
      <c r="D355" s="201">
        <f t="shared" ref="D355:AI355" si="338">+D351*$C355</f>
        <v>0</v>
      </c>
      <c r="E355" s="201">
        <f t="shared" si="338"/>
        <v>0</v>
      </c>
      <c r="F355" s="201">
        <f t="shared" si="338"/>
        <v>0</v>
      </c>
      <c r="G355" s="201">
        <f t="shared" si="338"/>
        <v>0</v>
      </c>
      <c r="H355" s="201">
        <f t="shared" si="338"/>
        <v>0</v>
      </c>
      <c r="I355" s="201">
        <f t="shared" si="338"/>
        <v>0</v>
      </c>
      <c r="J355" s="201">
        <f t="shared" si="338"/>
        <v>0</v>
      </c>
      <c r="K355" s="201">
        <f t="shared" si="338"/>
        <v>0</v>
      </c>
      <c r="L355" s="201">
        <f t="shared" si="338"/>
        <v>0</v>
      </c>
      <c r="M355" s="201">
        <f t="shared" si="338"/>
        <v>0</v>
      </c>
      <c r="N355" s="201">
        <f t="shared" si="338"/>
        <v>0.70577380952380941</v>
      </c>
      <c r="O355" s="201">
        <f t="shared" si="338"/>
        <v>0.70577380952380941</v>
      </c>
      <c r="P355" s="201">
        <f t="shared" si="338"/>
        <v>0.70577380952380941</v>
      </c>
      <c r="Q355" s="201">
        <f t="shared" si="338"/>
        <v>0.70577380952380941</v>
      </c>
      <c r="R355" s="201">
        <f t="shared" si="338"/>
        <v>0.70577380952380941</v>
      </c>
      <c r="S355" s="201">
        <f t="shared" si="338"/>
        <v>0.70577380952380941</v>
      </c>
      <c r="T355" s="201">
        <f t="shared" si="338"/>
        <v>0.70577380952380941</v>
      </c>
      <c r="U355" s="201">
        <f t="shared" si="338"/>
        <v>0.70577380952380941</v>
      </c>
      <c r="V355" s="201">
        <f t="shared" si="338"/>
        <v>0.70577380952380941</v>
      </c>
      <c r="W355" s="201">
        <f t="shared" si="338"/>
        <v>0.70577380952380941</v>
      </c>
      <c r="X355" s="201">
        <f t="shared" si="338"/>
        <v>1.4160104761904762</v>
      </c>
      <c r="Y355" s="201">
        <f t="shared" si="338"/>
        <v>2.1262471428571432</v>
      </c>
      <c r="Z355" s="201">
        <f t="shared" si="338"/>
        <v>2.8364838095238096</v>
      </c>
      <c r="AA355" s="201">
        <f t="shared" si="338"/>
        <v>3.546720476190476</v>
      </c>
      <c r="AB355" s="201">
        <f t="shared" si="338"/>
        <v>4.256957142857142</v>
      </c>
      <c r="AC355" s="201">
        <f t="shared" si="338"/>
        <v>4.9671938095238088</v>
      </c>
      <c r="AD355" s="201">
        <f t="shared" si="338"/>
        <v>5.6774304761904757</v>
      </c>
      <c r="AE355" s="201">
        <f t="shared" si="338"/>
        <v>6.3876671428571417</v>
      </c>
      <c r="AF355" s="91">
        <f t="shared" si="338"/>
        <v>7.0979038095238085</v>
      </c>
      <c r="AG355" s="201">
        <f t="shared" si="338"/>
        <v>7.8081404761904745</v>
      </c>
      <c r="AH355" s="201">
        <f t="shared" si="338"/>
        <v>8.5183771428571422</v>
      </c>
      <c r="AI355" s="201">
        <f t="shared" si="338"/>
        <v>9.2286138095238091</v>
      </c>
      <c r="AJ355" s="201">
        <f t="shared" ref="AJ355:BB355" si="339">+AJ351*$C355</f>
        <v>9.9388504761904759</v>
      </c>
      <c r="AK355" s="201">
        <f t="shared" si="339"/>
        <v>10.649087142857143</v>
      </c>
      <c r="AL355" s="201">
        <f t="shared" si="339"/>
        <v>11.359323809523811</v>
      </c>
      <c r="AM355" s="201">
        <f t="shared" si="339"/>
        <v>12.069560476190478</v>
      </c>
      <c r="AN355" s="201">
        <f t="shared" si="339"/>
        <v>12.779797142857145</v>
      </c>
      <c r="AO355" s="201">
        <f t="shared" si="339"/>
        <v>13.490033809523812</v>
      </c>
      <c r="AP355" s="201">
        <f t="shared" si="339"/>
        <v>13.490033809523812</v>
      </c>
      <c r="AQ355" s="201">
        <f t="shared" si="339"/>
        <v>13.490033809523812</v>
      </c>
      <c r="AR355" s="201">
        <f t="shared" si="339"/>
        <v>13.490033809523812</v>
      </c>
      <c r="AS355" s="201">
        <f t="shared" si="339"/>
        <v>13.490033809523812</v>
      </c>
      <c r="AT355" s="201">
        <f t="shared" si="339"/>
        <v>14.200033809523813</v>
      </c>
      <c r="AU355" s="201">
        <f t="shared" si="339"/>
        <v>14.200033809523813</v>
      </c>
      <c r="AV355" s="201">
        <f t="shared" si="339"/>
        <v>14.200033809523813</v>
      </c>
      <c r="AW355" s="201">
        <f t="shared" si="339"/>
        <v>14.200033809523813</v>
      </c>
      <c r="AX355" s="201">
        <f t="shared" si="339"/>
        <v>14.200033809523813</v>
      </c>
      <c r="AY355" s="201">
        <f t="shared" si="339"/>
        <v>14.200033809523813</v>
      </c>
      <c r="AZ355" s="201">
        <f t="shared" si="339"/>
        <v>14.200033809523813</v>
      </c>
      <c r="BA355" s="201">
        <f t="shared" si="339"/>
        <v>14.200033809523813</v>
      </c>
      <c r="BB355" s="201">
        <f t="shared" si="339"/>
        <v>14.200033809523813</v>
      </c>
      <c r="BC355" s="202"/>
      <c r="BD355" s="203"/>
      <c r="BE355" s="203"/>
      <c r="BF355" s="203"/>
      <c r="BG355" s="203"/>
      <c r="BH355" s="203"/>
      <c r="BI355" s="203"/>
      <c r="BJ355" s="203"/>
      <c r="BK355" s="203"/>
      <c r="BL355" s="203"/>
      <c r="BM355" s="203"/>
      <c r="BN355" s="203"/>
      <c r="BO355" s="203"/>
      <c r="BP355" s="203"/>
      <c r="BQ355" s="203"/>
      <c r="BR355" s="203"/>
      <c r="BS355" s="203"/>
      <c r="BT355" s="203"/>
      <c r="BU355" s="203"/>
      <c r="BV355" s="203"/>
      <c r="BW355" s="203"/>
      <c r="BX355" s="203"/>
      <c r="BY355" s="203"/>
      <c r="BZ355" s="203"/>
      <c r="CA355" s="203"/>
      <c r="CB355" s="203"/>
      <c r="CC355" s="203"/>
      <c r="CD355" s="203"/>
      <c r="CE355" s="203"/>
      <c r="CF355" s="203"/>
      <c r="CG355" s="203"/>
      <c r="CH355" s="203"/>
      <c r="CI355" s="203"/>
      <c r="CJ355" s="203"/>
      <c r="CK355" s="203"/>
    </row>
    <row r="356" spans="1:89" s="204" customFormat="1" ht="13.8" thickBot="1" x14ac:dyDescent="0.3">
      <c r="A356" s="262"/>
      <c r="B356" s="204" t="s">
        <v>119</v>
      </c>
      <c r="C356" s="205" t="str">
        <f>+'NTP or Sold'!B39</f>
        <v>Committed</v>
      </c>
      <c r="D356" s="206">
        <f t="shared" ref="D356:AI356" si="340">+D353*$C355</f>
        <v>0</v>
      </c>
      <c r="E356" s="206">
        <f t="shared" si="340"/>
        <v>0</v>
      </c>
      <c r="F356" s="206">
        <f t="shared" si="340"/>
        <v>0</v>
      </c>
      <c r="G356" s="206">
        <f t="shared" si="340"/>
        <v>0</v>
      </c>
      <c r="H356" s="206">
        <f t="shared" si="340"/>
        <v>0</v>
      </c>
      <c r="I356" s="206">
        <f t="shared" si="340"/>
        <v>0</v>
      </c>
      <c r="J356" s="206">
        <f t="shared" si="340"/>
        <v>0</v>
      </c>
      <c r="K356" s="206">
        <f t="shared" si="340"/>
        <v>0</v>
      </c>
      <c r="L356" s="206">
        <f t="shared" si="340"/>
        <v>0</v>
      </c>
      <c r="M356" s="206">
        <f t="shared" si="340"/>
        <v>0</v>
      </c>
      <c r="N356" s="206">
        <f t="shared" si="340"/>
        <v>0.71</v>
      </c>
      <c r="O356" s="206">
        <f t="shared" si="340"/>
        <v>0.71</v>
      </c>
      <c r="P356" s="206">
        <f t="shared" si="340"/>
        <v>0.71</v>
      </c>
      <c r="Q356" s="206">
        <f t="shared" si="340"/>
        <v>0.71</v>
      </c>
      <c r="R356" s="206">
        <f t="shared" si="340"/>
        <v>0.71</v>
      </c>
      <c r="S356" s="206">
        <f t="shared" si="340"/>
        <v>0.71</v>
      </c>
      <c r="T356" s="206">
        <f t="shared" si="340"/>
        <v>0.71</v>
      </c>
      <c r="U356" s="206">
        <f t="shared" si="340"/>
        <v>0.71</v>
      </c>
      <c r="V356" s="206">
        <f t="shared" si="340"/>
        <v>0.71</v>
      </c>
      <c r="W356" s="206">
        <f t="shared" si="340"/>
        <v>0.71</v>
      </c>
      <c r="X356" s="206">
        <f t="shared" si="340"/>
        <v>0.93877777777777782</v>
      </c>
      <c r="Y356" s="206">
        <f t="shared" si="340"/>
        <v>1.1675555555555557</v>
      </c>
      <c r="Z356" s="206">
        <f t="shared" si="340"/>
        <v>1.3963333333333336</v>
      </c>
      <c r="AA356" s="206">
        <f t="shared" si="340"/>
        <v>1.6251111111111114</v>
      </c>
      <c r="AB356" s="206">
        <f t="shared" si="340"/>
        <v>1.8538888888888894</v>
      </c>
      <c r="AC356" s="206">
        <f t="shared" si="340"/>
        <v>2.0826666666666669</v>
      </c>
      <c r="AD356" s="206">
        <f t="shared" si="340"/>
        <v>2.3114444444444446</v>
      </c>
      <c r="AE356" s="206">
        <f t="shared" si="340"/>
        <v>2.5402222222222224</v>
      </c>
      <c r="AF356" s="137">
        <f t="shared" si="340"/>
        <v>2.7690000000000001</v>
      </c>
      <c r="AG356" s="206">
        <f t="shared" si="340"/>
        <v>2.9977777777777774</v>
      </c>
      <c r="AH356" s="206">
        <f t="shared" si="340"/>
        <v>3.2265555555555552</v>
      </c>
      <c r="AI356" s="206">
        <f t="shared" si="340"/>
        <v>3.4553333333333329</v>
      </c>
      <c r="AJ356" s="206">
        <f t="shared" ref="AJ356:BB356" si="341">+AJ353*$C355</f>
        <v>3.6841111111111107</v>
      </c>
      <c r="AK356" s="206">
        <f t="shared" si="341"/>
        <v>3.9128888888888889</v>
      </c>
      <c r="AL356" s="206">
        <f t="shared" si="341"/>
        <v>4.1416666666666666</v>
      </c>
      <c r="AM356" s="206">
        <f t="shared" si="341"/>
        <v>4.3704444444444448</v>
      </c>
      <c r="AN356" s="206">
        <f t="shared" si="341"/>
        <v>4.599222222222223</v>
      </c>
      <c r="AO356" s="206">
        <f t="shared" si="341"/>
        <v>4.8280000000000012</v>
      </c>
      <c r="AP356" s="206">
        <f t="shared" si="341"/>
        <v>14.2</v>
      </c>
      <c r="AQ356" s="206">
        <f t="shared" si="341"/>
        <v>14.2</v>
      </c>
      <c r="AR356" s="206">
        <f t="shared" si="341"/>
        <v>14.2</v>
      </c>
      <c r="AS356" s="206">
        <f t="shared" si="341"/>
        <v>14.2</v>
      </c>
      <c r="AT356" s="206">
        <f t="shared" si="341"/>
        <v>14.2</v>
      </c>
      <c r="AU356" s="206">
        <f t="shared" si="341"/>
        <v>14.2</v>
      </c>
      <c r="AV356" s="206">
        <f t="shared" si="341"/>
        <v>14.2</v>
      </c>
      <c r="AW356" s="206">
        <f t="shared" si="341"/>
        <v>14.2</v>
      </c>
      <c r="AX356" s="206">
        <f t="shared" si="341"/>
        <v>14.2</v>
      </c>
      <c r="AY356" s="206">
        <f t="shared" si="341"/>
        <v>14.2</v>
      </c>
      <c r="AZ356" s="206">
        <f t="shared" si="341"/>
        <v>14.2</v>
      </c>
      <c r="BA356" s="206">
        <f t="shared" si="341"/>
        <v>14.2</v>
      </c>
      <c r="BB356" s="206">
        <f t="shared" si="341"/>
        <v>14.2</v>
      </c>
      <c r="BC356" s="207"/>
      <c r="BD356" s="208"/>
      <c r="BE356" s="208"/>
      <c r="BF356" s="208"/>
      <c r="BG356" s="208"/>
      <c r="BH356" s="208"/>
      <c r="BI356" s="208"/>
      <c r="BJ356" s="208"/>
      <c r="BK356" s="208"/>
      <c r="BL356" s="208"/>
      <c r="BM356" s="208"/>
      <c r="BN356" s="208"/>
      <c r="BO356" s="208"/>
      <c r="BP356" s="208"/>
      <c r="BQ356" s="208"/>
      <c r="BR356" s="208"/>
      <c r="BS356" s="208"/>
      <c r="BT356" s="208"/>
      <c r="BU356" s="208"/>
      <c r="BV356" s="208"/>
      <c r="BW356" s="208"/>
      <c r="BX356" s="208"/>
      <c r="BY356" s="208"/>
      <c r="BZ356" s="208"/>
      <c r="CA356" s="208"/>
      <c r="CB356" s="208"/>
      <c r="CC356" s="208"/>
      <c r="CD356" s="208"/>
      <c r="CE356" s="208"/>
      <c r="CF356" s="208"/>
      <c r="CG356" s="208"/>
      <c r="CH356" s="208"/>
      <c r="CI356" s="208"/>
      <c r="CJ356" s="208"/>
      <c r="CK356" s="208"/>
    </row>
  </sheetData>
  <mergeCells count="53">
    <mergeCell ref="C109:C114"/>
    <mergeCell ref="C101:C106"/>
    <mergeCell ref="C117:C122"/>
    <mergeCell ref="C165:C170"/>
    <mergeCell ref="C157:C162"/>
    <mergeCell ref="C149:C154"/>
    <mergeCell ref="C141:C146"/>
    <mergeCell ref="C133:C138"/>
    <mergeCell ref="C125:C130"/>
    <mergeCell ref="C53:C58"/>
    <mergeCell ref="C85:C90"/>
    <mergeCell ref="C77:C82"/>
    <mergeCell ref="C69:C74"/>
    <mergeCell ref="C61:C66"/>
    <mergeCell ref="C93:C98"/>
    <mergeCell ref="C221:C226"/>
    <mergeCell ref="C229:C234"/>
    <mergeCell ref="C181:C185"/>
    <mergeCell ref="C173:C177"/>
    <mergeCell ref="C213:C218"/>
    <mergeCell ref="C189:C193"/>
    <mergeCell ref="C197:C201"/>
    <mergeCell ref="C205:C210"/>
    <mergeCell ref="A253:A260"/>
    <mergeCell ref="A261:A268"/>
    <mergeCell ref="A269:A276"/>
    <mergeCell ref="A277:A284"/>
    <mergeCell ref="A285:A292"/>
    <mergeCell ref="C285:C289"/>
    <mergeCell ref="A341:A348"/>
    <mergeCell ref="A349:A356"/>
    <mergeCell ref="A237:A244"/>
    <mergeCell ref="A245:A252"/>
    <mergeCell ref="C269:C274"/>
    <mergeCell ref="C277:C282"/>
    <mergeCell ref="C253:C258"/>
    <mergeCell ref="C261:C266"/>
    <mergeCell ref="C237:C242"/>
    <mergeCell ref="C245:C250"/>
    <mergeCell ref="A293:A300"/>
    <mergeCell ref="A301:A308"/>
    <mergeCell ref="A309:A316"/>
    <mergeCell ref="A317:A324"/>
    <mergeCell ref="A325:A332"/>
    <mergeCell ref="A333:A340"/>
    <mergeCell ref="C333:C338"/>
    <mergeCell ref="C341:C346"/>
    <mergeCell ref="C325:C330"/>
    <mergeCell ref="C349:C354"/>
    <mergeCell ref="C293:C298"/>
    <mergeCell ref="C301:C306"/>
    <mergeCell ref="C309:C314"/>
    <mergeCell ref="C317:C322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2001-03-16T17:08:02Z</cp:lastPrinted>
  <dcterms:created xsi:type="dcterms:W3CDTF">2000-08-10T19:34:44Z</dcterms:created>
  <dcterms:modified xsi:type="dcterms:W3CDTF">2023-09-10T15:19:51Z</dcterms:modified>
</cp:coreProperties>
</file>