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12" windowWidth="14220" windowHeight="8760" tabRatio="878" activeTab="3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0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/>
  <c r="G9" i="25885"/>
  <c r="H9" i="25885"/>
  <c r="I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/>
  <c r="G15" i="25885"/>
  <c r="H15" i="25885"/>
  <c r="I15" i="25885"/>
  <c r="G17" i="25885"/>
  <c r="H17" i="25885"/>
  <c r="I17" i="25885"/>
  <c r="G18" i="25885"/>
  <c r="H18" i="25885"/>
  <c r="I18" i="25885"/>
  <c r="G19" i="25885"/>
  <c r="H19" i="25885"/>
  <c r="I19" i="25885"/>
  <c r="G20" i="25885"/>
  <c r="H20" i="25885"/>
  <c r="I20" i="25885"/>
  <c r="G22" i="25885"/>
  <c r="H22" i="25885"/>
  <c r="I22" i="25885"/>
  <c r="G23" i="25885"/>
  <c r="H23" i="25885"/>
  <c r="I23" i="25885"/>
  <c r="G24" i="25885"/>
  <c r="H24" i="25885"/>
  <c r="I24" i="25885"/>
  <c r="G25" i="25885"/>
  <c r="H25" i="25885"/>
  <c r="I25" i="25885"/>
  <c r="G27" i="25885"/>
  <c r="H27" i="25885"/>
  <c r="I27" i="25885"/>
  <c r="G28" i="25885"/>
  <c r="H28" i="25885"/>
  <c r="I28" i="25885"/>
  <c r="G29" i="25885"/>
  <c r="H29" i="25885"/>
  <c r="I29" i="25885"/>
  <c r="G30" i="25885"/>
  <c r="H30" i="25885"/>
  <c r="I30" i="25885"/>
  <c r="E1" i="3"/>
  <c r="H1" i="3"/>
  <c r="E2" i="3"/>
  <c r="H2" i="3"/>
  <c r="Q2" i="3"/>
  <c r="R2" i="3"/>
  <c r="U2" i="3"/>
  <c r="V2" i="3"/>
  <c r="Y2" i="3"/>
  <c r="Z2" i="3"/>
  <c r="AC2" i="3"/>
  <c r="AD2" i="3"/>
  <c r="AG2" i="3"/>
  <c r="AH2" i="3"/>
  <c r="AK2" i="3"/>
  <c r="AL2" i="3"/>
  <c r="AO2" i="3"/>
  <c r="AP2" i="3"/>
  <c r="AS2" i="3"/>
  <c r="AT2" i="3"/>
  <c r="AX2" i="3"/>
  <c r="AY2" i="3"/>
  <c r="BC2" i="3"/>
  <c r="BD2" i="3"/>
  <c r="BH2" i="3"/>
  <c r="BI2" i="3"/>
  <c r="BM2" i="3"/>
  <c r="BN2" i="3"/>
  <c r="BR2" i="3"/>
  <c r="BT2" i="3"/>
  <c r="Q3" i="3"/>
  <c r="R3" i="3"/>
  <c r="U3" i="3"/>
  <c r="V3" i="3"/>
  <c r="Y3" i="3"/>
  <c r="Z3" i="3"/>
  <c r="AC3" i="3"/>
  <c r="AD3" i="3"/>
  <c r="AG3" i="3"/>
  <c r="AH3" i="3"/>
  <c r="AK3" i="3"/>
  <c r="AL3" i="3"/>
  <c r="AO3" i="3"/>
  <c r="AP3" i="3"/>
  <c r="AS3" i="3"/>
  <c r="AT3" i="3"/>
  <c r="AX3" i="3"/>
  <c r="AY3" i="3"/>
  <c r="BC3" i="3"/>
  <c r="BD3" i="3"/>
  <c r="BH3" i="3"/>
  <c r="BI3" i="3"/>
  <c r="BM3" i="3"/>
  <c r="BN3" i="3"/>
  <c r="A4" i="3"/>
  <c r="Q4" i="3"/>
  <c r="R4" i="3"/>
  <c r="U4" i="3"/>
  <c r="V4" i="3"/>
  <c r="Y4" i="3"/>
  <c r="Z4" i="3"/>
  <c r="AC4" i="3"/>
  <c r="AD4" i="3"/>
  <c r="AG4" i="3"/>
  <c r="AH4" i="3"/>
  <c r="AK4" i="3"/>
  <c r="AL4" i="3"/>
  <c r="AO4" i="3"/>
  <c r="AP4" i="3"/>
  <c r="AS4" i="3"/>
  <c r="AT4" i="3"/>
  <c r="AX4" i="3"/>
  <c r="AY4" i="3"/>
  <c r="BC4" i="3"/>
  <c r="BD4" i="3"/>
  <c r="BH4" i="3"/>
  <c r="BI4" i="3"/>
  <c r="BM4" i="3"/>
  <c r="BN4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S5" i="3"/>
  <c r="AT5" i="3"/>
  <c r="AX5" i="3"/>
  <c r="AY5" i="3"/>
  <c r="BC5" i="3"/>
  <c r="BD5" i="3"/>
  <c r="BH5" i="3"/>
  <c r="BI5" i="3"/>
  <c r="BM5" i="3"/>
  <c r="BN5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S6" i="3"/>
  <c r="AT6" i="3"/>
  <c r="AX6" i="3"/>
  <c r="AY6" i="3"/>
  <c r="BC6" i="3"/>
  <c r="BD6" i="3"/>
  <c r="BH6" i="3"/>
  <c r="BI6" i="3"/>
  <c r="BM6" i="3"/>
  <c r="BN6" i="3"/>
  <c r="BR6" i="3"/>
  <c r="B7" i="3"/>
  <c r="E7" i="3"/>
  <c r="F7" i="3"/>
  <c r="H7" i="3"/>
  <c r="I7" i="3"/>
  <c r="J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S7" i="3"/>
  <c r="AT7" i="3"/>
  <c r="AX7" i="3"/>
  <c r="AY7" i="3"/>
  <c r="BC7" i="3"/>
  <c r="BD7" i="3"/>
  <c r="BH7" i="3"/>
  <c r="BI7" i="3"/>
  <c r="BM7" i="3"/>
  <c r="BN7" i="3"/>
  <c r="B8" i="3"/>
  <c r="F8" i="3"/>
  <c r="H8" i="3"/>
  <c r="I8" i="3"/>
  <c r="J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S8" i="3"/>
  <c r="AT8" i="3"/>
  <c r="AX8" i="3"/>
  <c r="AY8" i="3"/>
  <c r="BC8" i="3"/>
  <c r="BD8" i="3"/>
  <c r="BH8" i="3"/>
  <c r="BI8" i="3"/>
  <c r="BM8" i="3"/>
  <c r="BN8" i="3"/>
  <c r="B9" i="3"/>
  <c r="F9" i="3"/>
  <c r="H9" i="3"/>
  <c r="I9" i="3"/>
  <c r="J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S9" i="3"/>
  <c r="AT9" i="3"/>
  <c r="AX9" i="3"/>
  <c r="AY9" i="3"/>
  <c r="BC9" i="3"/>
  <c r="BD9" i="3"/>
  <c r="BH9" i="3"/>
  <c r="BI9" i="3"/>
  <c r="BM9" i="3"/>
  <c r="BN9" i="3"/>
  <c r="B10" i="3"/>
  <c r="E10" i="3"/>
  <c r="F10" i="3"/>
  <c r="H10" i="3"/>
  <c r="I10" i="3"/>
  <c r="J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S10" i="3"/>
  <c r="AT10" i="3"/>
  <c r="AX10" i="3"/>
  <c r="AY10" i="3"/>
  <c r="BC10" i="3"/>
  <c r="BD10" i="3"/>
  <c r="BH10" i="3"/>
  <c r="BI10" i="3"/>
  <c r="BM10" i="3"/>
  <c r="BN10" i="3"/>
  <c r="B11" i="3"/>
  <c r="E11" i="3"/>
  <c r="F11" i="3"/>
  <c r="H11" i="3"/>
  <c r="I11" i="3"/>
  <c r="J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S11" i="3"/>
  <c r="AT11" i="3"/>
  <c r="AX11" i="3"/>
  <c r="AY11" i="3"/>
  <c r="BC11" i="3"/>
  <c r="BD11" i="3"/>
  <c r="BH11" i="3"/>
  <c r="BI11" i="3"/>
  <c r="BM11" i="3"/>
  <c r="BN11" i="3"/>
  <c r="B12" i="3"/>
  <c r="F12" i="3"/>
  <c r="H12" i="3"/>
  <c r="I12" i="3"/>
  <c r="J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S12" i="3"/>
  <c r="AT12" i="3"/>
  <c r="AX12" i="3"/>
  <c r="AY12" i="3"/>
  <c r="BC12" i="3"/>
  <c r="BD12" i="3"/>
  <c r="BH12" i="3"/>
  <c r="BI12" i="3"/>
  <c r="BM12" i="3"/>
  <c r="BN12" i="3"/>
  <c r="B13" i="3"/>
  <c r="E13" i="3"/>
  <c r="F13" i="3"/>
  <c r="H13" i="3"/>
  <c r="I13" i="3"/>
  <c r="J13" i="3"/>
  <c r="Q13" i="3"/>
  <c r="R13" i="3"/>
  <c r="Z13" i="3"/>
  <c r="AC13" i="3"/>
  <c r="AD13" i="3"/>
  <c r="AG13" i="3"/>
  <c r="AH13" i="3"/>
  <c r="B14" i="3"/>
  <c r="F14" i="3"/>
  <c r="H14" i="3"/>
  <c r="I14" i="3"/>
  <c r="J14" i="3"/>
  <c r="O14" i="3"/>
  <c r="R14" i="3"/>
  <c r="S14" i="3"/>
  <c r="V14" i="3"/>
  <c r="W14" i="3"/>
  <c r="Z14" i="3"/>
  <c r="AA14" i="3"/>
  <c r="AD14" i="3"/>
  <c r="AE14" i="3"/>
  <c r="AH14" i="3"/>
  <c r="AI14" i="3"/>
  <c r="AL14" i="3"/>
  <c r="AM14" i="3"/>
  <c r="AP14" i="3"/>
  <c r="AQ14" i="3"/>
  <c r="AT14" i="3"/>
  <c r="AV14" i="3"/>
  <c r="AY14" i="3"/>
  <c r="BA14" i="3"/>
  <c r="BD14" i="3"/>
  <c r="BF14" i="3"/>
  <c r="BI14" i="3"/>
  <c r="BK14" i="3"/>
  <c r="BN14" i="3"/>
  <c r="B15" i="3"/>
  <c r="E15" i="3"/>
  <c r="F15" i="3"/>
  <c r="H15" i="3"/>
  <c r="I15" i="3"/>
  <c r="J15" i="3"/>
  <c r="O15" i="3"/>
  <c r="S15" i="3"/>
  <c r="W15" i="3"/>
  <c r="B16" i="3"/>
  <c r="F16" i="3"/>
  <c r="H16" i="3"/>
  <c r="I16" i="3"/>
  <c r="J16" i="3"/>
  <c r="AA16" i="3"/>
  <c r="AD16" i="3"/>
  <c r="B17" i="3"/>
  <c r="C17" i="3"/>
  <c r="E17" i="3"/>
  <c r="F17" i="3"/>
  <c r="H17" i="3"/>
  <c r="I17" i="3"/>
  <c r="J17" i="3"/>
  <c r="B18" i="3"/>
  <c r="E18" i="3"/>
  <c r="F18" i="3"/>
  <c r="H18" i="3"/>
  <c r="I18" i="3"/>
  <c r="J18" i="3"/>
  <c r="B19" i="3"/>
  <c r="C19" i="3"/>
  <c r="E19" i="3"/>
  <c r="F19" i="3"/>
  <c r="H19" i="3"/>
  <c r="I19" i="3"/>
  <c r="J19" i="3"/>
  <c r="AD19" i="3"/>
  <c r="B20" i="3"/>
  <c r="E20" i="3"/>
  <c r="F20" i="3"/>
  <c r="H20" i="3"/>
  <c r="I20" i="3"/>
  <c r="J20" i="3"/>
  <c r="AD20" i="3"/>
  <c r="B21" i="3"/>
  <c r="E21" i="3"/>
  <c r="F21" i="3"/>
  <c r="H21" i="3"/>
  <c r="I21" i="3"/>
  <c r="J21" i="3"/>
  <c r="AC21" i="3"/>
  <c r="AD21" i="3"/>
  <c r="E23" i="3"/>
  <c r="I23" i="3"/>
  <c r="J23" i="3"/>
  <c r="AC24" i="3"/>
  <c r="AD24" i="3"/>
  <c r="AH24" i="3"/>
  <c r="AI24" i="3"/>
  <c r="AC25" i="3"/>
  <c r="AD25" i="3"/>
  <c r="AC26" i="3"/>
  <c r="AD26" i="3"/>
  <c r="AE26" i="3"/>
  <c r="J27" i="3"/>
  <c r="M27" i="3"/>
  <c r="N27" i="3"/>
  <c r="R27" i="3"/>
  <c r="U27" i="3"/>
  <c r="V27" i="3"/>
  <c r="W27" i="3"/>
  <c r="X27" i="3"/>
  <c r="AC27" i="3"/>
  <c r="AD27" i="3"/>
  <c r="AG27" i="3"/>
  <c r="B28" i="3"/>
  <c r="D28" i="3"/>
  <c r="E28" i="3"/>
  <c r="F28" i="3"/>
  <c r="J28" i="3"/>
  <c r="M28" i="3"/>
  <c r="N28" i="3"/>
  <c r="R28" i="3"/>
  <c r="U28" i="3"/>
  <c r="V28" i="3"/>
  <c r="W28" i="3"/>
  <c r="X28" i="3"/>
  <c r="AC28" i="3"/>
  <c r="AD28" i="3"/>
  <c r="B29" i="3"/>
  <c r="D29" i="3"/>
  <c r="E29" i="3"/>
  <c r="F29" i="3"/>
  <c r="J29" i="3"/>
  <c r="M29" i="3"/>
  <c r="N29" i="3"/>
  <c r="R29" i="3"/>
  <c r="U29" i="3"/>
  <c r="V29" i="3"/>
  <c r="W29" i="3"/>
  <c r="X29" i="3"/>
  <c r="AC29" i="3"/>
  <c r="AD29" i="3"/>
  <c r="F30" i="3"/>
  <c r="J30" i="3"/>
  <c r="L30" i="3"/>
  <c r="M30" i="3"/>
  <c r="N30" i="3"/>
  <c r="R30" i="3"/>
  <c r="V30" i="3"/>
  <c r="AC30" i="3"/>
  <c r="AD30" i="3"/>
  <c r="E31" i="3"/>
  <c r="F31" i="3"/>
  <c r="J31" i="3"/>
  <c r="L31" i="3"/>
  <c r="M31" i="3"/>
  <c r="N31" i="3"/>
  <c r="R31" i="3"/>
  <c r="T31" i="3"/>
  <c r="U31" i="3"/>
  <c r="V31" i="3"/>
  <c r="W31" i="3"/>
  <c r="X31" i="3"/>
  <c r="AC31" i="3"/>
  <c r="AD31" i="3"/>
  <c r="E32" i="3"/>
  <c r="F32" i="3"/>
  <c r="J32" i="3"/>
  <c r="L32" i="3"/>
  <c r="M32" i="3"/>
  <c r="N32" i="3"/>
  <c r="R32" i="3"/>
  <c r="V32" i="3"/>
  <c r="AC32" i="3"/>
  <c r="AD32" i="3"/>
  <c r="E33" i="3"/>
  <c r="F33" i="3"/>
  <c r="J33" i="3"/>
  <c r="M33" i="3"/>
  <c r="N33" i="3"/>
  <c r="R33" i="3"/>
  <c r="T33" i="3"/>
  <c r="U33" i="3"/>
  <c r="V33" i="3"/>
  <c r="W33" i="3"/>
  <c r="X33" i="3"/>
  <c r="AC33" i="3"/>
  <c r="AD33" i="3"/>
  <c r="B34" i="3"/>
  <c r="F34" i="3"/>
  <c r="J34" i="3"/>
  <c r="L34" i="3"/>
  <c r="M34" i="3"/>
  <c r="N34" i="3"/>
  <c r="R34" i="3"/>
  <c r="V34" i="3"/>
  <c r="AC34" i="3"/>
  <c r="AD34" i="3"/>
  <c r="F35" i="3"/>
  <c r="J35" i="3"/>
  <c r="L35" i="3"/>
  <c r="M35" i="3"/>
  <c r="N35" i="3"/>
  <c r="R35" i="3"/>
  <c r="T35" i="3"/>
  <c r="U35" i="3"/>
  <c r="V35" i="3"/>
  <c r="W35" i="3"/>
  <c r="X35" i="3"/>
  <c r="AC35" i="3"/>
  <c r="AD35" i="3"/>
  <c r="B36" i="3"/>
  <c r="D36" i="3"/>
  <c r="E36" i="3"/>
  <c r="F36" i="3"/>
  <c r="J36" i="3"/>
  <c r="L36" i="3"/>
  <c r="M36" i="3"/>
  <c r="N36" i="3"/>
  <c r="R36" i="3"/>
  <c r="V36" i="3"/>
  <c r="AC36" i="3"/>
  <c r="AD36" i="3"/>
  <c r="J37" i="3"/>
  <c r="M37" i="3"/>
  <c r="N37" i="3"/>
  <c r="R37" i="3"/>
  <c r="U37" i="3"/>
  <c r="V37" i="3"/>
  <c r="W37" i="3"/>
  <c r="X37" i="3"/>
  <c r="AC37" i="3"/>
  <c r="AD37" i="3"/>
  <c r="E38" i="3"/>
  <c r="J38" i="3"/>
  <c r="M38" i="3"/>
  <c r="N38" i="3"/>
  <c r="R38" i="3"/>
  <c r="V38" i="3"/>
  <c r="AC38" i="3"/>
  <c r="AD38" i="3"/>
  <c r="J39" i="3"/>
  <c r="L39" i="3"/>
  <c r="M39" i="3"/>
  <c r="N39" i="3"/>
  <c r="R39" i="3"/>
  <c r="T39" i="3"/>
  <c r="U39" i="3"/>
  <c r="V39" i="3"/>
  <c r="W39" i="3"/>
  <c r="X39" i="3"/>
  <c r="AC39" i="3"/>
  <c r="AD39" i="3"/>
  <c r="I41" i="3"/>
  <c r="N41" i="3"/>
  <c r="Q41" i="3"/>
  <c r="V41" i="3"/>
  <c r="W41" i="3"/>
  <c r="AA41" i="3"/>
  <c r="AC41" i="3"/>
  <c r="AD41" i="3"/>
  <c r="AE41" i="3"/>
  <c r="V42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E48" i="3"/>
  <c r="AC49" i="3"/>
  <c r="AD49" i="3"/>
  <c r="AC50" i="3"/>
  <c r="AD50" i="3"/>
  <c r="AC51" i="3"/>
  <c r="AD51" i="3"/>
  <c r="AD52" i="3"/>
  <c r="AA53" i="3"/>
  <c r="AA54" i="3"/>
  <c r="E100" i="3"/>
  <c r="I100" i="3"/>
  <c r="M100" i="3"/>
  <c r="Q100" i="3"/>
  <c r="AC100" i="3"/>
  <c r="AG100" i="3"/>
  <c r="AY100" i="3"/>
  <c r="E101" i="3"/>
  <c r="I101" i="3"/>
  <c r="M101" i="3"/>
  <c r="Q101" i="3"/>
  <c r="AC101" i="3"/>
  <c r="AG101" i="3"/>
  <c r="AY101" i="3"/>
  <c r="E102" i="3"/>
  <c r="I102" i="3"/>
  <c r="M102" i="3"/>
  <c r="Q102" i="3"/>
  <c r="AC102" i="3"/>
  <c r="AG102" i="3"/>
  <c r="AY102" i="3"/>
  <c r="E103" i="3"/>
  <c r="I103" i="3"/>
  <c r="M103" i="3"/>
  <c r="Q103" i="3"/>
  <c r="AC103" i="3"/>
  <c r="AG103" i="3"/>
  <c r="AY103" i="3"/>
  <c r="BA103" i="3"/>
  <c r="E104" i="3"/>
  <c r="I104" i="3"/>
  <c r="M104" i="3"/>
  <c r="Q104" i="3"/>
  <c r="AC104" i="3"/>
  <c r="AG104" i="3"/>
  <c r="AY104" i="3"/>
  <c r="BA104" i="3"/>
  <c r="E105" i="3"/>
  <c r="I105" i="3"/>
  <c r="M105" i="3"/>
  <c r="Q105" i="3"/>
  <c r="AC105" i="3"/>
  <c r="AG105" i="3"/>
  <c r="AL105" i="3"/>
  <c r="AQ105" i="3"/>
  <c r="AY105" i="3"/>
  <c r="BA105" i="3"/>
  <c r="E106" i="3"/>
  <c r="I106" i="3"/>
  <c r="M106" i="3"/>
  <c r="Q106" i="3"/>
  <c r="AC106" i="3"/>
  <c r="AG106" i="3"/>
  <c r="AL106" i="3"/>
  <c r="AQ106" i="3"/>
  <c r="AY106" i="3"/>
  <c r="BA106" i="3"/>
  <c r="E107" i="3"/>
  <c r="I107" i="3"/>
  <c r="M107" i="3"/>
  <c r="Q107" i="3"/>
  <c r="AC107" i="3"/>
  <c r="AG107" i="3"/>
  <c r="AL107" i="3"/>
  <c r="AQ107" i="3"/>
  <c r="AY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AY135" i="3"/>
  <c r="E136" i="3"/>
  <c r="I136" i="3"/>
  <c r="M136" i="3"/>
  <c r="Q136" i="3"/>
  <c r="U136" i="3"/>
  <c r="Y136" i="3"/>
  <c r="AC136" i="3"/>
  <c r="AG136" i="3"/>
  <c r="AL136" i="3"/>
  <c r="AQ136" i="3"/>
  <c r="AY136" i="3"/>
  <c r="E137" i="3"/>
  <c r="I137" i="3"/>
  <c r="M137" i="3"/>
  <c r="Q137" i="3"/>
  <c r="U137" i="3"/>
  <c r="Y137" i="3"/>
  <c r="AC137" i="3"/>
  <c r="AG137" i="3"/>
  <c r="AL137" i="3"/>
  <c r="AQ137" i="3"/>
  <c r="AY137" i="3"/>
  <c r="E138" i="3"/>
  <c r="I138" i="3"/>
  <c r="M138" i="3"/>
  <c r="Q138" i="3"/>
  <c r="Y138" i="3"/>
  <c r="AC138" i="3"/>
  <c r="AG138" i="3"/>
  <c r="AL138" i="3"/>
  <c r="AQ138" i="3"/>
  <c r="AY138" i="3"/>
  <c r="E139" i="3"/>
  <c r="I139" i="3"/>
  <c r="M139" i="3"/>
  <c r="Q139" i="3"/>
  <c r="Y139" i="3"/>
  <c r="AC139" i="3"/>
  <c r="AG139" i="3"/>
  <c r="AL139" i="3"/>
  <c r="AQ139" i="3"/>
  <c r="AY139" i="3"/>
  <c r="E140" i="3"/>
  <c r="I140" i="3"/>
  <c r="M140" i="3"/>
  <c r="Q140" i="3"/>
  <c r="Y140" i="3"/>
  <c r="AC140" i="3"/>
  <c r="AG140" i="3"/>
  <c r="AL140" i="3"/>
  <c r="AQ140" i="3"/>
  <c r="AY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AY142" i="3"/>
  <c r="E143" i="3"/>
  <c r="I143" i="3"/>
  <c r="M143" i="3"/>
  <c r="Q143" i="3"/>
  <c r="Y143" i="3"/>
  <c r="AC143" i="3"/>
  <c r="AG143" i="3"/>
  <c r="AL143" i="3"/>
  <c r="AQ143" i="3"/>
  <c r="AY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/>
  <c r="E148" i="3"/>
  <c r="I148" i="3"/>
  <c r="M148" i="3"/>
  <c r="Q148" i="3"/>
  <c r="Y148" i="3"/>
  <c r="AC148" i="3"/>
  <c r="AG148" i="3"/>
  <c r="AL148" i="3"/>
  <c r="AY148" i="3"/>
  <c r="E149" i="3"/>
  <c r="I149" i="3"/>
  <c r="M149" i="3"/>
  <c r="Q149" i="3"/>
  <c r="Y149" i="3"/>
  <c r="AC149" i="3"/>
  <c r="AG149" i="3"/>
  <c r="AL149" i="3"/>
  <c r="AY149" i="3"/>
  <c r="E150" i="3"/>
  <c r="I150" i="3"/>
  <c r="M150" i="3"/>
  <c r="Q150" i="3"/>
  <c r="Y150" i="3"/>
  <c r="AC150" i="3"/>
  <c r="AG150" i="3"/>
  <c r="AL150" i="3"/>
  <c r="AY150" i="3"/>
  <c r="E151" i="3"/>
  <c r="I151" i="3"/>
  <c r="M151" i="3"/>
  <c r="Q151" i="3"/>
  <c r="Y151" i="3"/>
  <c r="AC151" i="3"/>
  <c r="AG151" i="3"/>
  <c r="AL151" i="3"/>
  <c r="AY151" i="3"/>
  <c r="E152" i="3"/>
  <c r="I152" i="3"/>
  <c r="M152" i="3"/>
  <c r="Q152" i="3"/>
  <c r="Y152" i="3"/>
  <c r="AC152" i="3"/>
  <c r="AG152" i="3"/>
  <c r="AL152" i="3"/>
  <c r="AY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/>
  <c r="E155" i="3"/>
  <c r="I155" i="3"/>
  <c r="M155" i="3"/>
  <c r="Q155" i="3"/>
  <c r="Y155" i="3"/>
  <c r="AC155" i="3"/>
  <c r="AG155" i="3"/>
  <c r="AL155" i="3"/>
  <c r="AY155" i="3"/>
  <c r="E156" i="3"/>
  <c r="I156" i="3"/>
  <c r="M156" i="3"/>
  <c r="Q156" i="3"/>
  <c r="Y156" i="3"/>
  <c r="AC156" i="3"/>
  <c r="AG156" i="3"/>
  <c r="AL156" i="3"/>
  <c r="AY156" i="3"/>
  <c r="E157" i="3"/>
  <c r="I157" i="3"/>
  <c r="M157" i="3"/>
  <c r="Q157" i="3"/>
  <c r="Y157" i="3"/>
  <c r="AC157" i="3"/>
  <c r="AG157" i="3"/>
  <c r="AY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L160" i="3"/>
  <c r="AQ160" i="3"/>
  <c r="AY160" i="3"/>
  <c r="E161" i="3"/>
  <c r="I161" i="3"/>
  <c r="M161" i="3"/>
  <c r="Q161" i="3"/>
  <c r="U161" i="3"/>
  <c r="Y161" i="3"/>
  <c r="AC161" i="3"/>
  <c r="AG161" i="3"/>
  <c r="AL161" i="3"/>
  <c r="AQ161" i="3"/>
  <c r="AV161" i="3"/>
  <c r="AY161" i="3"/>
  <c r="E162" i="3"/>
  <c r="I162" i="3"/>
  <c r="M162" i="3"/>
  <c r="Q162" i="3"/>
  <c r="U162" i="3"/>
  <c r="Y162" i="3"/>
  <c r="AC162" i="3"/>
  <c r="AG162" i="3"/>
  <c r="AL162" i="3"/>
  <c r="AQ162" i="3"/>
  <c r="AV162" i="3"/>
  <c r="AY162" i="3"/>
  <c r="E163" i="3"/>
  <c r="I163" i="3"/>
  <c r="M163" i="3"/>
  <c r="Q163" i="3"/>
  <c r="U163" i="3"/>
  <c r="Y163" i="3"/>
  <c r="AC163" i="3"/>
  <c r="AG163" i="3"/>
  <c r="AL163" i="3"/>
  <c r="AQ163" i="3"/>
  <c r="AV163" i="3"/>
  <c r="AY163" i="3"/>
  <c r="E164" i="3"/>
  <c r="I164" i="3"/>
  <c r="M164" i="3"/>
  <c r="Q164" i="3"/>
  <c r="U164" i="3"/>
  <c r="Y164" i="3"/>
  <c r="AC164" i="3"/>
  <c r="AG164" i="3"/>
  <c r="AL164" i="3"/>
  <c r="AQ164" i="3"/>
  <c r="AV164" i="3"/>
  <c r="AY164" i="3"/>
  <c r="E165" i="3"/>
  <c r="I165" i="3"/>
  <c r="M165" i="3"/>
  <c r="Q165" i="3"/>
  <c r="U165" i="3"/>
  <c r="Y165" i="3"/>
  <c r="AC165" i="3"/>
  <c r="AG165" i="3"/>
  <c r="AL165" i="3"/>
  <c r="AQ165" i="3"/>
  <c r="AV165" i="3"/>
  <c r="AY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AY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AY169" i="3"/>
  <c r="E170" i="3"/>
  <c r="I170" i="3"/>
  <c r="M170" i="3"/>
  <c r="Q170" i="3"/>
  <c r="U170" i="3"/>
  <c r="Y170" i="3"/>
  <c r="AC170" i="3"/>
  <c r="AG170" i="3"/>
  <c r="AL170" i="3"/>
  <c r="AQ170" i="3"/>
  <c r="AV170" i="3"/>
  <c r="AY170" i="3"/>
  <c r="E171" i="3"/>
  <c r="I171" i="3"/>
  <c r="M171" i="3"/>
  <c r="Q171" i="3"/>
  <c r="U171" i="3"/>
  <c r="Y171" i="3"/>
  <c r="AC171" i="3"/>
  <c r="AG171" i="3"/>
  <c r="AL171" i="3"/>
  <c r="AQ171" i="3"/>
  <c r="AV171" i="3"/>
  <c r="AY171" i="3"/>
  <c r="E172" i="3"/>
  <c r="I172" i="3"/>
  <c r="M172" i="3"/>
  <c r="Q172" i="3"/>
  <c r="U172" i="3"/>
  <c r="Y172" i="3"/>
  <c r="AC172" i="3"/>
  <c r="AG172" i="3"/>
  <c r="AL172" i="3"/>
  <c r="AQ172" i="3"/>
  <c r="AV172" i="3"/>
  <c r="AY172" i="3"/>
  <c r="E173" i="3"/>
  <c r="I173" i="3"/>
  <c r="M173" i="3"/>
  <c r="Q173" i="3"/>
  <c r="U173" i="3"/>
  <c r="Y173" i="3"/>
  <c r="AC173" i="3"/>
  <c r="AG173" i="3"/>
  <c r="AL173" i="3"/>
  <c r="AQ173" i="3"/>
  <c r="AV173" i="3"/>
  <c r="AY173" i="3"/>
  <c r="E174" i="3"/>
  <c r="I174" i="3"/>
  <c r="M174" i="3"/>
  <c r="Q174" i="3"/>
  <c r="U174" i="3"/>
  <c r="Y174" i="3"/>
  <c r="AC174" i="3"/>
  <c r="AG174" i="3"/>
  <c r="AL174" i="3"/>
  <c r="AQ174" i="3"/>
  <c r="AV174" i="3"/>
  <c r="AY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AY176" i="3"/>
  <c r="E177" i="3"/>
  <c r="I177" i="3"/>
  <c r="M177" i="3"/>
  <c r="Q177" i="3"/>
  <c r="U177" i="3"/>
  <c r="Y177" i="3"/>
  <c r="AC177" i="3"/>
  <c r="AG177" i="3"/>
  <c r="AL177" i="3"/>
  <c r="AQ177" i="3"/>
  <c r="AV177" i="3"/>
  <c r="AY177" i="3"/>
  <c r="E178" i="3"/>
  <c r="I178" i="3"/>
  <c r="M178" i="3"/>
  <c r="Q178" i="3"/>
  <c r="U178" i="3"/>
  <c r="Y178" i="3"/>
  <c r="AC178" i="3"/>
  <c r="AG178" i="3"/>
  <c r="AL178" i="3"/>
  <c r="AQ178" i="3"/>
  <c r="AV178" i="3"/>
  <c r="AY178" i="3"/>
  <c r="E179" i="3"/>
  <c r="I179" i="3"/>
  <c r="M179" i="3"/>
  <c r="Q179" i="3"/>
  <c r="U179" i="3"/>
  <c r="Y179" i="3"/>
  <c r="AC179" i="3"/>
  <c r="AG179" i="3"/>
  <c r="AL179" i="3"/>
  <c r="AQ179" i="3"/>
  <c r="AV179" i="3"/>
  <c r="AY179" i="3"/>
  <c r="E180" i="3"/>
  <c r="I180" i="3"/>
  <c r="M180" i="3"/>
  <c r="Q180" i="3"/>
  <c r="U180" i="3"/>
  <c r="Y180" i="3"/>
  <c r="AC180" i="3"/>
  <c r="AG180" i="3"/>
  <c r="AL180" i="3"/>
  <c r="AQ180" i="3"/>
  <c r="AV180" i="3"/>
  <c r="AY180" i="3"/>
  <c r="E181" i="3"/>
  <c r="I181" i="3"/>
  <c r="M181" i="3"/>
  <c r="Q181" i="3"/>
  <c r="Y181" i="3"/>
  <c r="AC181" i="3"/>
  <c r="AG181" i="3"/>
  <c r="AL181" i="3"/>
  <c r="AQ181" i="3"/>
  <c r="AV181" i="3"/>
  <c r="AY181" i="3"/>
  <c r="E182" i="3"/>
  <c r="I182" i="3"/>
  <c r="M182" i="3"/>
  <c r="Q182" i="3"/>
  <c r="Y182" i="3"/>
  <c r="AC182" i="3"/>
  <c r="AG182" i="3"/>
  <c r="AL182" i="3"/>
  <c r="AQ182" i="3"/>
  <c r="AV182" i="3"/>
  <c r="AY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Q185" i="3"/>
  <c r="AV185" i="3"/>
  <c r="AY185" i="3"/>
  <c r="E186" i="3"/>
  <c r="I186" i="3"/>
  <c r="M186" i="3"/>
  <c r="Q186" i="3"/>
  <c r="Y186" i="3"/>
  <c r="AC186" i="3"/>
  <c r="AG186" i="3"/>
  <c r="AL186" i="3"/>
  <c r="AQ186" i="3"/>
  <c r="AV186" i="3"/>
  <c r="AY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V196" i="3"/>
  <c r="AY196" i="3"/>
  <c r="E197" i="3"/>
  <c r="I197" i="3"/>
  <c r="M197" i="3"/>
  <c r="Q197" i="3"/>
  <c r="Y197" i="3"/>
  <c r="AC197" i="3"/>
  <c r="AG197" i="3"/>
  <c r="AL197" i="3"/>
  <c r="AQ197" i="3"/>
  <c r="AV197" i="3"/>
  <c r="AY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Q200" i="3"/>
  <c r="AV200" i="3"/>
  <c r="AY200" i="3"/>
  <c r="E201" i="3"/>
  <c r="I201" i="3"/>
  <c r="M201" i="3"/>
  <c r="Q201" i="3"/>
  <c r="Y201" i="3"/>
  <c r="AC201" i="3"/>
  <c r="AG201" i="3"/>
  <c r="AL201" i="3"/>
  <c r="AQ201" i="3"/>
  <c r="AV201" i="3"/>
  <c r="AY201" i="3"/>
  <c r="E206" i="3"/>
  <c r="I206" i="3"/>
  <c r="M206" i="3"/>
  <c r="Q206" i="3"/>
  <c r="Y206" i="3"/>
  <c r="AC206" i="3"/>
  <c r="AG206" i="3"/>
  <c r="AL206" i="3"/>
  <c r="AQ206" i="3"/>
  <c r="AV206" i="3"/>
  <c r="AY206" i="3"/>
  <c r="E207" i="3"/>
  <c r="I207" i="3"/>
  <c r="M207" i="3"/>
  <c r="Q207" i="3"/>
  <c r="Y207" i="3"/>
  <c r="AC207" i="3"/>
  <c r="AG207" i="3"/>
  <c r="AL207" i="3"/>
  <c r="AQ207" i="3"/>
  <c r="AV207" i="3"/>
  <c r="AY207" i="3"/>
  <c r="A2" i="25886"/>
  <c r="C2" i="25886"/>
  <c r="D2" i="25886"/>
  <c r="E2" i="25886"/>
  <c r="F2" i="25886"/>
  <c r="G2" i="25886"/>
  <c r="H2" i="25886"/>
  <c r="I2" i="25886"/>
  <c r="J2" i="25886"/>
  <c r="N2" i="25886"/>
  <c r="O2" i="25886"/>
  <c r="P2" i="25886"/>
  <c r="C4" i="25886"/>
  <c r="D4" i="25886"/>
  <c r="E4" i="25886"/>
  <c r="F4" i="25886"/>
  <c r="G4" i="25886"/>
  <c r="H4" i="25886"/>
  <c r="I4" i="25886"/>
  <c r="J4" i="25886"/>
  <c r="N4" i="25886"/>
  <c r="O4" i="25886"/>
  <c r="P4" i="25886"/>
  <c r="C5" i="25886"/>
  <c r="D5" i="25886"/>
  <c r="E5" i="25886"/>
  <c r="F5" i="25886"/>
  <c r="G5" i="25886"/>
  <c r="H5" i="25886"/>
  <c r="I5" i="25886"/>
  <c r="J5" i="25886"/>
  <c r="N5" i="25886"/>
  <c r="O5" i="25886"/>
  <c r="P5" i="25886"/>
  <c r="C6" i="25886"/>
  <c r="E6" i="25886"/>
  <c r="G6" i="25886"/>
  <c r="I6" i="25886"/>
  <c r="N6" i="25886"/>
  <c r="O6" i="25886"/>
  <c r="P6" i="25886"/>
  <c r="C7" i="25886"/>
  <c r="E7" i="25886"/>
  <c r="G7" i="25886"/>
  <c r="I7" i="25886"/>
  <c r="N7" i="25886"/>
  <c r="O7" i="25886"/>
  <c r="P7" i="25886"/>
  <c r="C8" i="25886"/>
  <c r="D8" i="25886"/>
  <c r="E8" i="25886"/>
  <c r="F8" i="25886"/>
  <c r="G8" i="25886"/>
  <c r="H8" i="25886"/>
  <c r="I8" i="25886"/>
  <c r="J8" i="25886"/>
  <c r="N8" i="25886"/>
  <c r="O8" i="25886"/>
  <c r="P8" i="25886"/>
  <c r="C9" i="25886"/>
  <c r="D9" i="25886"/>
  <c r="E9" i="25886"/>
  <c r="F9" i="25886"/>
  <c r="G9" i="25886"/>
  <c r="H9" i="25886"/>
  <c r="I9" i="25886"/>
  <c r="J9" i="25886"/>
  <c r="C10" i="25886"/>
  <c r="E10" i="25886"/>
  <c r="G10" i="25886"/>
  <c r="I10" i="25886"/>
  <c r="C11" i="25886"/>
  <c r="E11" i="25886"/>
  <c r="G11" i="25886"/>
  <c r="I11" i="25886"/>
  <c r="C12" i="25886"/>
  <c r="D12" i="25886"/>
  <c r="E12" i="25886"/>
  <c r="F12" i="25886"/>
  <c r="G12" i="25886"/>
  <c r="H12" i="25886"/>
  <c r="I12" i="25886"/>
  <c r="J12" i="25886"/>
  <c r="N12" i="25886"/>
  <c r="O12" i="25886"/>
  <c r="P12" i="25886"/>
  <c r="C14" i="25886"/>
  <c r="D14" i="25886"/>
  <c r="E14" i="25886"/>
  <c r="F14" i="25886"/>
  <c r="G14" i="25886"/>
  <c r="H14" i="25886"/>
  <c r="I14" i="25886"/>
  <c r="J14" i="25886"/>
  <c r="C15" i="25886"/>
  <c r="E15" i="25886"/>
  <c r="G15" i="25886"/>
  <c r="I15" i="25886"/>
  <c r="C16" i="25886"/>
  <c r="D16" i="25886"/>
  <c r="E16" i="25886"/>
  <c r="F16" i="25886"/>
  <c r="G16" i="25886"/>
  <c r="H16" i="25886"/>
  <c r="I16" i="25886"/>
  <c r="J16" i="25886"/>
  <c r="C17" i="25886"/>
  <c r="D17" i="25886"/>
  <c r="E17" i="25886"/>
  <c r="F17" i="25886"/>
  <c r="G17" i="25886"/>
  <c r="H17" i="25886"/>
  <c r="I17" i="25886"/>
  <c r="J17" i="25886"/>
  <c r="N17" i="25886"/>
  <c r="O17" i="25886"/>
  <c r="P17" i="25886"/>
  <c r="C18" i="25886"/>
  <c r="E18" i="25886"/>
  <c r="G18" i="25886"/>
  <c r="I18" i="25886"/>
  <c r="N18" i="25886"/>
  <c r="O18" i="25886"/>
  <c r="N19" i="25886"/>
  <c r="O19" i="25886"/>
  <c r="P19" i="25886"/>
  <c r="N20" i="25886"/>
  <c r="O20" i="25886"/>
  <c r="P20" i="25886"/>
  <c r="C21" i="25886"/>
  <c r="D21" i="25886"/>
  <c r="E21" i="25886"/>
  <c r="F21" i="25886"/>
  <c r="G21" i="25886"/>
  <c r="H21" i="25886"/>
  <c r="I21" i="25886"/>
  <c r="J21" i="25886"/>
  <c r="C23" i="25886"/>
  <c r="D23" i="25886"/>
  <c r="E23" i="25886"/>
  <c r="F23" i="25886"/>
  <c r="G23" i="25886"/>
  <c r="H23" i="25886"/>
  <c r="I23" i="25886"/>
  <c r="J23" i="25886"/>
  <c r="C24" i="25886"/>
  <c r="D24" i="25886"/>
  <c r="E24" i="25886"/>
  <c r="F24" i="25886"/>
  <c r="G24" i="25886"/>
  <c r="H24" i="25886"/>
  <c r="I24" i="25886"/>
  <c r="J24" i="25886"/>
  <c r="C25" i="25886"/>
  <c r="D25" i="25886"/>
  <c r="E25" i="25886"/>
  <c r="G25" i="25886"/>
  <c r="I25" i="25886"/>
  <c r="C29" i="25886"/>
  <c r="E29" i="25886"/>
  <c r="G29" i="25886"/>
  <c r="I29" i="25886"/>
  <c r="C30" i="25886"/>
  <c r="E30" i="25886"/>
  <c r="G30" i="25886"/>
  <c r="I30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J250" i="2"/>
  <c r="S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C252" i="2"/>
  <c r="J252" i="2"/>
  <c r="S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C254" i="2"/>
  <c r="J254" i="2"/>
  <c r="S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C256" i="2"/>
  <c r="J256" i="2"/>
  <c r="S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</calcChain>
</file>

<file path=xl/sharedStrings.xml><?xml version="1.0" encoding="utf-8"?>
<sst xmlns="http://schemas.openxmlformats.org/spreadsheetml/2006/main" count="671" uniqueCount="366">
  <si>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</si>
  <si>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</si>
  <si>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</si>
  <si>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</si>
  <si>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</si>
  <si>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</si>
  <si>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</si>
  <si>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</si>
  <si>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</si>
  <si>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</si>
  <si>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</si>
  <si>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</si>
  <si>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</si>
  <si>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</si>
  <si>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</si>
  <si>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</si>
  <si>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</si>
  <si>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</si>
  <si>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</si>
  <si>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</si>
  <si>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</si>
  <si>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</si>
  <si>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</si>
  <si>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</si>
  <si>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</si>
  <si>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</si>
  <si>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</si>
  <si>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</si>
  <si>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</si>
  <si>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</si>
  <si>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</si>
  <si>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</si>
  <si>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</si>
  <si>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</si>
  <si>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</si>
  <si>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</si>
  <si>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</si>
  <si>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</si>
  <si>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</si>
  <si>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</si>
  <si>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</si>
  <si>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</si>
  <si>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</si>
  <si>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</si>
  <si>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</si>
  <si>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</si>
  <si>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</si>
  <si>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</si>
  <si>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</si>
  <si>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</si>
  <si>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</si>
  <si>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</si>
  <si>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</si>
  <si>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</si>
  <si>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</si>
  <si>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</si>
  <si>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</si>
  <si>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</si>
  <si>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</si>
  <si>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</si>
  <si>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</si>
  <si>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</si>
  <si>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</si>
  <si>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</si>
  <si>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</si>
  <si>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</si>
  <si>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</si>
  <si>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</si>
  <si>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</si>
  <si>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</si>
  <si>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</si>
  <si>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</si>
  <si>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</si>
  <si>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</si>
  <si>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</si>
  <si>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</si>
  <si>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</si>
  <si>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</si>
  <si>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</si>
  <si>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</si>
  <si>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</si>
  <si>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</si>
  <si>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</si>
  <si>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</si>
  <si>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</si>
  <si>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</si>
  <si>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</si>
  <si>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</si>
  <si>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</si>
  <si>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</si>
  <si>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</si>
  <si>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</si>
  <si>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</si>
  <si>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</si>
  <si>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</si>
  <si>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</si>
  <si>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</si>
  <si>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</si>
  <si>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</si>
  <si>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</si>
  <si>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</si>
  <si>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</si>
  <si>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</si>
  <si>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</si>
  <si>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</si>
  <si>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</si>
  <si>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</si>
  <si>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</si>
  <si>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</si>
  <si>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</si>
  <si>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</si>
  <si>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</si>
  <si>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</si>
  <si>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</si>
  <si>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</si>
  <si>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</si>
  <si>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</si>
  <si>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</si>
  <si>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</si>
  <si>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</si>
  <si>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</si>
  <si>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</si>
  <si>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</si>
  <si>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</si>
  <si>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</si>
  <si>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</si>
  <si>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</si>
  <si>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</si>
  <si>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</si>
  <si>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</si>
  <si>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</si>
  <si>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</si>
  <si>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</si>
  <si>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</si>
  <si>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</si>
  <si>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</si>
  <si>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</si>
  <si>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</si>
  <si>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</si>
  <si>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</si>
  <si>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</si>
  <si>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</si>
  <si>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</si>
  <si>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</si>
  <si>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</si>
  <si>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</si>
  <si>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</si>
  <si>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</si>
  <si>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</si>
  <si>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</si>
  <si>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</si>
  <si>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</si>
  <si>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</si>
  <si>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</si>
  <si>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</si>
  <si>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</si>
  <si>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</si>
  <si>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</si>
  <si>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</si>
  <si>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</si>
  <si>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</si>
  <si>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</si>
  <si>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</si>
  <si>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</si>
  <si>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</si>
  <si>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</si>
  <si>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</si>
  <si>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</si>
  <si>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</si>
  <si>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</si>
  <si>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</si>
  <si>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</si>
  <si>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</si>
  <si>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</si>
  <si>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</si>
  <si>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</si>
  <si>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</si>
  <si>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</si>
  <si>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</si>
  <si>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</si>
  <si>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</si>
  <si>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</si>
  <si>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</si>
  <si>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</si>
  <si>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</si>
  <si>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</si>
  <si>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</si>
  <si>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</si>
  <si>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</si>
  <si>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</si>
  <si>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</si>
  <si>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</si>
  <si>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</si>
  <si>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</si>
  <si>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</si>
  <si>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</si>
  <si>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</si>
  <si>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</si>
  <si>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</si>
  <si>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</si>
  <si>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</si>
  <si>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</si>
  <si>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</si>
  <si>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</si>
  <si>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</si>
  <si>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</si>
  <si>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</si>
  <si>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</si>
  <si>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</si>
  <si>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</si>
  <si>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</si>
  <si>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</si>
  <si>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</si>
  <si>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</si>
  <si>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</si>
  <si>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</si>
  <si>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</si>
  <si>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</si>
  <si>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</si>
  <si>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</si>
  <si>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</si>
  <si>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</si>
  <si>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</si>
  <si>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</si>
  <si>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</si>
  <si>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</si>
  <si>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</si>
  <si>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</si>
  <si>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</si>
  <si>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</si>
  <si>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</si>
  <si>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</si>
  <si>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</si>
  <si>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</si>
  <si>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</si>
  <si>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</si>
  <si>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</si>
  <si>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</si>
  <si>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</si>
  <si>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</si>
  <si>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</si>
  <si>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</si>
  <si>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</si>
  <si>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</si>
  <si>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</si>
  <si>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</si>
  <si>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</si>
  <si>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</si>
  <si>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</si>
  <si>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</si>
  <si>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</si>
  <si>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</si>
  <si>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</si>
  <si>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</si>
  <si>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</si>
  <si>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</si>
  <si>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</si>
  <si>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</si>
  <si>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</si>
  <si>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</si>
  <si>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</si>
  <si>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</si>
  <si>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</si>
  <si>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</si>
  <si>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</si>
  <si>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</si>
  <si>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</si>
  <si>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</si>
  <si>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</si>
  <si>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</si>
  <si>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</si>
  <si>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</si>
  <si>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</si>
  <si>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</si>
  <si>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</si>
  <si>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</si>
  <si>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</si>
  <si>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</si>
  <si>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</si>
  <si>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</si>
  <si>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</si>
  <si>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</si>
  <si>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</si>
  <si>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</si>
  <si>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</si>
  <si>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</si>
  <si>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</si>
  <si>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</si>
  <si>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</si>
  <si>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</si>
  <si>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</si>
  <si>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</si>
  <si>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</si>
  <si>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</si>
  <si>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</si>
  <si>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</si>
  <si>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</si>
  <si>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</si>
  <si>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</si>
  <si>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</si>
  <si>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</si>
  <si>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</si>
  <si>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</si>
  <si>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</si>
  <si>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</si>
  <si>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</si>
  <si>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</si>
  <si>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</si>
  <si>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</si>
  <si>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</si>
  <si>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</si>
  <si>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</si>
  <si>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</si>
  <si>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</si>
  <si>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</si>
  <si>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</si>
  <si>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</si>
  <si>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</si>
  <si>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</si>
  <si>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</si>
  <si>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</si>
  <si>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</si>
  <si>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</si>
  <si>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</si>
  <si>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</si>
  <si>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</si>
  <si>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</si>
  <si>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</si>
  <si>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</si>
  <si>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</si>
  <si>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</si>
  <si>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</si>
  <si>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</si>
  <si>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</si>
  <si>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</si>
  <si>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</si>
  <si>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</si>
  <si>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</si>
  <si>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</si>
  <si>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</si>
  <si>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</si>
  <si>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</si>
  <si>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</si>
  <si>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</si>
  <si>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</si>
  <si>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</si>
  <si>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</si>
  <si>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</si>
  <si>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</si>
  <si>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</si>
  <si>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</si>
  <si>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</si>
  <si>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</si>
  <si>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</si>
  <si>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</si>
  <si>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</si>
  <si>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</si>
  <si>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</si>
  <si>
    <t>june-oct</t>
  </si>
  <si>
    <t>june-Oct</t>
  </si>
  <si>
    <t>GDP-CONSUMERS</t>
  </si>
  <si>
    <t>GDP-NNG/DEMARCA</t>
  </si>
  <si>
    <t>GDP-MICHCON</t>
  </si>
  <si>
    <t>GDP-ML7/CG</t>
  </si>
  <si>
    <t>ANR/ML7-GDM</t>
  </si>
  <si>
    <t>MICH/CONS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</si>
</sst>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defaultRowHeight="13.2" x14ac:dyDescent="0.25"/>
  <cols>
    <col min="1" max="1" width="10.33203125" customWidth="1"/>
    <col min="2" max="2" width="10.5546875" customWidth="1"/>
    <col min="3" max="3" width="13.88671875" customWidth="1"/>
    <col min="4" max="4" width="12.33203125" customWidth="1"/>
    <col min="5" max="5" width="15.88671875" customWidth="1"/>
    <col min="6" max="6" width="14.88671875" customWidth="1"/>
    <col min="7" max="7" width="11.44140625" customWidth="1"/>
    <col min="8" max="8" width="14.6640625" customWidth="1"/>
    <col min="9" max="9" width="11.44140625" customWidth="1"/>
    <col min="10" max="10" width="12.44140625" customWidth="1"/>
    <col min="11" max="11" width="7.88671875" customWidth="1"/>
    <col min="12" max="12" width="13.44140625" customWidth="1"/>
    <col min="13" max="13" width="15.6640625" customWidth="1"/>
    <col min="14" max="14" width="16.33203125" customWidth="1"/>
    <col min="15" max="15" width="14.109375" customWidth="1"/>
    <col min="16" max="16" width="12" customWidth="1"/>
    <col min="17" max="17" width="10" customWidth="1"/>
    <col min="18" max="18" width="16.88671875" customWidth="1"/>
    <col min="20" max="20" width="11" customWidth="1"/>
    <col min="21" max="21" width="10.88671875" customWidth="1"/>
    <col min="22" max="22" width="16.88671875" customWidth="1"/>
    <col min="23" max="23" width="13.44140625" customWidth="1"/>
    <col min="24" max="24" width="15.109375" customWidth="1"/>
    <col min="25" max="25" width="17.109375" customWidth="1"/>
    <col min="26" max="26" width="15.88671875" customWidth="1"/>
    <col min="27" max="27" width="16" customWidth="1"/>
    <col min="28" max="28" width="15" customWidth="1"/>
    <col min="29" max="29" width="15.109375" customWidth="1"/>
    <col min="30" max="30" width="15.6640625" customWidth="1"/>
    <col min="31" max="31" width="18.44140625" customWidth="1"/>
    <col min="32" max="32" width="13.109375" customWidth="1"/>
    <col min="33" max="33" width="12" customWidth="1"/>
    <col min="34" max="34" width="9.6640625" customWidth="1"/>
    <col min="35" max="35" width="17.6640625" customWidth="1"/>
    <col min="36" max="36" width="12.33203125" customWidth="1"/>
    <col min="37" max="37" width="16" customWidth="1"/>
    <col min="38" max="38" width="12.109375" customWidth="1"/>
    <col min="39" max="39" width="13.109375" customWidth="1"/>
    <col min="40" max="40" width="13.44140625" customWidth="1"/>
    <col min="41" max="41" width="11.88671875" customWidth="1"/>
    <col min="42" max="42" width="16.5546875" customWidth="1"/>
    <col min="43" max="43" width="11.44140625" customWidth="1"/>
    <col min="44" max="44" width="16.88671875" customWidth="1"/>
    <col min="45" max="45" width="14.5546875" customWidth="1"/>
    <col min="46" max="46" width="15.5546875" customWidth="1"/>
    <col min="47" max="47" width="18.5546875" customWidth="1"/>
    <col min="48" max="48" width="17.5546875" customWidth="1"/>
    <col min="49" max="49" width="25.5546875" customWidth="1"/>
    <col min="50" max="50" width="10.5546875" customWidth="1"/>
    <col min="51" max="51" width="11" customWidth="1"/>
    <col min="52" max="52" width="15.44140625" customWidth="1"/>
    <col min="53" max="53" width="11" customWidth="1"/>
    <col min="54" max="54" width="10.33203125" customWidth="1"/>
    <col min="55" max="55" width="17.109375" customWidth="1"/>
    <col min="56" max="56" width="15.88671875" customWidth="1"/>
    <col min="57" max="57" width="16" customWidth="1"/>
    <col min="58" max="58" width="15" customWidth="1"/>
    <col min="59" max="59" width="15.109375" customWidth="1"/>
    <col min="60" max="60" width="15.6640625" customWidth="1"/>
    <col min="61" max="61" width="18.44140625" customWidth="1"/>
    <col min="62" max="62" width="13.109375" customWidth="1"/>
    <col min="63" max="63" width="9.6640625" customWidth="1"/>
    <col min="64" max="64" width="10.44140625" customWidth="1"/>
    <col min="65" max="65" width="9.88671875" customWidth="1"/>
    <col min="66" max="66" width="7.5546875" customWidth="1"/>
    <col min="67" max="67" width="10.6640625" customWidth="1"/>
    <col min="68" max="68" width="13.88671875" customWidth="1"/>
    <col min="69" max="70" width="11" customWidth="1"/>
    <col min="71" max="71" width="10" customWidth="1"/>
  </cols>
  <sheetData>
    <row r="1" spans="1:71" x14ac:dyDescent="0.25">
      <c r="A1" s="2" t="s">
        <v>0</v>
      </c>
      <c r="B1" s="1" t="s">
        <v>347</v>
      </c>
      <c r="C1" s="1" t="s">
        <v>347</v>
      </c>
      <c r="D1" s="1" t="s">
        <v>347</v>
      </c>
      <c r="E1" s="1" t="s">
        <v>347</v>
      </c>
      <c r="F1" s="1" t="s">
        <v>347</v>
      </c>
      <c r="G1" s="1" t="s">
        <v>347</v>
      </c>
      <c r="H1" s="1" t="s">
        <v>347</v>
      </c>
      <c r="I1" s="1" t="s">
        <v>347</v>
      </c>
      <c r="J1" s="1" t="s">
        <v>347</v>
      </c>
      <c r="K1" s="1" t="s">
        <v>347</v>
      </c>
      <c r="L1" s="1" t="s">
        <v>347</v>
      </c>
      <c r="M1" s="1" t="s">
        <v>347</v>
      </c>
      <c r="N1" s="1" t="s">
        <v>347</v>
      </c>
      <c r="O1" s="1" t="s">
        <v>347</v>
      </c>
      <c r="P1" s="1" t="s">
        <v>347</v>
      </c>
      <c r="Q1" s="1" t="s">
        <v>347</v>
      </c>
      <c r="R1" s="1" t="s">
        <v>347</v>
      </c>
      <c r="S1" s="1" t="s">
        <v>347</v>
      </c>
      <c r="T1" s="1" t="s">
        <v>347</v>
      </c>
      <c r="U1" s="1" t="s">
        <v>347</v>
      </c>
      <c r="V1" s="1" t="s">
        <v>347</v>
      </c>
      <c r="W1" s="1" t="s">
        <v>347</v>
      </c>
      <c r="X1" s="1" t="s">
        <v>347</v>
      </c>
      <c r="Y1" s="1" t="s">
        <v>347</v>
      </c>
      <c r="Z1" s="1" t="s">
        <v>347</v>
      </c>
      <c r="AA1" s="1" t="s">
        <v>347</v>
      </c>
      <c r="AB1" s="1" t="s">
        <v>347</v>
      </c>
      <c r="AC1" s="1" t="s">
        <v>347</v>
      </c>
      <c r="AD1" s="1" t="s">
        <v>347</v>
      </c>
      <c r="AE1" s="1" t="s">
        <v>347</v>
      </c>
      <c r="AF1" s="1" t="s">
        <v>347</v>
      </c>
      <c r="AG1" s="1" t="s">
        <v>347</v>
      </c>
      <c r="AH1" s="1" t="s">
        <v>347</v>
      </c>
      <c r="AI1" s="1" t="s">
        <v>347</v>
      </c>
      <c r="AJ1" s="1" t="s">
        <v>347</v>
      </c>
      <c r="AK1" s="1" t="s">
        <v>347</v>
      </c>
      <c r="AL1" s="1" t="s">
        <v>347</v>
      </c>
      <c r="AM1" s="1" t="s">
        <v>347</v>
      </c>
      <c r="AN1" s="1" t="s">
        <v>347</v>
      </c>
      <c r="AO1" s="1" t="s">
        <v>347</v>
      </c>
      <c r="AP1" s="1" t="s">
        <v>347</v>
      </c>
      <c r="AQ1" s="1" t="s">
        <v>347</v>
      </c>
      <c r="AR1" s="1" t="s">
        <v>347</v>
      </c>
      <c r="AS1" s="1" t="s">
        <v>347</v>
      </c>
      <c r="AT1" s="1" t="s">
        <v>347</v>
      </c>
      <c r="AU1" s="1" t="s">
        <v>360</v>
      </c>
      <c r="AV1" s="1" t="s">
        <v>361</v>
      </c>
      <c r="AW1" s="1" t="s">
        <v>362</v>
      </c>
      <c r="AX1" s="1" t="s">
        <v>363</v>
      </c>
      <c r="AY1" s="1" t="s">
        <v>347</v>
      </c>
      <c r="AZ1" s="28" t="s">
        <v>364</v>
      </c>
      <c r="BA1" s="1" t="s">
        <v>365</v>
      </c>
      <c r="BB1" s="1" t="s">
        <v>364</v>
      </c>
      <c r="BC1" s="1" t="s">
        <v>365</v>
      </c>
      <c r="BD1" s="1" t="s">
        <v>347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</v>
      </c>
      <c r="B2" s="1"/>
      <c r="C2" s="1" t="s">
        <v>49</v>
      </c>
      <c r="D2" s="1" t="s">
        <v>50</v>
      </c>
      <c r="E2" s="1" t="s">
        <v>63</v>
      </c>
      <c r="F2" s="1" t="s">
        <v>293</v>
      </c>
      <c r="G2" s="1" t="s">
        <v>48</v>
      </c>
      <c r="H2" s="1" t="s">
        <v>294</v>
      </c>
      <c r="I2" s="1" t="s">
        <v>343</v>
      </c>
      <c r="J2" s="1" t="s">
        <v>342</v>
      </c>
      <c r="K2" s="1" t="s">
        <v>320</v>
      </c>
      <c r="L2" s="1" t="s">
        <v>348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333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305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333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45</v>
      </c>
      <c r="AT2" s="1" t="s">
        <v>305</v>
      </c>
      <c r="AU2" s="1"/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2" t="s">
        <v>2</v>
      </c>
      <c r="B3" s="1" t="s">
        <v>5</v>
      </c>
      <c r="C3" s="1" t="s">
        <v>51</v>
      </c>
      <c r="D3" s="1" t="s">
        <v>51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51</v>
      </c>
      <c r="AV3" s="1" t="s">
        <v>51</v>
      </c>
      <c r="AW3" s="1" t="s">
        <v>51</v>
      </c>
      <c r="AX3" s="1" t="s">
        <v>51</v>
      </c>
      <c r="AY3" s="1" t="s">
        <v>51</v>
      </c>
      <c r="AZ3" s="28" t="s">
        <v>6</v>
      </c>
      <c r="BA3" s="1" t="s">
        <v>6</v>
      </c>
      <c r="BB3" s="1" t="s">
        <v>25</v>
      </c>
      <c r="BC3" s="1" t="s">
        <v>25</v>
      </c>
      <c r="BD3" s="1" t="s">
        <v>25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5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5">
      <c r="A7" s="4">
        <v>37002</v>
      </c>
      <c r="B7" s="3">
        <v>0</v>
      </c>
      <c r="C7" s="3">
        <v>2</v>
      </c>
      <c r="D7" s="3">
        <v>3.8</v>
      </c>
      <c r="E7" s="3">
        <v>-4.8</v>
      </c>
      <c r="F7" s="3">
        <v>-0.7</v>
      </c>
      <c r="G7" s="5">
        <v>1</v>
      </c>
      <c r="H7" s="5">
        <v>3.6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5">
      <c r="A8" s="4">
        <v>37003</v>
      </c>
      <c r="B8" s="3">
        <v>0</v>
      </c>
      <c r="C8" s="3">
        <v>2</v>
      </c>
      <c r="D8" s="3">
        <v>3.8</v>
      </c>
      <c r="E8" s="3">
        <v>-4.8</v>
      </c>
      <c r="F8" s="3">
        <v>-0.7</v>
      </c>
      <c r="G8" s="3">
        <v>1</v>
      </c>
      <c r="H8" s="3">
        <v>3.6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5">
        <v>0</v>
      </c>
      <c r="BC8" s="3">
        <v>0</v>
      </c>
      <c r="BD8" s="3">
        <v>0</v>
      </c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5">
      <c r="A9" s="4">
        <v>37004</v>
      </c>
      <c r="B9" s="3">
        <v>0</v>
      </c>
      <c r="C9" s="3">
        <v>2</v>
      </c>
      <c r="D9" s="3">
        <v>3.8</v>
      </c>
      <c r="E9" s="3">
        <v>-4.8</v>
      </c>
      <c r="F9" s="3">
        <v>-0.7</v>
      </c>
      <c r="G9" s="5">
        <v>1</v>
      </c>
      <c r="H9" s="3">
        <v>3.6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5">
        <v>0</v>
      </c>
      <c r="BC9" s="3">
        <v>0</v>
      </c>
      <c r="BD9" s="3">
        <v>0</v>
      </c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5">
      <c r="A10" s="4">
        <v>37005</v>
      </c>
      <c r="B10" s="3">
        <v>0</v>
      </c>
      <c r="C10" s="3">
        <v>2</v>
      </c>
      <c r="D10" s="3">
        <v>3.8</v>
      </c>
      <c r="E10" s="3">
        <v>-4.8</v>
      </c>
      <c r="F10" s="3">
        <v>-0.7</v>
      </c>
      <c r="G10" s="5">
        <v>1</v>
      </c>
      <c r="H10" s="3">
        <v>3.6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5">
        <v>0</v>
      </c>
      <c r="BC10" s="3">
        <v>0</v>
      </c>
      <c r="BD10" s="3">
        <v>0</v>
      </c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5">
      <c r="A11" s="4">
        <v>37006</v>
      </c>
      <c r="B11" s="3">
        <v>0</v>
      </c>
      <c r="C11" s="3">
        <v>2</v>
      </c>
      <c r="D11" s="3">
        <v>3.8</v>
      </c>
      <c r="E11" s="3">
        <v>-4.8</v>
      </c>
      <c r="F11" s="3">
        <v>-0.7</v>
      </c>
      <c r="G11" s="3">
        <v>1</v>
      </c>
      <c r="H11" s="3">
        <v>3.6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5">
        <v>0</v>
      </c>
      <c r="BC11" s="3">
        <v>0</v>
      </c>
      <c r="BD11" s="3">
        <v>0</v>
      </c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5">
      <c r="A12" s="4">
        <v>37007</v>
      </c>
      <c r="B12" s="3">
        <v>0</v>
      </c>
      <c r="C12" s="3">
        <v>2</v>
      </c>
      <c r="D12" s="3">
        <v>3.8</v>
      </c>
      <c r="E12" s="3">
        <v>-4.8</v>
      </c>
      <c r="F12" s="3">
        <v>-0.7</v>
      </c>
      <c r="G12" s="3">
        <v>1</v>
      </c>
      <c r="H12" s="3">
        <v>3.6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5">
        <v>0</v>
      </c>
      <c r="BC12" s="3">
        <v>0</v>
      </c>
      <c r="BD12" s="3">
        <v>0</v>
      </c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5">
      <c r="A13" s="4">
        <v>37008</v>
      </c>
      <c r="B13" s="3">
        <v>0</v>
      </c>
      <c r="C13" s="3">
        <v>2</v>
      </c>
      <c r="D13" s="3">
        <v>3.8</v>
      </c>
      <c r="E13" s="3">
        <v>-4.8</v>
      </c>
      <c r="F13" s="3">
        <v>-0.7</v>
      </c>
      <c r="G13" s="3">
        <v>1</v>
      </c>
      <c r="H13" s="3">
        <v>3.6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5">
        <v>0</v>
      </c>
      <c r="BC13" s="3">
        <v>0</v>
      </c>
      <c r="BD13" s="3">
        <v>0</v>
      </c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5">
      <c r="A14" s="4">
        <v>37009</v>
      </c>
      <c r="B14" s="3">
        <v>0</v>
      </c>
      <c r="C14" s="3">
        <v>2</v>
      </c>
      <c r="D14" s="3">
        <v>3.8</v>
      </c>
      <c r="E14" s="3">
        <v>-4.8</v>
      </c>
      <c r="F14" s="3">
        <v>-0.7</v>
      </c>
      <c r="G14" s="3">
        <v>1</v>
      </c>
      <c r="H14" s="3">
        <v>3.6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5">
      <c r="A15" s="4">
        <v>37010</v>
      </c>
      <c r="B15" s="3">
        <v>0</v>
      </c>
      <c r="C15" s="3">
        <v>2</v>
      </c>
      <c r="D15" s="3">
        <v>3.8</v>
      </c>
      <c r="E15" s="3">
        <v>-4.8</v>
      </c>
      <c r="F15" s="3">
        <v>-0.7</v>
      </c>
      <c r="G15" s="3">
        <v>1</v>
      </c>
      <c r="H15" s="3">
        <v>3.6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5">
      <c r="A16" s="4">
        <v>37011</v>
      </c>
      <c r="B16" s="3">
        <v>0</v>
      </c>
      <c r="C16" s="3">
        <v>2</v>
      </c>
      <c r="D16" s="3">
        <v>3.8</v>
      </c>
      <c r="E16" s="3">
        <v>-4.8</v>
      </c>
      <c r="F16" s="3">
        <v>-0.7</v>
      </c>
      <c r="G16" s="3">
        <v>1</v>
      </c>
      <c r="H16" s="3">
        <v>0.6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5">
      <c r="A17" s="4" t="s">
        <v>129</v>
      </c>
      <c r="B17" s="3">
        <v>-43.9</v>
      </c>
      <c r="C17" s="3">
        <v>100.8</v>
      </c>
      <c r="D17" s="3">
        <v>31</v>
      </c>
      <c r="E17" s="3">
        <v>63</v>
      </c>
      <c r="F17" s="3">
        <v>-66.099999999999994</v>
      </c>
      <c r="G17" s="3">
        <v>92.9</v>
      </c>
      <c r="H17" s="3">
        <v>-154.80000000000001</v>
      </c>
      <c r="I17" s="3">
        <v>-21</v>
      </c>
      <c r="J17" s="3">
        <v>-52</v>
      </c>
      <c r="K17" s="3">
        <v>35.6</v>
      </c>
      <c r="L17" s="3">
        <v>0</v>
      </c>
      <c r="M17" s="3">
        <v>46.4</v>
      </c>
      <c r="N17" s="3">
        <v>-10.3</v>
      </c>
      <c r="O17" s="3">
        <v>0.5</v>
      </c>
      <c r="P17" s="3">
        <v>0</v>
      </c>
      <c r="Q17" s="3">
        <v>0</v>
      </c>
      <c r="R17" s="3">
        <v>-267</v>
      </c>
      <c r="S17" s="3">
        <v>26.7</v>
      </c>
      <c r="T17" s="3">
        <v>-34.299999999999997</v>
      </c>
      <c r="U17" s="3">
        <v>-44.6</v>
      </c>
      <c r="V17" s="3">
        <v>0</v>
      </c>
      <c r="W17" s="3">
        <v>92.9</v>
      </c>
      <c r="X17" s="3">
        <v>0</v>
      </c>
      <c r="Y17" s="3">
        <v>-0.4</v>
      </c>
      <c r="Z17" s="3">
        <v>-26.8</v>
      </c>
      <c r="AA17" s="3">
        <v>-116.4</v>
      </c>
      <c r="AB17" s="3">
        <v>0</v>
      </c>
      <c r="AC17" s="3">
        <v>0</v>
      </c>
      <c r="AD17" s="3">
        <v>0</v>
      </c>
      <c r="AE17" s="3">
        <v>0</v>
      </c>
      <c r="AF17" s="3">
        <v>160</v>
      </c>
      <c r="AG17" s="3">
        <v>46.4</v>
      </c>
      <c r="AH17" s="3">
        <v>89</v>
      </c>
      <c r="AI17" s="5">
        <v>0.5</v>
      </c>
      <c r="AJ17" s="5">
        <v>63</v>
      </c>
      <c r="AK17" s="3">
        <v>-4.2</v>
      </c>
      <c r="AL17" s="3">
        <v>1.2</v>
      </c>
      <c r="AM17" s="3">
        <v>87.9</v>
      </c>
      <c r="AN17" s="3">
        <v>0</v>
      </c>
      <c r="AO17" s="3">
        <v>0</v>
      </c>
      <c r="AP17" s="3">
        <v>-31</v>
      </c>
      <c r="AQ17" s="3">
        <v>-73.2</v>
      </c>
      <c r="AR17" s="3">
        <v>0</v>
      </c>
      <c r="AS17" s="3">
        <v>15.5</v>
      </c>
      <c r="AT17" s="3">
        <v>35.700000000000003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5">
      <c r="A18" s="4" t="s">
        <v>130</v>
      </c>
      <c r="B18" s="3">
        <v>1.5</v>
      </c>
      <c r="C18" s="3">
        <v>-29.8</v>
      </c>
      <c r="D18" s="3">
        <v>29.8</v>
      </c>
      <c r="E18" s="3">
        <v>0</v>
      </c>
      <c r="F18" s="3">
        <v>0</v>
      </c>
      <c r="G18" s="3">
        <v>0</v>
      </c>
      <c r="H18" s="3">
        <v>-119.4</v>
      </c>
      <c r="I18" s="3">
        <v>0</v>
      </c>
      <c r="J18" s="3">
        <v>0</v>
      </c>
      <c r="K18" s="3">
        <v>0</v>
      </c>
      <c r="L18" s="3">
        <v>0</v>
      </c>
      <c r="M18" s="3">
        <v>44.8</v>
      </c>
      <c r="N18" s="3">
        <v>4.5</v>
      </c>
      <c r="O18" s="3">
        <v>0.5</v>
      </c>
      <c r="P18" s="3">
        <v>0</v>
      </c>
      <c r="Q18" s="3">
        <v>59.7</v>
      </c>
      <c r="R18" s="3">
        <v>-107.2</v>
      </c>
      <c r="S18" s="3">
        <v>25.8</v>
      </c>
      <c r="T18" s="3">
        <v>-50.7</v>
      </c>
      <c r="U18" s="3">
        <v>1.8</v>
      </c>
      <c r="V18" s="3">
        <v>0</v>
      </c>
      <c r="W18" s="3">
        <v>59.7</v>
      </c>
      <c r="X18" s="3">
        <v>0</v>
      </c>
      <c r="Y18" s="3">
        <v>-0.4</v>
      </c>
      <c r="Z18" s="3">
        <v>-219.7</v>
      </c>
      <c r="AA18" s="3">
        <v>-112.2</v>
      </c>
      <c r="AB18" s="3">
        <v>0</v>
      </c>
      <c r="AC18" s="3">
        <v>0</v>
      </c>
      <c r="AD18" s="3">
        <v>0</v>
      </c>
      <c r="AE18" s="3">
        <v>0</v>
      </c>
      <c r="AF18" s="3">
        <v>101.5</v>
      </c>
      <c r="AG18" s="3">
        <v>44.8</v>
      </c>
      <c r="AH18" s="3">
        <v>-66.8</v>
      </c>
      <c r="AI18" s="5">
        <v>0.5</v>
      </c>
      <c r="AJ18" s="5">
        <v>61.7</v>
      </c>
      <c r="AK18" s="3">
        <v>-4.0999999999999996</v>
      </c>
      <c r="AL18" s="3">
        <v>1.1000000000000001</v>
      </c>
      <c r="AM18" s="3">
        <v>84.9</v>
      </c>
      <c r="AN18" s="3">
        <v>0</v>
      </c>
      <c r="AO18" s="3">
        <v>0</v>
      </c>
      <c r="AP18" s="3">
        <v>-38.799999999999997</v>
      </c>
      <c r="AQ18" s="3">
        <v>-79.5</v>
      </c>
      <c r="AR18" s="3">
        <v>0</v>
      </c>
      <c r="AS18" s="3">
        <v>14.9</v>
      </c>
      <c r="AT18" s="3">
        <v>41.8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5">
      <c r="A19" s="4" t="s">
        <v>131</v>
      </c>
      <c r="B19" s="3">
        <v>1.7</v>
      </c>
      <c r="C19" s="3">
        <v>-30.7</v>
      </c>
      <c r="D19" s="3">
        <v>30.7</v>
      </c>
      <c r="E19" s="3">
        <v>0</v>
      </c>
      <c r="F19" s="3">
        <v>0</v>
      </c>
      <c r="G19" s="3">
        <v>0</v>
      </c>
      <c r="H19" s="3">
        <v>-122.9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36.4</v>
      </c>
      <c r="O19" s="3">
        <v>0.5</v>
      </c>
      <c r="P19" s="3">
        <v>0</v>
      </c>
      <c r="Q19" s="3">
        <v>61.4</v>
      </c>
      <c r="R19" s="3">
        <v>-95.7</v>
      </c>
      <c r="S19" s="3">
        <v>26.2</v>
      </c>
      <c r="T19" s="3">
        <v>129.6</v>
      </c>
      <c r="U19" s="3">
        <v>51.2</v>
      </c>
      <c r="V19" s="3">
        <v>0</v>
      </c>
      <c r="W19" s="3">
        <v>61.4</v>
      </c>
      <c r="X19" s="3">
        <v>0</v>
      </c>
      <c r="Y19" s="3">
        <v>-0.4</v>
      </c>
      <c r="Z19" s="3">
        <v>-226.3</v>
      </c>
      <c r="AA19" s="3">
        <v>-115.5</v>
      </c>
      <c r="AB19" s="3">
        <v>0</v>
      </c>
      <c r="AC19" s="3">
        <v>0</v>
      </c>
      <c r="AD19" s="3">
        <v>0</v>
      </c>
      <c r="AE19" s="3">
        <v>0</v>
      </c>
      <c r="AF19" s="3">
        <v>104.5</v>
      </c>
      <c r="AG19" s="3">
        <v>0</v>
      </c>
      <c r="AH19" s="3">
        <v>-101.9</v>
      </c>
      <c r="AI19" s="5">
        <v>0.5</v>
      </c>
      <c r="AJ19" s="5">
        <v>-3.6</v>
      </c>
      <c r="AK19" s="3">
        <v>-4.5999999999999996</v>
      </c>
      <c r="AL19" s="3">
        <v>1.2</v>
      </c>
      <c r="AM19" s="3">
        <v>87.2</v>
      </c>
      <c r="AN19" s="3">
        <v>0</v>
      </c>
      <c r="AO19" s="3">
        <v>0</v>
      </c>
      <c r="AP19" s="3">
        <v>-39.9</v>
      </c>
      <c r="AQ19" s="3">
        <v>-81.900000000000006</v>
      </c>
      <c r="AR19" s="3">
        <v>0</v>
      </c>
      <c r="AS19" s="3">
        <v>15.4</v>
      </c>
      <c r="AT19" s="3">
        <v>12.3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5">
      <c r="A20" s="4" t="s">
        <v>132</v>
      </c>
      <c r="B20" s="3">
        <v>1.7</v>
      </c>
      <c r="C20" s="3">
        <v>-30.6</v>
      </c>
      <c r="D20" s="3">
        <v>30.6</v>
      </c>
      <c r="E20" s="3">
        <v>0</v>
      </c>
      <c r="F20" s="3">
        <v>0</v>
      </c>
      <c r="G20" s="3">
        <v>0</v>
      </c>
      <c r="H20" s="3">
        <v>-122.4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48.5</v>
      </c>
      <c r="O20" s="3">
        <v>0</v>
      </c>
      <c r="P20" s="3">
        <v>0</v>
      </c>
      <c r="Q20" s="3">
        <v>61.2</v>
      </c>
      <c r="R20" s="3">
        <v>-85</v>
      </c>
      <c r="S20" s="3">
        <v>33.1</v>
      </c>
      <c r="T20" s="3">
        <v>-105.4</v>
      </c>
      <c r="U20" s="3">
        <v>1.5</v>
      </c>
      <c r="V20" s="3">
        <v>0</v>
      </c>
      <c r="W20" s="3">
        <v>61.2</v>
      </c>
      <c r="X20" s="3">
        <v>0</v>
      </c>
      <c r="Y20" s="3">
        <v>-0.4</v>
      </c>
      <c r="Z20" s="3">
        <v>-378.5</v>
      </c>
      <c r="AA20" s="3">
        <v>-115.1</v>
      </c>
      <c r="AB20" s="3">
        <v>0</v>
      </c>
      <c r="AC20" s="3">
        <v>0</v>
      </c>
      <c r="AD20" s="3">
        <v>0</v>
      </c>
      <c r="AE20" s="3">
        <v>0</v>
      </c>
      <c r="AF20" s="3">
        <v>104.1</v>
      </c>
      <c r="AG20" s="3">
        <v>0</v>
      </c>
      <c r="AH20" s="3">
        <v>-108.3</v>
      </c>
      <c r="AI20" s="5">
        <v>0</v>
      </c>
      <c r="AJ20" s="5">
        <v>6.8</v>
      </c>
      <c r="AK20" s="3">
        <v>2.4</v>
      </c>
      <c r="AL20" s="3">
        <v>1.1000000000000001</v>
      </c>
      <c r="AM20" s="3">
        <v>86.8</v>
      </c>
      <c r="AN20" s="3">
        <v>0</v>
      </c>
      <c r="AO20" s="3">
        <v>0</v>
      </c>
      <c r="AP20" s="3">
        <v>-39.799999999999997</v>
      </c>
      <c r="AQ20" s="3">
        <v>-81.599999999999994</v>
      </c>
      <c r="AR20" s="3">
        <v>0</v>
      </c>
      <c r="AS20" s="3">
        <v>15.3</v>
      </c>
      <c r="AT20" s="3">
        <v>12.2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5">
      <c r="A21" s="4" t="s">
        <v>133</v>
      </c>
      <c r="B21" s="3">
        <v>1.5</v>
      </c>
      <c r="C21" s="3">
        <v>-29.5</v>
      </c>
      <c r="D21" s="3">
        <v>29.5</v>
      </c>
      <c r="E21" s="3">
        <v>0</v>
      </c>
      <c r="F21" s="3">
        <v>0</v>
      </c>
      <c r="G21" s="3">
        <v>0</v>
      </c>
      <c r="H21" s="3">
        <v>-118.1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-17.2</v>
      </c>
      <c r="O21" s="3">
        <v>0</v>
      </c>
      <c r="P21" s="3">
        <v>0</v>
      </c>
      <c r="Q21" s="3">
        <v>59</v>
      </c>
      <c r="R21" s="3">
        <v>-80.2</v>
      </c>
      <c r="S21" s="3">
        <v>33.4</v>
      </c>
      <c r="T21" s="3">
        <v>-7.1</v>
      </c>
      <c r="U21" s="3">
        <v>16.2</v>
      </c>
      <c r="V21" s="3">
        <v>0</v>
      </c>
      <c r="W21" s="3">
        <v>59</v>
      </c>
      <c r="X21" s="3">
        <v>0</v>
      </c>
      <c r="Y21" s="3">
        <v>-0.4</v>
      </c>
      <c r="Z21" s="3">
        <v>-364.9</v>
      </c>
      <c r="AA21" s="3">
        <v>-111</v>
      </c>
      <c r="AB21" s="3">
        <v>0</v>
      </c>
      <c r="AC21" s="3">
        <v>0</v>
      </c>
      <c r="AD21" s="3">
        <v>0</v>
      </c>
      <c r="AE21" s="3">
        <v>0</v>
      </c>
      <c r="AF21" s="3">
        <v>407.3</v>
      </c>
      <c r="AG21" s="3">
        <v>0</v>
      </c>
      <c r="AH21" s="3">
        <v>-109.3</v>
      </c>
      <c r="AI21" s="5">
        <v>0</v>
      </c>
      <c r="AJ21" s="5">
        <v>8.3000000000000007</v>
      </c>
      <c r="AK21" s="3">
        <v>3.9</v>
      </c>
      <c r="AL21" s="3">
        <v>1.1000000000000001</v>
      </c>
      <c r="AM21" s="3">
        <v>83.8</v>
      </c>
      <c r="AN21" s="3">
        <v>0</v>
      </c>
      <c r="AO21" s="3">
        <v>0</v>
      </c>
      <c r="AP21" s="3">
        <v>-38.4</v>
      </c>
      <c r="AQ21" s="3">
        <v>-78.599999999999994</v>
      </c>
      <c r="AR21" s="3">
        <v>0</v>
      </c>
      <c r="AS21" s="3">
        <v>14.8</v>
      </c>
      <c r="AT21" s="3">
        <v>318.8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5">
      <c r="A22" s="4" t="s">
        <v>134</v>
      </c>
      <c r="B22" s="3">
        <v>-3.3</v>
      </c>
      <c r="C22" s="3">
        <v>-30.4</v>
      </c>
      <c r="D22" s="3">
        <v>30.4</v>
      </c>
      <c r="E22" s="3">
        <v>0</v>
      </c>
      <c r="F22" s="3">
        <v>0</v>
      </c>
      <c r="G22" s="3">
        <v>0</v>
      </c>
      <c r="H22" s="3">
        <v>-121.6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-32.5</v>
      </c>
      <c r="O22" s="3">
        <v>0</v>
      </c>
      <c r="P22" s="3">
        <v>0</v>
      </c>
      <c r="Q22" s="3">
        <v>60.8</v>
      </c>
      <c r="R22" s="3">
        <v>-122.3</v>
      </c>
      <c r="S22" s="3">
        <v>45.6</v>
      </c>
      <c r="T22" s="3">
        <v>-62.5</v>
      </c>
      <c r="U22" s="3">
        <v>-50.2</v>
      </c>
      <c r="V22" s="3">
        <v>30.4</v>
      </c>
      <c r="W22" s="3">
        <v>60.8</v>
      </c>
      <c r="X22" s="3">
        <v>0</v>
      </c>
      <c r="Y22" s="3">
        <v>-0.5</v>
      </c>
      <c r="Z22" s="3">
        <v>-375.9</v>
      </c>
      <c r="AA22" s="3">
        <v>-114.3</v>
      </c>
      <c r="AB22" s="3">
        <v>0</v>
      </c>
      <c r="AC22" s="3">
        <v>0</v>
      </c>
      <c r="AD22" s="3">
        <v>3.9</v>
      </c>
      <c r="AE22" s="3">
        <v>0</v>
      </c>
      <c r="AF22" s="3">
        <v>-30.4</v>
      </c>
      <c r="AG22" s="3">
        <v>0</v>
      </c>
      <c r="AH22" s="3">
        <v>39.9</v>
      </c>
      <c r="AI22" s="5">
        <v>0</v>
      </c>
      <c r="AJ22" s="5">
        <v>-31.2</v>
      </c>
      <c r="AK22" s="3">
        <v>15.2</v>
      </c>
      <c r="AL22" s="3">
        <v>1.1000000000000001</v>
      </c>
      <c r="AM22" s="3">
        <v>86.1</v>
      </c>
      <c r="AN22" s="3">
        <v>30.4</v>
      </c>
      <c r="AO22" s="3">
        <v>0</v>
      </c>
      <c r="AP22" s="3">
        <v>-39.5</v>
      </c>
      <c r="AQ22" s="3">
        <v>-81</v>
      </c>
      <c r="AR22" s="3">
        <v>11.9</v>
      </c>
      <c r="AS22" s="3">
        <v>15.2</v>
      </c>
      <c r="AT22" s="3">
        <v>-91.2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5">
        <v>0</v>
      </c>
      <c r="BC22" s="3">
        <v>0</v>
      </c>
      <c r="BD22" s="3">
        <v>0</v>
      </c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5">
      <c r="A23" s="4" t="s">
        <v>135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-124.7</v>
      </c>
      <c r="O23" s="3">
        <v>0</v>
      </c>
      <c r="P23" s="3">
        <v>0</v>
      </c>
      <c r="Q23" s="3">
        <v>0</v>
      </c>
      <c r="R23" s="3">
        <v>95.2</v>
      </c>
      <c r="S23" s="3">
        <v>0</v>
      </c>
      <c r="T23" s="3">
        <v>41</v>
      </c>
      <c r="U23" s="3">
        <v>11.3</v>
      </c>
      <c r="V23" s="3">
        <v>29.3</v>
      </c>
      <c r="W23" s="3">
        <v>-44</v>
      </c>
      <c r="X23" s="3">
        <v>0</v>
      </c>
      <c r="Y23" s="3">
        <v>-0.5</v>
      </c>
      <c r="Z23" s="3">
        <v>-129.4</v>
      </c>
      <c r="AA23" s="3">
        <v>-19.899999999999999</v>
      </c>
      <c r="AB23" s="3">
        <v>0</v>
      </c>
      <c r="AC23" s="3">
        <v>0</v>
      </c>
      <c r="AD23" s="3">
        <v>3.9</v>
      </c>
      <c r="AE23" s="3">
        <v>0</v>
      </c>
      <c r="AF23" s="3">
        <v>0</v>
      </c>
      <c r="AG23" s="3">
        <v>0</v>
      </c>
      <c r="AH23" s="3">
        <v>-266.3</v>
      </c>
      <c r="AI23" s="5">
        <v>0</v>
      </c>
      <c r="AJ23" s="5">
        <v>-80.599999999999994</v>
      </c>
      <c r="AK23" s="3">
        <v>0</v>
      </c>
      <c r="AL23" s="3">
        <v>0</v>
      </c>
      <c r="AM23" s="3">
        <v>24.5</v>
      </c>
      <c r="AN23" s="3">
        <v>26.4</v>
      </c>
      <c r="AO23" s="3">
        <v>0</v>
      </c>
      <c r="AP23" s="3">
        <v>-8.8000000000000007</v>
      </c>
      <c r="AQ23" s="3">
        <v>-78.099999999999994</v>
      </c>
      <c r="AR23" s="3">
        <v>16.399999999999999</v>
      </c>
      <c r="AS23" s="3">
        <v>14.7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5">
        <v>0</v>
      </c>
      <c r="BC23" s="3">
        <v>0</v>
      </c>
      <c r="BD23" s="3">
        <v>0</v>
      </c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5">
      <c r="A24" s="4" t="s">
        <v>136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-142.1</v>
      </c>
      <c r="O24" s="3">
        <v>0</v>
      </c>
      <c r="P24" s="3">
        <v>0</v>
      </c>
      <c r="Q24" s="3">
        <v>0</v>
      </c>
      <c r="R24" s="3">
        <v>203.8</v>
      </c>
      <c r="S24" s="3">
        <v>37.799999999999997</v>
      </c>
      <c r="T24" s="3">
        <v>-8.3000000000000007</v>
      </c>
      <c r="U24" s="3">
        <v>9.6</v>
      </c>
      <c r="V24" s="3">
        <v>30.2</v>
      </c>
      <c r="W24" s="3">
        <v>-45.3</v>
      </c>
      <c r="X24" s="3">
        <v>0</v>
      </c>
      <c r="Y24" s="3">
        <v>-1.4</v>
      </c>
      <c r="Z24" s="3">
        <v>-133.30000000000001</v>
      </c>
      <c r="AA24" s="3">
        <v>-15.4</v>
      </c>
      <c r="AB24" s="3">
        <v>0</v>
      </c>
      <c r="AC24" s="3">
        <v>0</v>
      </c>
      <c r="AD24" s="3">
        <v>3.9</v>
      </c>
      <c r="AE24" s="3">
        <v>0</v>
      </c>
      <c r="AF24" s="3">
        <v>0</v>
      </c>
      <c r="AG24" s="3">
        <v>0</v>
      </c>
      <c r="AH24" s="3">
        <v>-279.10000000000002</v>
      </c>
      <c r="AI24" s="5">
        <v>0</v>
      </c>
      <c r="AJ24" s="5">
        <v>22.7</v>
      </c>
      <c r="AK24" s="3">
        <v>37.799999999999997</v>
      </c>
      <c r="AL24" s="3">
        <v>0</v>
      </c>
      <c r="AM24" s="3">
        <v>24.1</v>
      </c>
      <c r="AN24" s="3">
        <v>27.2</v>
      </c>
      <c r="AO24" s="3">
        <v>0</v>
      </c>
      <c r="AP24" s="3">
        <v>-9.1</v>
      </c>
      <c r="AQ24" s="3">
        <v>-75.3</v>
      </c>
      <c r="AR24" s="3">
        <v>13.5</v>
      </c>
      <c r="AS24" s="3">
        <v>15.1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5">
      <c r="A25" s="4" t="s">
        <v>137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3.1</v>
      </c>
      <c r="O25" s="3">
        <v>0</v>
      </c>
      <c r="P25" s="3">
        <v>0</v>
      </c>
      <c r="Q25" s="3">
        <v>0</v>
      </c>
      <c r="R25" s="3">
        <v>182.4</v>
      </c>
      <c r="S25" s="3">
        <v>37.6</v>
      </c>
      <c r="T25" s="3">
        <v>-105.2</v>
      </c>
      <c r="U25" s="3">
        <v>16.3</v>
      </c>
      <c r="V25" s="3">
        <v>30.1</v>
      </c>
      <c r="W25" s="3">
        <v>-45.1</v>
      </c>
      <c r="X25" s="3">
        <v>0</v>
      </c>
      <c r="Y25" s="3">
        <v>-1.1000000000000001</v>
      </c>
      <c r="Z25" s="3">
        <v>-136.69999999999999</v>
      </c>
      <c r="AA25" s="3">
        <v>-15.3</v>
      </c>
      <c r="AB25" s="3">
        <v>0</v>
      </c>
      <c r="AC25" s="3">
        <v>0</v>
      </c>
      <c r="AD25" s="3">
        <v>3.9</v>
      </c>
      <c r="AE25" s="3">
        <v>0</v>
      </c>
      <c r="AF25" s="3">
        <v>0</v>
      </c>
      <c r="AG25" s="3">
        <v>0</v>
      </c>
      <c r="AH25" s="3">
        <v>-181.2</v>
      </c>
      <c r="AI25" s="5">
        <v>0</v>
      </c>
      <c r="AJ25" s="5">
        <v>-28.1</v>
      </c>
      <c r="AK25" s="3">
        <v>37.6</v>
      </c>
      <c r="AL25" s="3">
        <v>0</v>
      </c>
      <c r="AM25" s="3">
        <v>45.4</v>
      </c>
      <c r="AN25" s="3">
        <v>27.1</v>
      </c>
      <c r="AO25" s="3">
        <v>0</v>
      </c>
      <c r="AP25" s="3">
        <v>-9</v>
      </c>
      <c r="AQ25" s="3">
        <v>-75</v>
      </c>
      <c r="AR25" s="3">
        <v>14.3</v>
      </c>
      <c r="AS25" s="3">
        <v>15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5">
      <c r="A26" s="4" t="s">
        <v>138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-7</v>
      </c>
      <c r="O26" s="3">
        <v>0</v>
      </c>
      <c r="P26" s="3">
        <v>0</v>
      </c>
      <c r="Q26" s="3">
        <v>0</v>
      </c>
      <c r="R26" s="3">
        <v>134.9</v>
      </c>
      <c r="S26" s="3">
        <v>15.8</v>
      </c>
      <c r="T26" s="3">
        <v>-94.7</v>
      </c>
      <c r="U26" s="3">
        <v>15</v>
      </c>
      <c r="V26" s="3">
        <v>27.1</v>
      </c>
      <c r="W26" s="3">
        <v>-40.6</v>
      </c>
      <c r="X26" s="3">
        <v>0</v>
      </c>
      <c r="Y26" s="3">
        <v>-0.9</v>
      </c>
      <c r="Z26" s="3">
        <v>-123</v>
      </c>
      <c r="AA26" s="3">
        <v>-13.8</v>
      </c>
      <c r="AB26" s="3">
        <v>0</v>
      </c>
      <c r="AC26" s="3">
        <v>0</v>
      </c>
      <c r="AD26" s="3">
        <v>3.9</v>
      </c>
      <c r="AE26" s="3">
        <v>0</v>
      </c>
      <c r="AF26" s="3">
        <v>0</v>
      </c>
      <c r="AG26" s="3">
        <v>0</v>
      </c>
      <c r="AH26" s="3">
        <v>-163.6</v>
      </c>
      <c r="AI26" s="5">
        <v>0</v>
      </c>
      <c r="AJ26" s="5">
        <v>-54.5</v>
      </c>
      <c r="AK26" s="3">
        <v>15.8</v>
      </c>
      <c r="AL26" s="3">
        <v>0</v>
      </c>
      <c r="AM26" s="3">
        <v>41.2</v>
      </c>
      <c r="AN26" s="3">
        <v>24.4</v>
      </c>
      <c r="AO26" s="3">
        <v>0</v>
      </c>
      <c r="AP26" s="3">
        <v>-8.1</v>
      </c>
      <c r="AQ26" s="3">
        <v>-67.5</v>
      </c>
      <c r="AR26" s="3">
        <v>25.8</v>
      </c>
      <c r="AS26" s="3">
        <v>13.5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5">
      <c r="A27" s="4" t="s">
        <v>139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-8.9</v>
      </c>
      <c r="O27" s="3">
        <v>0</v>
      </c>
      <c r="P27" s="3">
        <v>0</v>
      </c>
      <c r="Q27" s="3">
        <v>0</v>
      </c>
      <c r="R27" s="3">
        <v>120</v>
      </c>
      <c r="S27" s="3">
        <v>0</v>
      </c>
      <c r="T27" s="3">
        <v>-104.5</v>
      </c>
      <c r="U27" s="3">
        <v>16</v>
      </c>
      <c r="V27" s="3">
        <v>29.9</v>
      </c>
      <c r="W27" s="3">
        <v>-44.8</v>
      </c>
      <c r="X27" s="3">
        <v>0</v>
      </c>
      <c r="Y27" s="3">
        <v>-0.4</v>
      </c>
      <c r="Z27" s="3">
        <v>-135.80000000000001</v>
      </c>
      <c r="AA27" s="3">
        <v>-20.3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-182.2</v>
      </c>
      <c r="AI27" s="5">
        <v>0</v>
      </c>
      <c r="AJ27" s="5">
        <v>-89</v>
      </c>
      <c r="AK27" s="3">
        <v>0</v>
      </c>
      <c r="AL27" s="3">
        <v>0</v>
      </c>
      <c r="AM27" s="3">
        <v>45</v>
      </c>
      <c r="AN27" s="3">
        <v>26.9</v>
      </c>
      <c r="AO27" s="3">
        <v>0</v>
      </c>
      <c r="AP27" s="3">
        <v>-9</v>
      </c>
      <c r="AQ27" s="3">
        <v>-29.3</v>
      </c>
      <c r="AR27" s="3">
        <v>15.9</v>
      </c>
      <c r="AS27" s="3">
        <v>14.9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5">
      <c r="A28" s="4" t="s">
        <v>140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-21.9</v>
      </c>
      <c r="O28" s="3">
        <v>0</v>
      </c>
      <c r="P28" s="3">
        <v>0</v>
      </c>
      <c r="Q28" s="3">
        <v>0</v>
      </c>
      <c r="R28" s="3">
        <v>-111.2</v>
      </c>
      <c r="S28" s="3">
        <v>0</v>
      </c>
      <c r="T28" s="3">
        <v>0</v>
      </c>
      <c r="U28" s="3">
        <v>16</v>
      </c>
      <c r="V28" s="3">
        <v>0</v>
      </c>
      <c r="W28" s="3">
        <v>0</v>
      </c>
      <c r="X28" s="3">
        <v>0</v>
      </c>
      <c r="Y28" s="3">
        <v>-0.4</v>
      </c>
      <c r="Z28" s="3">
        <v>0</v>
      </c>
      <c r="AA28" s="3">
        <v>-19.600000000000001</v>
      </c>
      <c r="AB28" s="3">
        <v>0</v>
      </c>
      <c r="AC28" s="3">
        <v>0</v>
      </c>
      <c r="AD28" s="3">
        <v>3.8</v>
      </c>
      <c r="AE28" s="3">
        <v>0</v>
      </c>
      <c r="AF28" s="3">
        <v>0</v>
      </c>
      <c r="AG28" s="3">
        <v>0</v>
      </c>
      <c r="AH28" s="3">
        <v>-177.3</v>
      </c>
      <c r="AI28" s="5">
        <v>0</v>
      </c>
      <c r="AJ28" s="5">
        <v>3.9</v>
      </c>
      <c r="AK28" s="3">
        <v>0</v>
      </c>
      <c r="AL28" s="3">
        <v>0</v>
      </c>
      <c r="AM28" s="3">
        <v>43.5</v>
      </c>
      <c r="AN28" s="3">
        <v>-2.9</v>
      </c>
      <c r="AO28" s="3">
        <v>0</v>
      </c>
      <c r="AP28" s="3">
        <v>-8.6</v>
      </c>
      <c r="AQ28" s="3">
        <v>-28.2</v>
      </c>
      <c r="AR28" s="3">
        <v>20.100000000000001</v>
      </c>
      <c r="AS28" s="3">
        <v>14.4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5">
      <c r="A29" s="4" t="s">
        <v>141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-43.4</v>
      </c>
      <c r="O29" s="3">
        <v>0</v>
      </c>
      <c r="P29" s="3">
        <v>0</v>
      </c>
      <c r="Q29" s="3">
        <v>0</v>
      </c>
      <c r="R29" s="3">
        <v>-112.9</v>
      </c>
      <c r="S29" s="3">
        <v>0</v>
      </c>
      <c r="T29" s="3">
        <v>0</v>
      </c>
      <c r="U29" s="3">
        <v>16.3</v>
      </c>
      <c r="V29" s="3">
        <v>0</v>
      </c>
      <c r="W29" s="3">
        <v>0</v>
      </c>
      <c r="X29" s="3">
        <v>0</v>
      </c>
      <c r="Y29" s="3">
        <v>-0.4</v>
      </c>
      <c r="Z29" s="3">
        <v>0</v>
      </c>
      <c r="AA29" s="3">
        <v>-111.4</v>
      </c>
      <c r="AB29" s="3">
        <v>0</v>
      </c>
      <c r="AC29" s="3">
        <v>0</v>
      </c>
      <c r="AD29" s="3">
        <v>3.8</v>
      </c>
      <c r="AE29" s="3">
        <v>0</v>
      </c>
      <c r="AF29" s="3">
        <v>0</v>
      </c>
      <c r="AG29" s="3">
        <v>0</v>
      </c>
      <c r="AH29" s="3">
        <v>-42.3</v>
      </c>
      <c r="AI29" s="3">
        <v>0</v>
      </c>
      <c r="AJ29" s="3">
        <v>5.6</v>
      </c>
      <c r="AK29" s="3">
        <v>0</v>
      </c>
      <c r="AL29" s="3">
        <v>0</v>
      </c>
      <c r="AM29" s="3">
        <v>44.6</v>
      </c>
      <c r="AN29" s="3">
        <v>-3</v>
      </c>
      <c r="AO29" s="3">
        <v>0</v>
      </c>
      <c r="AP29" s="3">
        <v>-8.9</v>
      </c>
      <c r="AQ29" s="3">
        <v>-29</v>
      </c>
      <c r="AR29" s="3">
        <v>17.3</v>
      </c>
      <c r="AS29" s="3">
        <v>14.8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5">
      <c r="A30" s="4" t="s">
        <v>142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-23.6</v>
      </c>
      <c r="O30" s="3">
        <v>0</v>
      </c>
      <c r="P30" s="3">
        <v>0</v>
      </c>
      <c r="Q30" s="3">
        <v>0</v>
      </c>
      <c r="R30" s="3">
        <v>-110.2</v>
      </c>
      <c r="S30" s="3">
        <v>0</v>
      </c>
      <c r="T30" s="3">
        <v>0</v>
      </c>
      <c r="U30" s="3">
        <v>15.7</v>
      </c>
      <c r="V30" s="3">
        <v>0</v>
      </c>
      <c r="W30" s="3">
        <v>0</v>
      </c>
      <c r="X30" s="3">
        <v>0</v>
      </c>
      <c r="Y30" s="3">
        <v>-0.4</v>
      </c>
      <c r="Z30" s="3">
        <v>0</v>
      </c>
      <c r="AA30" s="3">
        <v>-107.4</v>
      </c>
      <c r="AB30" s="3">
        <v>0</v>
      </c>
      <c r="AC30" s="3">
        <v>0</v>
      </c>
      <c r="AD30" s="3">
        <v>3.8</v>
      </c>
      <c r="AE30" s="3">
        <v>0</v>
      </c>
      <c r="AF30" s="3">
        <v>0</v>
      </c>
      <c r="AG30" s="3">
        <v>0</v>
      </c>
      <c r="AH30" s="3">
        <v>-177.8</v>
      </c>
      <c r="AI30" s="3">
        <v>0</v>
      </c>
      <c r="AJ30" s="3">
        <v>4</v>
      </c>
      <c r="AK30" s="3">
        <v>0</v>
      </c>
      <c r="AL30" s="3">
        <v>0</v>
      </c>
      <c r="AM30" s="3">
        <v>43.1</v>
      </c>
      <c r="AN30" s="3">
        <v>-2.9</v>
      </c>
      <c r="AO30" s="3">
        <v>0</v>
      </c>
      <c r="AP30" s="3">
        <v>-8.6</v>
      </c>
      <c r="AQ30" s="3">
        <v>-28</v>
      </c>
      <c r="AR30" s="3">
        <v>21.5</v>
      </c>
      <c r="AS30" s="3">
        <v>14.3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5">
      <c r="A31" s="4" t="s">
        <v>143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-18.600000000000001</v>
      </c>
      <c r="O31" s="3">
        <v>0</v>
      </c>
      <c r="P31" s="3">
        <v>0</v>
      </c>
      <c r="Q31" s="3">
        <v>0</v>
      </c>
      <c r="R31" s="3">
        <v>-115.6</v>
      </c>
      <c r="S31" s="3">
        <v>0</v>
      </c>
      <c r="T31" s="3">
        <v>0</v>
      </c>
      <c r="U31" s="3">
        <v>16</v>
      </c>
      <c r="V31" s="3">
        <v>0</v>
      </c>
      <c r="W31" s="3">
        <v>0</v>
      </c>
      <c r="X31" s="3">
        <v>0</v>
      </c>
      <c r="Y31" s="3">
        <v>-0.4</v>
      </c>
      <c r="Z31" s="3">
        <v>0</v>
      </c>
      <c r="AA31" s="3">
        <v>-110.5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-177.4</v>
      </c>
      <c r="AI31" s="3">
        <v>0</v>
      </c>
      <c r="AJ31" s="3">
        <v>1.9</v>
      </c>
      <c r="AK31" s="3">
        <v>0</v>
      </c>
      <c r="AL31" s="3">
        <v>0</v>
      </c>
      <c r="AM31" s="3">
        <v>44.2</v>
      </c>
      <c r="AN31" s="3">
        <v>-2.9</v>
      </c>
      <c r="AO31" s="3">
        <v>0</v>
      </c>
      <c r="AP31" s="3">
        <v>-8.8000000000000007</v>
      </c>
      <c r="AQ31" s="3">
        <v>-28.8</v>
      </c>
      <c r="AR31" s="3">
        <v>18.7</v>
      </c>
      <c r="AS31" s="3">
        <v>14.7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5">
      <c r="A32" s="4" t="s">
        <v>144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-20.2</v>
      </c>
      <c r="O32" s="3">
        <v>0</v>
      </c>
      <c r="P32" s="3">
        <v>0</v>
      </c>
      <c r="Q32" s="3">
        <v>0</v>
      </c>
      <c r="R32" s="3">
        <v>-117.1</v>
      </c>
      <c r="S32" s="3">
        <v>0</v>
      </c>
      <c r="T32" s="3">
        <v>0</v>
      </c>
      <c r="U32" s="3">
        <v>15.8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-110.1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-178.3</v>
      </c>
      <c r="AI32" s="3">
        <v>0</v>
      </c>
      <c r="AJ32" s="3">
        <v>0</v>
      </c>
      <c r="AK32" s="3">
        <v>0</v>
      </c>
      <c r="AL32" s="3">
        <v>0</v>
      </c>
      <c r="AM32" s="3">
        <v>43.9</v>
      </c>
      <c r="AN32" s="3">
        <v>-2.9</v>
      </c>
      <c r="AO32" s="3">
        <v>0</v>
      </c>
      <c r="AP32" s="3">
        <v>-8.8000000000000007</v>
      </c>
      <c r="AQ32" s="3">
        <v>-28.7</v>
      </c>
      <c r="AR32" s="3">
        <v>19.399999999999999</v>
      </c>
      <c r="AS32" s="3">
        <v>14.6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5">
      <c r="A33" s="4" t="s">
        <v>145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-19.3</v>
      </c>
      <c r="O33" s="3">
        <v>0</v>
      </c>
      <c r="P33" s="3">
        <v>0</v>
      </c>
      <c r="Q33" s="3">
        <v>0</v>
      </c>
      <c r="R33" s="3">
        <v>-112.8</v>
      </c>
      <c r="S33" s="3">
        <v>0</v>
      </c>
      <c r="T33" s="3">
        <v>0</v>
      </c>
      <c r="U33" s="3">
        <v>15.3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-106.1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-171.7</v>
      </c>
      <c r="AI33" s="3">
        <v>0</v>
      </c>
      <c r="AJ33" s="3">
        <v>0</v>
      </c>
      <c r="AK33" s="3">
        <v>0</v>
      </c>
      <c r="AL33" s="3">
        <v>0</v>
      </c>
      <c r="AM33" s="3">
        <v>42.4</v>
      </c>
      <c r="AN33" s="3">
        <v>-2.8</v>
      </c>
      <c r="AO33" s="3">
        <v>0</v>
      </c>
      <c r="AP33" s="3">
        <v>-8.5</v>
      </c>
      <c r="AQ33" s="3">
        <v>-27.6</v>
      </c>
      <c r="AR33" s="3">
        <v>23.4</v>
      </c>
      <c r="AS33" s="3">
        <v>14.1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5">
      <c r="A34" s="4" t="s">
        <v>146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-38.6</v>
      </c>
      <c r="O34" s="3">
        <v>0</v>
      </c>
      <c r="P34" s="3">
        <v>0</v>
      </c>
      <c r="Q34" s="3">
        <v>0</v>
      </c>
      <c r="R34" s="3">
        <v>-116.1</v>
      </c>
      <c r="S34" s="3">
        <v>0</v>
      </c>
      <c r="T34" s="3">
        <v>0</v>
      </c>
      <c r="U34" s="3">
        <v>15.6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-109.2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-37.4</v>
      </c>
      <c r="AI34" s="3">
        <v>0</v>
      </c>
      <c r="AJ34" s="3">
        <v>0</v>
      </c>
      <c r="AK34" s="3">
        <v>0</v>
      </c>
      <c r="AL34" s="3">
        <v>0</v>
      </c>
      <c r="AM34" s="3">
        <v>43.5</v>
      </c>
      <c r="AN34" s="3">
        <v>-2.9</v>
      </c>
      <c r="AO34" s="3">
        <v>0</v>
      </c>
      <c r="AP34" s="3">
        <v>-8.6999999999999993</v>
      </c>
      <c r="AQ34" s="3">
        <v>-28.4</v>
      </c>
      <c r="AR34" s="3">
        <v>6.9</v>
      </c>
      <c r="AS34" s="3">
        <v>14.5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5">
      <c r="A35" s="4" t="s">
        <v>147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306.10000000000002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43</v>
      </c>
      <c r="V35" s="3">
        <v>0</v>
      </c>
      <c r="W35" s="3">
        <v>0</v>
      </c>
      <c r="X35" s="3">
        <v>0</v>
      </c>
      <c r="Y35" s="3">
        <v>-0.5</v>
      </c>
      <c r="Z35" s="3">
        <v>0</v>
      </c>
      <c r="AA35" s="3">
        <v>-19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-170.4</v>
      </c>
      <c r="AI35" s="3">
        <v>0</v>
      </c>
      <c r="AJ35" s="3">
        <v>0</v>
      </c>
      <c r="AK35" s="3">
        <v>0</v>
      </c>
      <c r="AL35" s="3">
        <v>0</v>
      </c>
      <c r="AM35" s="3">
        <v>42</v>
      </c>
      <c r="AN35" s="3">
        <v>-2.8</v>
      </c>
      <c r="AO35" s="3">
        <v>0</v>
      </c>
      <c r="AP35" s="3">
        <v>-8.4</v>
      </c>
      <c r="AQ35" s="3">
        <v>-27.4</v>
      </c>
      <c r="AR35" s="3">
        <v>10.8</v>
      </c>
      <c r="AS35" s="3">
        <v>14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5">
      <c r="A36" s="4" t="s">
        <v>148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314.60000000000002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44.1</v>
      </c>
      <c r="V36" s="3">
        <v>0</v>
      </c>
      <c r="W36" s="3">
        <v>0</v>
      </c>
      <c r="X36" s="3">
        <v>0</v>
      </c>
      <c r="Y36" s="3">
        <v>-1.3</v>
      </c>
      <c r="Z36" s="3">
        <v>0</v>
      </c>
      <c r="AA36" s="3">
        <v>-14.7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-175.6</v>
      </c>
      <c r="AI36" s="3">
        <v>0</v>
      </c>
      <c r="AJ36" s="3">
        <v>0</v>
      </c>
      <c r="AK36" s="3">
        <v>0</v>
      </c>
      <c r="AL36" s="3">
        <v>0</v>
      </c>
      <c r="AM36" s="3">
        <v>43</v>
      </c>
      <c r="AN36" s="3">
        <v>-2.9</v>
      </c>
      <c r="AO36" s="3">
        <v>0</v>
      </c>
      <c r="AP36" s="3">
        <v>-8.6</v>
      </c>
      <c r="AQ36" s="3">
        <v>-23.3</v>
      </c>
      <c r="AR36" s="3">
        <v>8.3000000000000007</v>
      </c>
      <c r="AS36" s="3">
        <v>14.4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5">
      <c r="A37" s="4" t="s">
        <v>149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313.2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43.8</v>
      </c>
      <c r="V37" s="3">
        <v>0</v>
      </c>
      <c r="W37" s="3">
        <v>0</v>
      </c>
      <c r="X37" s="3">
        <v>0</v>
      </c>
      <c r="Y37" s="3">
        <v>-0.9</v>
      </c>
      <c r="Z37" s="3">
        <v>-28.6</v>
      </c>
      <c r="AA37" s="3">
        <v>-14.6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-189.1</v>
      </c>
      <c r="AI37" s="3">
        <v>0</v>
      </c>
      <c r="AJ37" s="3">
        <v>0</v>
      </c>
      <c r="AK37" s="3">
        <v>0</v>
      </c>
      <c r="AL37" s="3">
        <v>0</v>
      </c>
      <c r="AM37" s="3">
        <v>42.8</v>
      </c>
      <c r="AN37" s="3">
        <v>-2.9</v>
      </c>
      <c r="AO37" s="3">
        <v>0</v>
      </c>
      <c r="AP37" s="3">
        <v>-8.6</v>
      </c>
      <c r="AQ37" s="3">
        <v>-23.2</v>
      </c>
      <c r="AR37" s="3">
        <v>12.9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5">
      <c r="A38" s="4" t="s">
        <v>150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275.2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39.700000000000003</v>
      </c>
      <c r="V38" s="3">
        <v>0</v>
      </c>
      <c r="W38" s="3">
        <v>0</v>
      </c>
      <c r="X38" s="3">
        <v>0</v>
      </c>
      <c r="Y38" s="3">
        <v>-0.6</v>
      </c>
      <c r="Z38" s="3">
        <v>-25.7</v>
      </c>
      <c r="AA38" s="3">
        <v>-13.1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-176.6</v>
      </c>
      <c r="AI38" s="3">
        <v>0</v>
      </c>
      <c r="AJ38" s="3">
        <v>0</v>
      </c>
      <c r="AK38" s="3">
        <v>0</v>
      </c>
      <c r="AL38" s="3">
        <v>0</v>
      </c>
      <c r="AM38" s="3">
        <v>38.700000000000003</v>
      </c>
      <c r="AN38" s="3">
        <v>-2.6</v>
      </c>
      <c r="AO38" s="3">
        <v>0</v>
      </c>
      <c r="AP38" s="3">
        <v>-7.7</v>
      </c>
      <c r="AQ38" s="3">
        <v>-20.9</v>
      </c>
      <c r="AR38" s="3">
        <v>22.4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5">
      <c r="A39" s="4" t="s">
        <v>151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303.2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43.3</v>
      </c>
      <c r="V39" s="3">
        <v>0</v>
      </c>
      <c r="W39" s="3">
        <v>0</v>
      </c>
      <c r="X39" s="3">
        <v>0</v>
      </c>
      <c r="Y39" s="3">
        <v>-0.4</v>
      </c>
      <c r="Z39" s="3">
        <v>-28.3</v>
      </c>
      <c r="AA39" s="3">
        <v>-19.3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-194.7</v>
      </c>
      <c r="AI39" s="3">
        <v>0</v>
      </c>
      <c r="AJ39" s="3">
        <v>0</v>
      </c>
      <c r="AK39" s="3">
        <v>0</v>
      </c>
      <c r="AL39" s="3">
        <v>0</v>
      </c>
      <c r="AM39" s="3">
        <v>42.3</v>
      </c>
      <c r="AN39" s="3">
        <v>-2.8</v>
      </c>
      <c r="AO39" s="3">
        <v>0</v>
      </c>
      <c r="AP39" s="3">
        <v>-8.5</v>
      </c>
      <c r="AQ39" s="3">
        <v>-27.8</v>
      </c>
      <c r="AR39" s="3">
        <v>14.1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5">
      <c r="A40" s="4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292.10000000000002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41.8</v>
      </c>
      <c r="V40" s="3">
        <v>0</v>
      </c>
      <c r="W40" s="3">
        <v>0</v>
      </c>
      <c r="X40" s="3">
        <v>0</v>
      </c>
      <c r="Y40" s="3">
        <v>-0.3</v>
      </c>
      <c r="Z40" s="3">
        <v>-27.3</v>
      </c>
      <c r="AA40" s="3">
        <v>-18.600000000000001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-187.5</v>
      </c>
      <c r="AI40" s="3">
        <v>0</v>
      </c>
      <c r="AJ40" s="3">
        <v>0</v>
      </c>
      <c r="AK40" s="3">
        <v>0</v>
      </c>
      <c r="AL40" s="3">
        <v>0</v>
      </c>
      <c r="AM40" s="3">
        <v>40.799999999999997</v>
      </c>
      <c r="AN40" s="3">
        <v>-2.7</v>
      </c>
      <c r="AO40" s="3">
        <v>0</v>
      </c>
      <c r="AP40" s="3">
        <v>-8.1999999999999993</v>
      </c>
      <c r="AQ40" s="3">
        <v>-26.8</v>
      </c>
      <c r="AR40" s="3">
        <v>17.5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5">
      <c r="A41" s="4" t="s">
        <v>153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282.60000000000002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28.7</v>
      </c>
      <c r="V41" s="3">
        <v>0</v>
      </c>
      <c r="W41" s="3">
        <v>0</v>
      </c>
      <c r="X41" s="3">
        <v>0</v>
      </c>
      <c r="Y41" s="3">
        <v>-0.3</v>
      </c>
      <c r="Z41" s="3">
        <v>-28.1</v>
      </c>
      <c r="AA41" s="3">
        <v>-19.100000000000001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-57.6</v>
      </c>
      <c r="AI41" s="3">
        <v>0</v>
      </c>
      <c r="AJ41" s="3">
        <v>0</v>
      </c>
      <c r="AK41" s="3">
        <v>0</v>
      </c>
      <c r="AL41" s="3">
        <v>0</v>
      </c>
      <c r="AM41" s="3">
        <v>41.8</v>
      </c>
      <c r="AN41" s="3">
        <v>-2.8</v>
      </c>
      <c r="AO41" s="3">
        <v>0</v>
      </c>
      <c r="AP41" s="3">
        <v>-8.4</v>
      </c>
      <c r="AQ41" s="3">
        <v>-27.6</v>
      </c>
      <c r="AR41" s="3">
        <v>15.2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5">
      <c r="A42" s="4" t="s">
        <v>154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289.5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3.3</v>
      </c>
      <c r="V42" s="3">
        <v>0</v>
      </c>
      <c r="W42" s="3">
        <v>0</v>
      </c>
      <c r="X42" s="3">
        <v>0</v>
      </c>
      <c r="Y42" s="3">
        <v>-0.3</v>
      </c>
      <c r="Z42" s="3">
        <v>-27</v>
      </c>
      <c r="AA42" s="3">
        <v>-18.399999999999999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-185.8</v>
      </c>
      <c r="AI42" s="3">
        <v>0</v>
      </c>
      <c r="AJ42" s="3">
        <v>0</v>
      </c>
      <c r="AK42" s="3">
        <v>0</v>
      </c>
      <c r="AL42" s="3">
        <v>0</v>
      </c>
      <c r="AM42" s="3">
        <v>40.4</v>
      </c>
      <c r="AN42" s="3">
        <v>-2.7</v>
      </c>
      <c r="AO42" s="3">
        <v>0</v>
      </c>
      <c r="AP42" s="3">
        <v>-8.1</v>
      </c>
      <c r="AQ42" s="3">
        <v>-26.6</v>
      </c>
      <c r="AR42" s="3">
        <v>18.600000000000001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5">
      <c r="A43" s="4" t="s">
        <v>155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297.7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3.2</v>
      </c>
      <c r="V43" s="3">
        <v>0</v>
      </c>
      <c r="W43" s="3">
        <v>0</v>
      </c>
      <c r="X43" s="3">
        <v>0</v>
      </c>
      <c r="Y43" s="3">
        <v>-0.3</v>
      </c>
      <c r="Z43" s="3">
        <v>-27.8</v>
      </c>
      <c r="AA43" s="3">
        <v>-19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-191.1</v>
      </c>
      <c r="AI43" s="3">
        <v>0</v>
      </c>
      <c r="AJ43" s="3">
        <v>0</v>
      </c>
      <c r="AK43" s="3">
        <v>0</v>
      </c>
      <c r="AL43" s="3">
        <v>0</v>
      </c>
      <c r="AM43" s="3">
        <v>41.4</v>
      </c>
      <c r="AN43" s="3">
        <v>-2.8</v>
      </c>
      <c r="AO43" s="3">
        <v>0</v>
      </c>
      <c r="AP43" s="3">
        <v>-8.4</v>
      </c>
      <c r="AQ43" s="3">
        <v>-27.3</v>
      </c>
      <c r="AR43" s="3">
        <v>16.3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5">
      <c r="A44" s="4" t="s">
        <v>156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296.2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3.2</v>
      </c>
      <c r="V44" s="3">
        <v>0</v>
      </c>
      <c r="W44" s="3">
        <v>0</v>
      </c>
      <c r="X44" s="3">
        <v>0</v>
      </c>
      <c r="Y44" s="3">
        <v>-0.3</v>
      </c>
      <c r="Z44" s="3">
        <v>-27.7</v>
      </c>
      <c r="AA44" s="3">
        <v>-18.899999999999999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-190.2</v>
      </c>
      <c r="AI44" s="3">
        <v>0</v>
      </c>
      <c r="AJ44" s="3">
        <v>0</v>
      </c>
      <c r="AK44" s="3">
        <v>0</v>
      </c>
      <c r="AL44" s="3">
        <v>0</v>
      </c>
      <c r="AM44" s="3">
        <v>41.1</v>
      </c>
      <c r="AN44" s="3">
        <v>-2.8</v>
      </c>
      <c r="AO44" s="3">
        <v>0</v>
      </c>
      <c r="AP44" s="3">
        <v>-8.3000000000000007</v>
      </c>
      <c r="AQ44" s="3">
        <v>-27.2</v>
      </c>
      <c r="AR44" s="3">
        <v>16.8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5">
      <c r="A45" s="4" t="s">
        <v>157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285.3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3.1</v>
      </c>
      <c r="V45" s="3">
        <v>0</v>
      </c>
      <c r="W45" s="3">
        <v>0</v>
      </c>
      <c r="X45" s="3">
        <v>0</v>
      </c>
      <c r="Y45" s="3">
        <v>-0.3</v>
      </c>
      <c r="Z45" s="3">
        <v>-26.7</v>
      </c>
      <c r="AA45" s="3">
        <v>-18.2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-183.1</v>
      </c>
      <c r="AI45" s="3">
        <v>0</v>
      </c>
      <c r="AJ45" s="3">
        <v>0</v>
      </c>
      <c r="AK45" s="3">
        <v>0</v>
      </c>
      <c r="AL45" s="3">
        <v>0</v>
      </c>
      <c r="AM45" s="3">
        <v>39.700000000000003</v>
      </c>
      <c r="AN45" s="3">
        <v>-2.7</v>
      </c>
      <c r="AO45" s="3">
        <v>0</v>
      </c>
      <c r="AP45" s="3">
        <v>-8</v>
      </c>
      <c r="AQ45" s="3">
        <v>-26.2</v>
      </c>
      <c r="AR45" s="3">
        <v>20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5">
      <c r="A46" s="4" t="s">
        <v>158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276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</v>
      </c>
      <c r="V46" s="3">
        <v>0</v>
      </c>
      <c r="W46" s="3">
        <v>0</v>
      </c>
      <c r="X46" s="3">
        <v>0</v>
      </c>
      <c r="Y46" s="3">
        <v>-0.3</v>
      </c>
      <c r="Z46" s="3">
        <v>-27.4</v>
      </c>
      <c r="AA46" s="3">
        <v>-18.7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-56.2</v>
      </c>
      <c r="AI46" s="3">
        <v>0</v>
      </c>
      <c r="AJ46" s="3">
        <v>0</v>
      </c>
      <c r="AK46" s="3">
        <v>0</v>
      </c>
      <c r="AL46" s="3">
        <v>0</v>
      </c>
      <c r="AM46" s="3">
        <v>40.700000000000003</v>
      </c>
      <c r="AN46" s="3">
        <v>-2.7</v>
      </c>
      <c r="AO46" s="3">
        <v>0</v>
      </c>
      <c r="AP46" s="3">
        <v>-8.1999999999999993</v>
      </c>
      <c r="AQ46" s="3">
        <v>-26.9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5">
      <c r="A47" s="4" t="s">
        <v>159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282.60000000000002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-0.4</v>
      </c>
      <c r="Z47" s="3">
        <v>-26.4</v>
      </c>
      <c r="AA47" s="3">
        <v>-18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-181.4</v>
      </c>
      <c r="AI47" s="3">
        <v>0</v>
      </c>
      <c r="AJ47" s="3">
        <v>0</v>
      </c>
      <c r="AK47" s="3">
        <v>0</v>
      </c>
      <c r="AL47" s="3">
        <v>0</v>
      </c>
      <c r="AM47" s="3">
        <v>39.200000000000003</v>
      </c>
      <c r="AN47" s="3">
        <v>-2.6</v>
      </c>
      <c r="AO47" s="3">
        <v>0</v>
      </c>
      <c r="AP47" s="3">
        <v>-7.9</v>
      </c>
      <c r="AQ47" s="3">
        <v>-25.9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5">
      <c r="A48" s="4" t="s">
        <v>160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290.60000000000002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2.9</v>
      </c>
      <c r="V48" s="3">
        <v>0</v>
      </c>
      <c r="W48" s="3">
        <v>0</v>
      </c>
      <c r="X48" s="3">
        <v>0</v>
      </c>
      <c r="Y48" s="3">
        <v>-1</v>
      </c>
      <c r="Z48" s="3">
        <v>-27.2</v>
      </c>
      <c r="AA48" s="3">
        <v>-13.9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-186.5</v>
      </c>
      <c r="AI48" s="3">
        <v>0</v>
      </c>
      <c r="AJ48" s="3">
        <v>0</v>
      </c>
      <c r="AK48" s="3">
        <v>0</v>
      </c>
      <c r="AL48" s="3">
        <v>0</v>
      </c>
      <c r="AM48" s="3">
        <v>40.200000000000003</v>
      </c>
      <c r="AN48" s="3">
        <v>-2.7</v>
      </c>
      <c r="AO48" s="3">
        <v>0</v>
      </c>
      <c r="AP48" s="3">
        <v>-8.1999999999999993</v>
      </c>
      <c r="AQ48" s="3">
        <v>-22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5">
      <c r="A49" s="4" t="s">
        <v>161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302.7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2.8</v>
      </c>
      <c r="V49" s="3">
        <v>0</v>
      </c>
      <c r="W49" s="3">
        <v>0</v>
      </c>
      <c r="X49" s="3">
        <v>0</v>
      </c>
      <c r="Y49" s="3">
        <v>-0.8</v>
      </c>
      <c r="Z49" s="3">
        <v>-27</v>
      </c>
      <c r="AA49" s="3">
        <v>-13.8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-185.6</v>
      </c>
      <c r="AI49" s="3">
        <v>0</v>
      </c>
      <c r="AJ49" s="3">
        <v>0</v>
      </c>
      <c r="AK49" s="3">
        <v>0</v>
      </c>
      <c r="AL49" s="3">
        <v>0</v>
      </c>
      <c r="AM49" s="3">
        <v>39.9</v>
      </c>
      <c r="AN49" s="3">
        <v>-2.7</v>
      </c>
      <c r="AO49" s="3">
        <v>0</v>
      </c>
      <c r="AP49" s="3">
        <v>-8.1</v>
      </c>
      <c r="AQ49" s="3">
        <v>-21.9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5">
      <c r="A50" s="4" t="s">
        <v>162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281.89999999999998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2.7</v>
      </c>
      <c r="V50" s="3">
        <v>0</v>
      </c>
      <c r="W50" s="3">
        <v>0</v>
      </c>
      <c r="X50" s="3">
        <v>0</v>
      </c>
      <c r="Y50" s="3">
        <v>-0.6</v>
      </c>
      <c r="Z50" s="3">
        <v>-25.2</v>
      </c>
      <c r="AA50" s="3">
        <v>-12.9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-172.8</v>
      </c>
      <c r="AI50" s="3">
        <v>0</v>
      </c>
      <c r="AJ50" s="3">
        <v>0</v>
      </c>
      <c r="AK50" s="3">
        <v>0</v>
      </c>
      <c r="AL50" s="3">
        <v>0</v>
      </c>
      <c r="AM50" s="3">
        <v>37.299999999999997</v>
      </c>
      <c r="AN50" s="3">
        <v>-2.5</v>
      </c>
      <c r="AO50" s="3">
        <v>0</v>
      </c>
      <c r="AP50" s="3">
        <v>-7.6</v>
      </c>
      <c r="AQ50" s="3">
        <v>-20.399999999999999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5">
      <c r="A51" s="4" t="s">
        <v>163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299.8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2.7</v>
      </c>
      <c r="V51" s="3">
        <v>0</v>
      </c>
      <c r="W51" s="3">
        <v>0</v>
      </c>
      <c r="X51" s="3">
        <v>0</v>
      </c>
      <c r="Y51" s="3">
        <v>-0.3</v>
      </c>
      <c r="Z51" s="3">
        <v>-26.8</v>
      </c>
      <c r="AA51" s="3">
        <v>-18.2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-183.8</v>
      </c>
      <c r="AI51" s="3">
        <v>0</v>
      </c>
      <c r="AJ51" s="3">
        <v>0</v>
      </c>
      <c r="AK51" s="3">
        <v>0</v>
      </c>
      <c r="AL51" s="3">
        <v>0</v>
      </c>
      <c r="AM51" s="3">
        <v>39.5</v>
      </c>
      <c r="AN51" s="3">
        <v>-2.7</v>
      </c>
      <c r="AO51" s="3">
        <v>0</v>
      </c>
      <c r="AP51" s="3">
        <v>-8</v>
      </c>
      <c r="AQ51" s="3">
        <v>-26.3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5">
      <c r="A52" s="4" t="s">
        <v>164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288.7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2.6</v>
      </c>
      <c r="V52" s="3">
        <v>0</v>
      </c>
      <c r="W52" s="3">
        <v>0</v>
      </c>
      <c r="X52" s="3">
        <v>0</v>
      </c>
      <c r="Y52" s="3">
        <v>-0.3</v>
      </c>
      <c r="Z52" s="3">
        <v>-25.8</v>
      </c>
      <c r="AA52" s="3">
        <v>-17.600000000000001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-177</v>
      </c>
      <c r="AI52" s="3">
        <v>0</v>
      </c>
      <c r="AJ52" s="3">
        <v>0</v>
      </c>
      <c r="AK52" s="3">
        <v>0</v>
      </c>
      <c r="AL52" s="3">
        <v>0</v>
      </c>
      <c r="AM52" s="3">
        <v>38</v>
      </c>
      <c r="AN52" s="3">
        <v>-2.6</v>
      </c>
      <c r="AO52" s="3">
        <v>0</v>
      </c>
      <c r="AP52" s="3">
        <v>-7.7</v>
      </c>
      <c r="AQ52" s="3">
        <v>-25.3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5">
      <c r="A53" s="4" t="s">
        <v>165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280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2.5</v>
      </c>
      <c r="V53" s="3">
        <v>0</v>
      </c>
      <c r="W53" s="3">
        <v>0</v>
      </c>
      <c r="X53" s="3">
        <v>0</v>
      </c>
      <c r="Y53" s="3">
        <v>-0.3</v>
      </c>
      <c r="Z53" s="3">
        <v>-26.5</v>
      </c>
      <c r="AA53" s="3">
        <v>-18.100000000000001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-54.4</v>
      </c>
      <c r="AI53" s="3">
        <v>0</v>
      </c>
      <c r="AJ53" s="3">
        <v>0</v>
      </c>
      <c r="AK53" s="3">
        <v>0</v>
      </c>
      <c r="AL53" s="3">
        <v>0</v>
      </c>
      <c r="AM53" s="3">
        <v>39</v>
      </c>
      <c r="AN53" s="3">
        <v>-2.7</v>
      </c>
      <c r="AO53" s="3">
        <v>0</v>
      </c>
      <c r="AP53" s="3">
        <v>-8</v>
      </c>
      <c r="AQ53" s="3">
        <v>-26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5">
      <c r="A54" s="4" t="s">
        <v>166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285.8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2.5</v>
      </c>
      <c r="V54" s="3">
        <v>0</v>
      </c>
      <c r="W54" s="3">
        <v>0</v>
      </c>
      <c r="X54" s="3">
        <v>0</v>
      </c>
      <c r="Y54" s="3">
        <v>-0.3</v>
      </c>
      <c r="Z54" s="3">
        <v>-25.5</v>
      </c>
      <c r="AA54" s="3">
        <v>-17.399999999999999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-175.3</v>
      </c>
      <c r="AI54" s="3">
        <v>0</v>
      </c>
      <c r="AJ54" s="3">
        <v>0</v>
      </c>
      <c r="AK54" s="3">
        <v>0</v>
      </c>
      <c r="AL54" s="3">
        <v>0</v>
      </c>
      <c r="AM54" s="3">
        <v>37.6</v>
      </c>
      <c r="AN54" s="3">
        <v>-2.6</v>
      </c>
      <c r="AO54" s="3">
        <v>0</v>
      </c>
      <c r="AP54" s="3">
        <v>-7.7</v>
      </c>
      <c r="AQ54" s="3">
        <v>-25.1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5">
      <c r="A55" s="4" t="s">
        <v>167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293.89999999999998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2.4</v>
      </c>
      <c r="V55" s="3">
        <v>0</v>
      </c>
      <c r="W55" s="3">
        <v>0</v>
      </c>
      <c r="X55" s="3">
        <v>0</v>
      </c>
      <c r="Y55" s="3">
        <v>-0.3</v>
      </c>
      <c r="Z55" s="3">
        <v>-26.2</v>
      </c>
      <c r="AA55" s="3">
        <v>-17.899999999999999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-180.2</v>
      </c>
      <c r="AI55" s="3">
        <v>0</v>
      </c>
      <c r="AJ55" s="3">
        <v>0</v>
      </c>
      <c r="AK55" s="3">
        <v>0</v>
      </c>
      <c r="AL55" s="3">
        <v>0</v>
      </c>
      <c r="AM55" s="3">
        <v>38.5</v>
      </c>
      <c r="AN55" s="3">
        <v>-2.6</v>
      </c>
      <c r="AO55" s="3">
        <v>0</v>
      </c>
      <c r="AP55" s="3">
        <v>-7.9</v>
      </c>
      <c r="AQ55" s="3">
        <v>-25.8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5">
      <c r="A56" s="4" t="s">
        <v>168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292.39999999999998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2.4</v>
      </c>
      <c r="V56" s="3">
        <v>0</v>
      </c>
      <c r="W56" s="3">
        <v>0</v>
      </c>
      <c r="X56" s="3">
        <v>0</v>
      </c>
      <c r="Y56" s="3">
        <v>-0.3</v>
      </c>
      <c r="Z56" s="3">
        <v>-26.1</v>
      </c>
      <c r="AA56" s="3">
        <v>-17.8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-179.3</v>
      </c>
      <c r="AI56" s="3">
        <v>0</v>
      </c>
      <c r="AJ56" s="3">
        <v>0</v>
      </c>
      <c r="AK56" s="3">
        <v>0</v>
      </c>
      <c r="AL56" s="3">
        <v>0</v>
      </c>
      <c r="AM56" s="3">
        <v>38.299999999999997</v>
      </c>
      <c r="AN56" s="3">
        <v>-2.6</v>
      </c>
      <c r="AO56" s="3">
        <v>0</v>
      </c>
      <c r="AP56" s="3">
        <v>-7.8</v>
      </c>
      <c r="AQ56" s="3">
        <v>-25.6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5">
      <c r="A57" s="4" t="s">
        <v>169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281.60000000000002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2.2999999999999998</v>
      </c>
      <c r="V57" s="3">
        <v>0</v>
      </c>
      <c r="W57" s="3">
        <v>0</v>
      </c>
      <c r="X57" s="3">
        <v>0</v>
      </c>
      <c r="Y57" s="3">
        <v>-0.3</v>
      </c>
      <c r="Z57" s="3">
        <v>-25.1</v>
      </c>
      <c r="AA57" s="3">
        <v>-17.100000000000001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-172.6</v>
      </c>
      <c r="AI57" s="3">
        <v>0</v>
      </c>
      <c r="AJ57" s="3">
        <v>0</v>
      </c>
      <c r="AK57" s="3">
        <v>0</v>
      </c>
      <c r="AL57" s="3">
        <v>0</v>
      </c>
      <c r="AM57" s="3">
        <v>36.9</v>
      </c>
      <c r="AN57" s="3">
        <v>-2.5</v>
      </c>
      <c r="AO57" s="3">
        <v>0</v>
      </c>
      <c r="AP57" s="3">
        <v>-7.6</v>
      </c>
      <c r="AQ57" s="3">
        <v>-24.7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5">
      <c r="A58" s="4" t="s">
        <v>170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273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2.2000000000000002</v>
      </c>
      <c r="V58" s="3">
        <v>0</v>
      </c>
      <c r="W58" s="3">
        <v>0</v>
      </c>
      <c r="X58" s="3">
        <v>0</v>
      </c>
      <c r="Y58" s="3">
        <v>-0.3</v>
      </c>
      <c r="Z58" s="3">
        <v>-25.9</v>
      </c>
      <c r="AA58" s="3">
        <v>-17.600000000000001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-53</v>
      </c>
      <c r="AI58" s="3">
        <v>0</v>
      </c>
      <c r="AJ58" s="3">
        <v>0</v>
      </c>
      <c r="AK58" s="3">
        <v>0</v>
      </c>
      <c r="AL58" s="3">
        <v>0</v>
      </c>
      <c r="AM58" s="3">
        <v>37.799999999999997</v>
      </c>
      <c r="AN58" s="3">
        <v>-2.6</v>
      </c>
      <c r="AO58" s="3">
        <v>0</v>
      </c>
      <c r="AP58" s="3">
        <v>-7.8</v>
      </c>
      <c r="AQ58" s="3">
        <v>-25.4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5">
      <c r="A59" s="4" t="s">
        <v>171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278.7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2.2000000000000002</v>
      </c>
      <c r="V59" s="3">
        <v>0</v>
      </c>
      <c r="W59" s="3">
        <v>0</v>
      </c>
      <c r="X59" s="3">
        <v>0</v>
      </c>
      <c r="Y59" s="3">
        <v>-0.4</v>
      </c>
      <c r="Z59" s="3">
        <v>-24.9</v>
      </c>
      <c r="AA59" s="3">
        <v>-17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-170.9</v>
      </c>
      <c r="AI59" s="3">
        <v>0</v>
      </c>
      <c r="AJ59" s="3">
        <v>0</v>
      </c>
      <c r="AK59" s="3">
        <v>0</v>
      </c>
      <c r="AL59" s="3">
        <v>0</v>
      </c>
      <c r="AM59" s="3">
        <v>36.5</v>
      </c>
      <c r="AN59" s="3">
        <v>-2.5</v>
      </c>
      <c r="AO59" s="3">
        <v>0</v>
      </c>
      <c r="AP59" s="3">
        <v>-7.5</v>
      </c>
      <c r="AQ59" s="3">
        <v>-24.4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5">
      <c r="A60" s="4" t="s">
        <v>172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286.5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2.1</v>
      </c>
      <c r="V60" s="3">
        <v>0</v>
      </c>
      <c r="W60" s="3">
        <v>0</v>
      </c>
      <c r="X60" s="3">
        <v>0</v>
      </c>
      <c r="Y60" s="3">
        <v>-0.9</v>
      </c>
      <c r="Z60" s="3">
        <v>-25.6</v>
      </c>
      <c r="AA60" s="3">
        <v>-13.1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-175.7</v>
      </c>
      <c r="AI60" s="3">
        <v>0</v>
      </c>
      <c r="AJ60" s="3">
        <v>0</v>
      </c>
      <c r="AK60" s="3">
        <v>0</v>
      </c>
      <c r="AL60" s="3">
        <v>0</v>
      </c>
      <c r="AM60" s="3">
        <v>37.4</v>
      </c>
      <c r="AN60" s="3">
        <v>-2.6</v>
      </c>
      <c r="AO60" s="3">
        <v>0</v>
      </c>
      <c r="AP60" s="3">
        <v>-7.7</v>
      </c>
      <c r="AQ60" s="3">
        <v>-20.8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5">
      <c r="A61" s="4" t="s">
        <v>173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285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2.1</v>
      </c>
      <c r="V61" s="3">
        <v>0</v>
      </c>
      <c r="W61" s="3">
        <v>0</v>
      </c>
      <c r="X61" s="3">
        <v>0</v>
      </c>
      <c r="Y61" s="3">
        <v>-0.6</v>
      </c>
      <c r="Z61" s="3">
        <v>0.1</v>
      </c>
      <c r="AA61" s="3">
        <v>-13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-174.8</v>
      </c>
      <c r="AI61" s="3">
        <v>0</v>
      </c>
      <c r="AJ61" s="3">
        <v>0</v>
      </c>
      <c r="AK61" s="3">
        <v>0</v>
      </c>
      <c r="AL61" s="3">
        <v>0</v>
      </c>
      <c r="AM61" s="3">
        <v>37.1</v>
      </c>
      <c r="AN61" s="3">
        <v>-2.6</v>
      </c>
      <c r="AO61" s="3">
        <v>0</v>
      </c>
      <c r="AP61" s="3">
        <v>-7.7</v>
      </c>
      <c r="AQ61" s="3">
        <v>-20.7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5">
      <c r="A62" s="4" t="s">
        <v>174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256.3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</v>
      </c>
      <c r="V62" s="3">
        <v>0</v>
      </c>
      <c r="W62" s="3">
        <v>0</v>
      </c>
      <c r="X62" s="3">
        <v>0</v>
      </c>
      <c r="Y62" s="3">
        <v>-0.5</v>
      </c>
      <c r="Z62" s="3">
        <v>0.1</v>
      </c>
      <c r="AA62" s="3">
        <v>-11.7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-157.1</v>
      </c>
      <c r="AI62" s="3">
        <v>0</v>
      </c>
      <c r="AJ62" s="3">
        <v>0</v>
      </c>
      <c r="AK62" s="3">
        <v>0</v>
      </c>
      <c r="AL62" s="3">
        <v>0</v>
      </c>
      <c r="AM62" s="3">
        <v>33.5</v>
      </c>
      <c r="AN62" s="3">
        <v>-2.2999999999999998</v>
      </c>
      <c r="AO62" s="3">
        <v>0</v>
      </c>
      <c r="AP62" s="3">
        <v>-6.9</v>
      </c>
      <c r="AQ62" s="3">
        <v>-18.600000000000001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5">
      <c r="A63" s="4" t="s">
        <v>175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282.2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1.9</v>
      </c>
      <c r="V63" s="3">
        <v>0</v>
      </c>
      <c r="W63" s="3">
        <v>0</v>
      </c>
      <c r="X63" s="3">
        <v>0</v>
      </c>
      <c r="Y63" s="3">
        <v>-0.3</v>
      </c>
      <c r="Z63" s="3">
        <v>0.1</v>
      </c>
      <c r="AA63" s="3">
        <v>-17.2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-173.1</v>
      </c>
      <c r="AI63" s="3">
        <v>0</v>
      </c>
      <c r="AJ63" s="3">
        <v>0</v>
      </c>
      <c r="AK63" s="3">
        <v>0</v>
      </c>
      <c r="AL63" s="3">
        <v>0</v>
      </c>
      <c r="AM63" s="3">
        <v>36.700000000000003</v>
      </c>
      <c r="AN63" s="3">
        <v>-2.5</v>
      </c>
      <c r="AO63" s="3">
        <v>0</v>
      </c>
      <c r="AP63" s="3">
        <v>-7.6</v>
      </c>
      <c r="AQ63" s="3">
        <v>-24.7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5">
      <c r="A64" s="4" t="s">
        <v>176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271.7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1.9</v>
      </c>
      <c r="V64" s="3">
        <v>0</v>
      </c>
      <c r="W64" s="3">
        <v>0</v>
      </c>
      <c r="X64" s="3">
        <v>0</v>
      </c>
      <c r="Y64" s="3">
        <v>-0.3</v>
      </c>
      <c r="Z64" s="3">
        <v>0.1</v>
      </c>
      <c r="AA64" s="3">
        <v>-16.5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-166.6</v>
      </c>
      <c r="AI64" s="3">
        <v>0</v>
      </c>
      <c r="AJ64" s="3">
        <v>0</v>
      </c>
      <c r="AK64" s="3">
        <v>0</v>
      </c>
      <c r="AL64" s="3">
        <v>0</v>
      </c>
      <c r="AM64" s="3">
        <v>35.4</v>
      </c>
      <c r="AN64" s="3">
        <v>-2.4</v>
      </c>
      <c r="AO64" s="3">
        <v>0</v>
      </c>
      <c r="AP64" s="3">
        <v>-7.3</v>
      </c>
      <c r="AQ64" s="3">
        <v>-23.8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5">
      <c r="A65" s="4" t="s">
        <v>177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263.5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1.8</v>
      </c>
      <c r="V65" s="3">
        <v>0</v>
      </c>
      <c r="W65" s="3">
        <v>0</v>
      </c>
      <c r="X65" s="3">
        <v>0</v>
      </c>
      <c r="Y65" s="3">
        <v>-0.3</v>
      </c>
      <c r="Z65" s="3">
        <v>0.1</v>
      </c>
      <c r="AA65" s="3">
        <v>-17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-51.2</v>
      </c>
      <c r="AI65" s="3">
        <v>0</v>
      </c>
      <c r="AJ65" s="3">
        <v>0</v>
      </c>
      <c r="AK65" s="3">
        <v>0</v>
      </c>
      <c r="AL65" s="3">
        <v>0</v>
      </c>
      <c r="AM65" s="3">
        <v>36.299999999999997</v>
      </c>
      <c r="AN65" s="3">
        <v>-2.5</v>
      </c>
      <c r="AO65" s="3">
        <v>0</v>
      </c>
      <c r="AP65" s="3">
        <v>-7.5</v>
      </c>
      <c r="AQ65" s="3">
        <v>-24.5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5">
      <c r="A66" s="4" t="s">
        <v>178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269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1.8</v>
      </c>
      <c r="V66" s="3">
        <v>0</v>
      </c>
      <c r="W66" s="3">
        <v>0</v>
      </c>
      <c r="X66" s="3">
        <v>0</v>
      </c>
      <c r="Y66" s="3">
        <v>-0.3</v>
      </c>
      <c r="Z66" s="3">
        <v>0.1</v>
      </c>
      <c r="AA66" s="3">
        <v>-16.399999999999999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-164.9</v>
      </c>
      <c r="AI66" s="3">
        <v>0</v>
      </c>
      <c r="AJ66" s="3">
        <v>0</v>
      </c>
      <c r="AK66" s="3">
        <v>0</v>
      </c>
      <c r="AL66" s="3">
        <v>0</v>
      </c>
      <c r="AM66" s="3">
        <v>34.9</v>
      </c>
      <c r="AN66" s="3">
        <v>-2.4</v>
      </c>
      <c r="AO66" s="3">
        <v>0</v>
      </c>
      <c r="AP66" s="3">
        <v>-7.2</v>
      </c>
      <c r="AQ66" s="3">
        <v>-23.6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5">
      <c r="A67" s="4" t="s">
        <v>179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276.5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1.7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-16.8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-169.5</v>
      </c>
      <c r="AI67" s="3">
        <v>0</v>
      </c>
      <c r="AJ67" s="3">
        <v>0</v>
      </c>
      <c r="AK67" s="3">
        <v>0</v>
      </c>
      <c r="AL67" s="3">
        <v>0</v>
      </c>
      <c r="AM67" s="3">
        <v>35.799999999999997</v>
      </c>
      <c r="AN67" s="3">
        <v>-2.5</v>
      </c>
      <c r="AO67" s="3">
        <v>0</v>
      </c>
      <c r="AP67" s="3">
        <v>-7.4</v>
      </c>
      <c r="AQ67" s="3">
        <v>-24.2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5">
      <c r="A68" s="4" t="s">
        <v>180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1.7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-16.7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-168.6</v>
      </c>
      <c r="AI68" s="3">
        <v>0</v>
      </c>
      <c r="AJ68" s="3">
        <v>0</v>
      </c>
      <c r="AK68" s="3">
        <v>0</v>
      </c>
      <c r="AL68" s="3">
        <v>0</v>
      </c>
      <c r="AM68" s="3">
        <v>1.5</v>
      </c>
      <c r="AN68" s="3">
        <v>-2.5</v>
      </c>
      <c r="AO68" s="3">
        <v>0</v>
      </c>
      <c r="AP68" s="3">
        <v>-7.4</v>
      </c>
      <c r="AQ68" s="3">
        <v>-24.1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5">
      <c r="A69" s="4" t="s">
        <v>181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264.7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1.6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-16.100000000000001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-162.30000000000001</v>
      </c>
      <c r="AI69" s="3">
        <v>0</v>
      </c>
      <c r="AJ69" s="3">
        <v>0</v>
      </c>
      <c r="AK69" s="3">
        <v>0</v>
      </c>
      <c r="AL69" s="3">
        <v>0</v>
      </c>
      <c r="AM69" s="3">
        <v>1.5</v>
      </c>
      <c r="AN69" s="3">
        <v>-2.4</v>
      </c>
      <c r="AO69" s="3">
        <v>0</v>
      </c>
      <c r="AP69" s="3">
        <v>-7.1</v>
      </c>
      <c r="AQ69" s="3">
        <v>-23.2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5">
      <c r="A70" s="4" t="s">
        <v>182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256.7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1.6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-16.600000000000001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-49.8</v>
      </c>
      <c r="AI70" s="3">
        <v>0</v>
      </c>
      <c r="AJ70" s="3">
        <v>0</v>
      </c>
      <c r="AK70" s="3">
        <v>0</v>
      </c>
      <c r="AL70" s="3">
        <v>0</v>
      </c>
      <c r="AM70" s="3">
        <v>1.4</v>
      </c>
      <c r="AN70" s="3">
        <v>-2.4</v>
      </c>
      <c r="AO70" s="3">
        <v>0</v>
      </c>
      <c r="AP70" s="3">
        <v>-7.3</v>
      </c>
      <c r="AQ70" s="3">
        <v>-23.9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5">
      <c r="A71" s="4" t="s">
        <v>183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261.89999999999998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1.5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-15.9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-160.6</v>
      </c>
      <c r="AI71" s="3">
        <v>0</v>
      </c>
      <c r="AJ71" s="3">
        <v>0</v>
      </c>
      <c r="AK71" s="3">
        <v>0</v>
      </c>
      <c r="AL71" s="3">
        <v>0</v>
      </c>
      <c r="AM71" s="3">
        <v>1.4</v>
      </c>
      <c r="AN71" s="3">
        <v>-2.2999999999999998</v>
      </c>
      <c r="AO71" s="3">
        <v>0</v>
      </c>
      <c r="AP71" s="3">
        <v>-7</v>
      </c>
      <c r="AQ71" s="3">
        <v>-23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5">
      <c r="A72" s="4" t="s">
        <v>184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269.2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1.5</v>
      </c>
      <c r="V72" s="3">
        <v>0</v>
      </c>
      <c r="W72" s="3">
        <v>0</v>
      </c>
      <c r="X72" s="3">
        <v>0</v>
      </c>
      <c r="Y72" s="3">
        <v>-0.8</v>
      </c>
      <c r="Z72" s="3">
        <v>0.1</v>
      </c>
      <c r="AA72" s="3">
        <v>-12.3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-165.1</v>
      </c>
      <c r="AI72" s="3">
        <v>0</v>
      </c>
      <c r="AJ72" s="3">
        <v>0</v>
      </c>
      <c r="AK72" s="3">
        <v>0</v>
      </c>
      <c r="AL72" s="3">
        <v>0</v>
      </c>
      <c r="AM72" s="3">
        <v>1.3</v>
      </c>
      <c r="AN72" s="3">
        <v>-2.4</v>
      </c>
      <c r="AO72" s="3">
        <v>0</v>
      </c>
      <c r="AP72" s="3">
        <v>-7.2</v>
      </c>
      <c r="AQ72" s="3">
        <v>-19.5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5">
      <c r="A73" s="4" t="s">
        <v>185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267.7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1.4</v>
      </c>
      <c r="V73" s="3">
        <v>0</v>
      </c>
      <c r="W73" s="3">
        <v>0</v>
      </c>
      <c r="X73" s="3">
        <v>0</v>
      </c>
      <c r="Y73" s="3">
        <v>-0.5</v>
      </c>
      <c r="Z73" s="3">
        <v>0.1</v>
      </c>
      <c r="AA73" s="3">
        <v>-12.2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-164.2</v>
      </c>
      <c r="AI73" s="3">
        <v>0</v>
      </c>
      <c r="AJ73" s="3">
        <v>0</v>
      </c>
      <c r="AK73" s="3">
        <v>0</v>
      </c>
      <c r="AL73" s="3">
        <v>0</v>
      </c>
      <c r="AM73" s="3">
        <v>1.3</v>
      </c>
      <c r="AN73" s="3">
        <v>-2.4</v>
      </c>
      <c r="AO73" s="3">
        <v>0</v>
      </c>
      <c r="AP73" s="3">
        <v>-7.2</v>
      </c>
      <c r="AQ73" s="3">
        <v>-19.399999999999999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5">
      <c r="A74" s="4" t="s">
        <v>186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240.6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-0.4</v>
      </c>
      <c r="Z74" s="3">
        <v>0</v>
      </c>
      <c r="AA74" s="3">
        <v>-11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-147.5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-2.2000000000000002</v>
      </c>
      <c r="AO74" s="3">
        <v>0</v>
      </c>
      <c r="AP74" s="3">
        <v>-6.5</v>
      </c>
      <c r="AQ74" s="3">
        <v>-17.399999999999999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5">
      <c r="A75" s="4" t="s">
        <v>187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264.89999999999998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-0.1</v>
      </c>
      <c r="Z75" s="3">
        <v>0</v>
      </c>
      <c r="AA75" s="3">
        <v>-16.100000000000001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-162.5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-2.4</v>
      </c>
      <c r="AO75" s="3">
        <v>0</v>
      </c>
      <c r="AP75" s="3">
        <v>-7.1</v>
      </c>
      <c r="AQ75" s="3">
        <v>-23.2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5">
      <c r="A76" s="4" t="s">
        <v>188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255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-0.1</v>
      </c>
      <c r="Z76" s="3">
        <v>0</v>
      </c>
      <c r="AA76" s="3">
        <v>-15.5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-156.30000000000001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-2.2999999999999998</v>
      </c>
      <c r="AO76" s="3">
        <v>0</v>
      </c>
      <c r="AP76" s="3">
        <v>-6.8</v>
      </c>
      <c r="AQ76" s="3">
        <v>-22.4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5">
      <c r="A77" s="4" t="s">
        <v>189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247.2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-0.1</v>
      </c>
      <c r="Z77" s="3">
        <v>0</v>
      </c>
      <c r="AA77" s="3">
        <v>-15.9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-48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-2.2999999999999998</v>
      </c>
      <c r="AO77" s="3">
        <v>0</v>
      </c>
      <c r="AP77" s="3">
        <v>-7</v>
      </c>
      <c r="AQ77" s="3">
        <v>-23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5">
      <c r="A78" s="4" t="s">
        <v>190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252.3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-0.1</v>
      </c>
      <c r="Z78" s="3">
        <v>0</v>
      </c>
      <c r="AA78" s="3">
        <v>-15.3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-154.69999999999999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-2.2999999999999998</v>
      </c>
      <c r="AO78" s="3">
        <v>0</v>
      </c>
      <c r="AP78" s="3">
        <v>-6.8</v>
      </c>
      <c r="AQ78" s="3">
        <v>-22.1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5">
      <c r="A79" s="4" t="s">
        <v>191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259.3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-15.8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-159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-2.2999999999999998</v>
      </c>
      <c r="AO79" s="3">
        <v>0</v>
      </c>
      <c r="AP79" s="3">
        <v>-7</v>
      </c>
      <c r="AQ79" s="3">
        <v>-22.7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5">
      <c r="A80" s="4" t="s">
        <v>192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257.89999999999998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-158.19999999999999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-6.9</v>
      </c>
      <c r="AQ80" s="3">
        <v>-22.6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5">
      <c r="A81" s="4" t="s">
        <v>193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248.3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-15.1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-152.19999999999999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-2.2000000000000002</v>
      </c>
      <c r="AO81" s="3">
        <v>0</v>
      </c>
      <c r="AP81" s="3">
        <v>-6.7</v>
      </c>
      <c r="AQ81" s="3">
        <v>-21.8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5">
      <c r="A82" s="4" t="s">
        <v>194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240.7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-37.6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-2.2999999999999998</v>
      </c>
      <c r="AO82" s="3">
        <v>0</v>
      </c>
      <c r="AP82" s="3">
        <v>0</v>
      </c>
      <c r="AQ82" s="3">
        <v>-15.5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5">
      <c r="A83" s="4" t="s">
        <v>195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245.7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-0.3</v>
      </c>
      <c r="Z83" s="3">
        <v>0</v>
      </c>
      <c r="AA83" s="3">
        <v>-14.9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-141.80000000000001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-2.2000000000000002</v>
      </c>
      <c r="AO83" s="3">
        <v>0</v>
      </c>
      <c r="AP83" s="3">
        <v>0</v>
      </c>
      <c r="AQ83" s="3">
        <v>-14.9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5">
      <c r="A84" s="4" t="s">
        <v>196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252.5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-0.5</v>
      </c>
      <c r="Z84" s="3">
        <v>0</v>
      </c>
      <c r="AA84" s="3">
        <v>-11.5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-145.80000000000001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-2.2999999999999998</v>
      </c>
      <c r="AO84" s="3">
        <v>0</v>
      </c>
      <c r="AP84" s="3">
        <v>0</v>
      </c>
      <c r="AQ84" s="3">
        <v>-11.5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5">
      <c r="A85" s="4" t="s">
        <v>197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251.1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-0.4</v>
      </c>
      <c r="Z85" s="3">
        <v>0</v>
      </c>
      <c r="AA85" s="3">
        <v>-11.5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-145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-2.2000000000000002</v>
      </c>
      <c r="AO85" s="3">
        <v>0</v>
      </c>
      <c r="AP85" s="3">
        <v>0</v>
      </c>
      <c r="AQ85" s="3">
        <v>-11.5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5">
      <c r="A86" s="4" t="s">
        <v>198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225.7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-0.4</v>
      </c>
      <c r="Z86" s="3">
        <v>0</v>
      </c>
      <c r="AA86" s="3">
        <v>-10.3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-130.30000000000001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</v>
      </c>
      <c r="AO86" s="3">
        <v>0</v>
      </c>
      <c r="AP86" s="3">
        <v>0</v>
      </c>
      <c r="AQ86" s="3">
        <v>-10.3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5">
      <c r="A87" s="4" t="s">
        <v>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248.5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-0.1</v>
      </c>
      <c r="Z87" s="3">
        <v>0</v>
      </c>
      <c r="AA87" s="3">
        <v>-15.1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-143.5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-2.2000000000000002</v>
      </c>
      <c r="AO87" s="3">
        <v>0</v>
      </c>
      <c r="AP87" s="3">
        <v>0</v>
      </c>
      <c r="AQ87" s="3">
        <v>-15.1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5">
      <c r="A88" s="4" t="s">
        <v>200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239.2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-0.1</v>
      </c>
      <c r="Z88" s="3">
        <v>0</v>
      </c>
      <c r="AA88" s="3">
        <v>-14.6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-138.1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-2.1</v>
      </c>
      <c r="AO88" s="3">
        <v>0</v>
      </c>
      <c r="AP88" s="3">
        <v>0</v>
      </c>
      <c r="AQ88" s="3">
        <v>-14.6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5">
      <c r="A89" s="4" t="s">
        <v>201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231.9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-0.1</v>
      </c>
      <c r="Z89" s="3">
        <v>0</v>
      </c>
      <c r="AA89" s="3">
        <v>-15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-36.200000000000003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-15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5">
      <c r="A90" s="4" t="s">
        <v>202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236.6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-0.1</v>
      </c>
      <c r="Z90" s="3">
        <v>0</v>
      </c>
      <c r="AA90" s="3">
        <v>-14.4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-136.6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-2.1</v>
      </c>
      <c r="AO90" s="3">
        <v>0</v>
      </c>
      <c r="AP90" s="3">
        <v>0</v>
      </c>
      <c r="AQ90" s="3">
        <v>-14.4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5">
      <c r="A91" s="4" t="s">
        <v>203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243.1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-14.8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-140.4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-2.2000000000000002</v>
      </c>
      <c r="AO91" s="3">
        <v>0</v>
      </c>
      <c r="AP91" s="3">
        <v>0</v>
      </c>
      <c r="AQ91" s="3">
        <v>-14.8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5">
      <c r="A92" s="4" t="s">
        <v>204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241.8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-14.7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-139.6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-2.2000000000000002</v>
      </c>
      <c r="AO92" s="3">
        <v>0</v>
      </c>
      <c r="AP92" s="3">
        <v>0</v>
      </c>
      <c r="AQ92" s="3">
        <v>-14.7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5">
      <c r="A93" s="4" t="s">
        <v>205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232.7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-14.2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-134.4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-2.1</v>
      </c>
      <c r="AO93" s="3">
        <v>0</v>
      </c>
      <c r="AP93" s="3">
        <v>0</v>
      </c>
      <c r="AQ93" s="3">
        <v>-14.2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5">
      <c r="A94" s="4" t="s">
        <v>206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225.6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-35.200000000000003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-14.5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5">
      <c r="A95" s="4" t="s">
        <v>207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230.2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-132.9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-2.1</v>
      </c>
      <c r="AO95" s="3">
        <v>0</v>
      </c>
      <c r="AP95" s="3">
        <v>0</v>
      </c>
      <c r="AQ95" s="3">
        <v>-14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5">
      <c r="A96" s="4" t="s">
        <v>208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236.5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-0.5</v>
      </c>
      <c r="Z96" s="3">
        <v>0</v>
      </c>
      <c r="AA96" s="3">
        <v>-10.8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-136.6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-2.1</v>
      </c>
      <c r="AO96" s="3">
        <v>0</v>
      </c>
      <c r="AP96" s="3">
        <v>0</v>
      </c>
      <c r="AQ96" s="3">
        <v>-10.8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5">
      <c r="A97" s="4" t="s">
        <v>209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235.1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-135.80000000000001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5">
      <c r="A98" s="4" t="s">
        <v>210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218.8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-126.3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5">
      <c r="A99" s="4" t="s">
        <v>211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232.6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-134.30000000000001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-2.1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5">
      <c r="A100" s="4" t="s">
        <v>212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223.8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-129.19999999999999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5">
      <c r="A101" s="4" t="s">
        <v>213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216.9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-33.9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-2.1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5">
      <c r="A102" s="4" t="s">
        <v>214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221.3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-127.8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5">
      <c r="A103" s="4" t="s">
        <v>215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227.5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-131.30000000000001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5">
      <c r="A104" s="4" t="s">
        <v>216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226.2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-130.6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5">
      <c r="A105" s="4" t="s">
        <v>217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217.7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-125.7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-1.9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5">
      <c r="A106" s="4" t="s">
        <v>218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211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-33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5">
      <c r="A107" s="4" t="s">
        <v>219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215.3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-124.3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-1.9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5">
      <c r="A108" s="4" t="s">
        <v>220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221.3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-127.8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-2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5">
      <c r="A109" s="4" t="s">
        <v>221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220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-127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-2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5">
      <c r="A110" s="4" t="s">
        <v>222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197.7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-114.1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-1.8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5">
      <c r="A111" s="4" t="s">
        <v>223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217.6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-125.7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5">
      <c r="A112" s="4" t="s">
        <v>224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209.5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-120.9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-1.9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5">
      <c r="A113" s="4" t="s">
        <v>225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203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-31.7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-1.9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5">
      <c r="A114" s="4" t="s">
        <v>226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207.1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-119.6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-1.9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5">
      <c r="A115" s="4" t="s">
        <v>227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212.8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-122.9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5">
      <c r="A116" s="4" t="s">
        <v>228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211.6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-122.2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5">
      <c r="A117" s="4" t="s">
        <v>229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203.6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-117.6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-1.8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5">
      <c r="A118" s="4" t="s">
        <v>230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197.4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-30.8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-1.9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5">
      <c r="A119" s="4" t="s">
        <v>231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200.1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-116.2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-1.8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5">
      <c r="A120" s="4" t="s">
        <v>232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205.7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-119.4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-1.9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5">
      <c r="A121" s="4" t="s">
        <v>233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204.5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-118.8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5">
      <c r="A122" s="4" t="s">
        <v>234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183.6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-106.6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5">
      <c r="A123" s="4" t="s">
        <v>235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202.2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-117.4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5">
      <c r="A124" s="4" t="s">
        <v>236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194.5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-113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5">
      <c r="A125" s="4" t="s">
        <v>237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188.5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-29.6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5">
      <c r="A126" s="4" t="s">
        <v>238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192.3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-111.7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5">
      <c r="A127" s="4" t="s">
        <v>239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197.6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-114.8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5">
      <c r="A128" s="4" t="s">
        <v>240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196.4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-114.1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5">
      <c r="A129" s="4" t="s">
        <v>241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-109.8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5">
      <c r="A130" s="4" t="s">
        <v>242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183.1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-28.8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5">
      <c r="A131" s="4" t="s">
        <v>243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186.8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-108.5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5">
      <c r="A132" s="4" t="s">
        <v>244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191.9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-111.4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5">
      <c r="A133" s="4" t="s">
        <v>245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190.7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-110.8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5">
      <c r="A134" s="4" t="s">
        <v>246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171.3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-99.5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5">
      <c r="A135" s="4" t="s">
        <v>247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188.6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-109.5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5">
      <c r="A136" s="4" t="s">
        <v>248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181.4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-105.4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5">
      <c r="A137" s="4" t="s">
        <v>249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175.7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-27.6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5">
      <c r="A138" s="4" t="s">
        <v>250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179.3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-104.2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5">
      <c r="A139" s="4" t="s">
        <v>251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184.3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-107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5">
      <c r="A140" s="4" t="s">
        <v>252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183.3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-106.4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5">
      <c r="A141" s="4" t="s">
        <v>253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176.4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-102.4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5">
      <c r="A142" s="4" t="s">
        <v>254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170.9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-26.9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5">
      <c r="A143" s="4" t="s">
        <v>255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174.4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-101.3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5">
      <c r="A144" s="4" t="s">
        <v>256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179.2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-104.1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5">
      <c r="A145" s="4" t="s">
        <v>257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178.2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-103.5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5">
      <c r="A146" s="4" t="s">
        <v>258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165.8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-96.3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5">
      <c r="A147" s="4" t="s">
        <v>259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176.2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-102.4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5">
      <c r="A148" s="4" t="s">
        <v>260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169.6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-98.5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5">
      <c r="A149" s="4" t="s">
        <v>261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164.3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-25.8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5">
      <c r="A150" s="4" t="s">
        <v>262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167.7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-97.4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5">
      <c r="A151" s="4" t="s">
        <v>263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172.3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-100.1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5">
      <c r="A152" s="4" t="s">
        <v>264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171.3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-99.5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5">
      <c r="A153" s="4" t="s">
        <v>265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164.9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-95.8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5">
      <c r="A154" s="4" t="s">
        <v>266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159.80000000000001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-25.1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5">
      <c r="A155" s="4" t="s">
        <v>267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163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-94.7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5">
      <c r="A156" s="4" t="s">
        <v>268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167.5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-97.3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5">
      <c r="A157" s="4" t="s">
        <v>269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166.5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-96.7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5">
      <c r="A158" s="4" t="s">
        <v>270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149.6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-86.9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5">
      <c r="A159" s="4" t="s">
        <v>271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164.7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-95.7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5">
      <c r="A160" s="4" t="s">
        <v>272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158.5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-92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5">
      <c r="A161" s="4" t="s">
        <v>273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153.6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-24.1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5">
      <c r="A162" s="4" t="s">
        <v>274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156.69999999999999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-91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5">
      <c r="A163" s="4" t="s">
        <v>275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161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-93.5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5">
      <c r="A164" s="4" t="s">
        <v>276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160.1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-93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5">
      <c r="A165" s="4" t="s">
        <v>277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154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-89.4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5">
      <c r="A166" s="4" t="s">
        <v>278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149.19999999999999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-23.4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5">
      <c r="A167" s="4" t="s">
        <v>279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152.19999999999999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-88.4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5">
      <c r="A168" s="4" t="s">
        <v>280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156.4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-90.8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5">
      <c r="A169" s="4" t="s">
        <v>281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155.5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-90.3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5">
      <c r="A170" s="4" t="s">
        <v>282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139.6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-81.099999999999994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5">
      <c r="A171" s="4" t="s">
        <v>283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153.80000000000001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-89.3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5">
      <c r="A172" s="4" t="s">
        <v>284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147.9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-85.9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5">
      <c r="A173" s="4" t="s">
        <v>285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143.30000000000001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-22.5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5">
      <c r="A174" s="4" t="s">
        <v>286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146.19999999999999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-84.9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5">
      <c r="A175" s="4" t="s">
        <v>287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150.19999999999999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-87.3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5">
      <c r="A176" s="4" t="s">
        <v>288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149.4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-86.7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5">
      <c r="A177" s="4" t="s">
        <v>289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143.69999999999999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-83.5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5">
      <c r="A178" s="4" t="s">
        <v>290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139.19999999999999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-21.9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5">
      <c r="A179" s="4" t="s">
        <v>291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142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-82.5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5">
      <c r="A180" s="4" t="s">
        <v>292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145.9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-84.7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5">
      <c r="A181" s="4" t="s">
        <v>292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148.1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-86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5">
      <c r="A182" s="4" t="s">
        <v>292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146.5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-85.1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5">
      <c r="A183" s="4" t="s">
        <v>292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-84.2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5">
      <c r="A184" s="4" t="s">
        <v>292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5">
      <c r="A185" s="4" t="s">
        <v>289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5">
      <c r="A186" s="4" t="s">
        <v>290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5">
      <c r="A187" s="4" t="s">
        <v>291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5">
      <c r="A188" s="4" t="s">
        <v>292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5">
      <c r="A189" s="4" t="s">
        <v>292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5">
      <c r="A190" s="4" t="s">
        <v>292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5">
      <c r="A191" s="4" t="s">
        <v>292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5">
      <c r="A192" s="4" t="s">
        <v>283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5">
      <c r="A193" s="4" t="s">
        <v>284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5">
      <c r="A194" s="4" t="s">
        <v>285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5">
      <c r="A195" s="4" t="s">
        <v>286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5">
      <c r="A196" s="4" t="s">
        <v>287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5">
      <c r="A197" s="4" t="s">
        <v>288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5">
      <c r="A198" s="4" t="s">
        <v>289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5">
      <c r="A199" s="4" t="s">
        <v>290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5">
      <c r="A200" s="4" t="s">
        <v>291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5">
      <c r="A201" s="4" t="s">
        <v>292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5">
      <c r="A202" s="4" t="s">
        <v>292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5">
      <c r="A203" s="4" t="s">
        <v>265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5">
      <c r="A204" s="4" t="s">
        <v>266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5">
      <c r="A205" s="4" t="s">
        <v>267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5">
      <c r="A206" s="4" t="s">
        <v>268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5">
      <c r="A207" s="4" t="s">
        <v>269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5">
      <c r="A208" s="4" t="s">
        <v>270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5">
      <c r="A209" s="4" t="s">
        <v>271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5">
      <c r="A210" s="4" t="s">
        <v>272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5">
      <c r="A211" s="4" t="s">
        <v>273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5">
      <c r="A212" s="4" t="s">
        <v>274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5">
      <c r="A213" s="49" t="s">
        <v>275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5">
      <c r="A214" s="49" t="s">
        <v>276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5">
      <c r="A215" s="49" t="s">
        <v>277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5">
      <c r="A216" s="49" t="s">
        <v>278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5">
      <c r="A217" s="49" t="s">
        <v>279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5">
      <c r="A218" s="49" t="s">
        <v>280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5">
      <c r="A219" s="49" t="s">
        <v>281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5">
      <c r="A220" s="49" t="s">
        <v>282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5">
      <c r="A221" s="49" t="s">
        <v>283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5">
      <c r="A222" s="49" t="s">
        <v>284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5">
      <c r="A223" s="49" t="s">
        <v>285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5">
      <c r="A224" s="49" t="s">
        <v>286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5">
      <c r="A225" s="49" t="s">
        <v>287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5">
      <c r="A226" s="49" t="s">
        <v>288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5">
      <c r="A227" s="49" t="s">
        <v>289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5">
      <c r="A228" t="s">
        <v>290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5">
      <c r="A229" t="s">
        <v>291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5">
      <c r="A230" t="s">
        <v>292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B260" sqref="B260"/>
    </sheetView>
  </sheetViews>
  <sheetFormatPr defaultColWidth="9.109375" defaultRowHeight="10.199999999999999" x14ac:dyDescent="0.2"/>
  <cols>
    <col min="1" max="2" width="9.109375" style="18"/>
    <col min="3" max="3" width="7.109375" style="18" customWidth="1"/>
    <col min="4" max="4" width="10.88671875" style="18" customWidth="1"/>
    <col min="5" max="5" width="11.33203125" style="18" customWidth="1"/>
    <col min="6" max="9" width="9.109375" style="18"/>
    <col min="10" max="10" width="10.6640625" style="18" customWidth="1"/>
    <col min="11" max="11" width="10.44140625" style="18" customWidth="1"/>
    <col min="12" max="12" width="11" style="18" customWidth="1"/>
    <col min="13" max="32" width="9.109375" style="18"/>
    <col min="33" max="34" width="9.109375" style="40"/>
    <col min="35" max="35" width="11" style="40" customWidth="1"/>
    <col min="36" max="40" width="9.109375" style="40"/>
    <col min="41" max="41" width="14.6640625" style="40" customWidth="1"/>
    <col min="42" max="42" width="16.88671875" style="40" customWidth="1"/>
    <col min="43" max="45" width="9.109375" style="40"/>
    <col min="46" max="46" width="15.88671875" style="40" customWidth="1"/>
    <col min="47" max="47" width="12.109375" style="40" customWidth="1"/>
    <col min="48" max="48" width="10.88671875" style="40" customWidth="1"/>
    <col min="49" max="49" width="11" style="40" customWidth="1"/>
    <col min="50" max="68" width="9.109375" style="40"/>
    <col min="69" max="69" width="12.88671875" style="40" customWidth="1"/>
    <col min="70" max="79" width="9.109375" style="40"/>
    <col min="80" max="80" width="10.44140625" style="40" customWidth="1"/>
    <col min="81" max="81" width="10.88671875" style="40" customWidth="1"/>
    <col min="82" max="82" width="10.5546875" style="40" customWidth="1"/>
    <col min="83" max="83" width="13" style="40" customWidth="1"/>
    <col min="84" max="92" width="9.109375" style="40"/>
    <col min="93" max="93" width="11.33203125" style="40" customWidth="1"/>
    <col min="94" max="107" width="9.109375" style="40"/>
    <col min="108" max="16384" width="9.10937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GDP-CONSUMERS</v>
      </c>
      <c r="AV1" s="51" t="str">
        <f>download!AV1</f>
        <v>GDP-NNG/DEMARCA</v>
      </c>
      <c r="AW1" s="51" t="str">
        <f>download!AW1</f>
        <v>GDP-MICHCON</v>
      </c>
      <c r="AX1" s="51" t="str">
        <f>download!AX1</f>
        <v>GDP-ML7/CG</v>
      </c>
      <c r="AY1" s="51" t="str">
        <f>download!AY1</f>
        <v>overall</v>
      </c>
      <c r="AZ1" s="51" t="str">
        <f>download!AZ1</f>
        <v>ANR/ML7-GDM</v>
      </c>
      <c r="BA1" s="51" t="str">
        <f>download!BA1</f>
        <v>MICH/CONS</v>
      </c>
      <c r="BB1" s="51" t="str">
        <f>download!BB1</f>
        <v>ANR/ML7-GDM</v>
      </c>
      <c r="BC1" s="51" t="str">
        <f>download!BC1</f>
        <v>MICH/CONS</v>
      </c>
      <c r="BD1" s="51" t="str">
        <f>download!BD1</f>
        <v>overall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>
        <f>download!AU2</f>
        <v>0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IM</v>
      </c>
      <c r="AV3" s="51" t="str">
        <f>download!AV3</f>
        <v>IM</v>
      </c>
      <c r="AW3" s="51" t="str">
        <f>download!AW3</f>
        <v>IM</v>
      </c>
      <c r="AX3" s="51" t="str">
        <f>download!AX3</f>
        <v>IM</v>
      </c>
      <c r="AY3" s="51" t="str">
        <f>download!AY3</f>
        <v>IM</v>
      </c>
      <c r="AZ3" s="51" t="str">
        <f>download!AZ3</f>
        <v>BAS</v>
      </c>
      <c r="BA3" s="51" t="str">
        <f>download!BA3</f>
        <v>BAS</v>
      </c>
      <c r="BB3" s="51" t="str">
        <f>download!BB3</f>
        <v>IDX</v>
      </c>
      <c r="BC3" s="51" t="str">
        <f>download!BC3</f>
        <v>IDX</v>
      </c>
      <c r="BD3" s="51" t="str">
        <f>download!BD3</f>
        <v>IDX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37002</v>
      </c>
      <c r="B6" s="18">
        <f>download!B7</f>
        <v>0</v>
      </c>
      <c r="C6" s="18">
        <f>download!C7</f>
        <v>2</v>
      </c>
      <c r="D6" s="18">
        <f>download!D7</f>
        <v>3.8</v>
      </c>
      <c r="E6" s="18">
        <f>download!E7</f>
        <v>-4.8</v>
      </c>
      <c r="F6" s="18">
        <f>download!F7</f>
        <v>-0.7</v>
      </c>
      <c r="G6" s="18">
        <f>download!G7</f>
        <v>1</v>
      </c>
      <c r="H6" s="18">
        <f>download!H7</f>
        <v>3.6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0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37003</v>
      </c>
      <c r="B7" s="18">
        <f>download!B8</f>
        <v>0</v>
      </c>
      <c r="C7" s="18">
        <f>download!C8</f>
        <v>2</v>
      </c>
      <c r="D7" s="18">
        <f>download!D8</f>
        <v>3.8</v>
      </c>
      <c r="E7" s="18">
        <f>download!E8</f>
        <v>-4.8</v>
      </c>
      <c r="F7" s="18">
        <f>download!F8</f>
        <v>-0.7</v>
      </c>
      <c r="G7" s="18">
        <f>download!G8</f>
        <v>1</v>
      </c>
      <c r="H7" s="18">
        <f>download!H8</f>
        <v>3.6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0</v>
      </c>
      <c r="AV7" s="18">
        <f>download!AV8</f>
        <v>0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37004</v>
      </c>
      <c r="B8" s="18">
        <f>download!B9</f>
        <v>0</v>
      </c>
      <c r="C8" s="18">
        <f>download!C9</f>
        <v>2</v>
      </c>
      <c r="D8" s="18">
        <f>download!D9</f>
        <v>3.8</v>
      </c>
      <c r="E8" s="18">
        <f>download!E9</f>
        <v>-4.8</v>
      </c>
      <c r="F8" s="18">
        <f>download!F9</f>
        <v>-0.7</v>
      </c>
      <c r="G8" s="18">
        <f>download!G9</f>
        <v>1</v>
      </c>
      <c r="H8" s="18">
        <f>download!H9</f>
        <v>3.6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0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37005</v>
      </c>
      <c r="B9" s="18">
        <f>download!B10</f>
        <v>0</v>
      </c>
      <c r="C9" s="18">
        <f>download!C10</f>
        <v>2</v>
      </c>
      <c r="D9" s="18">
        <f>download!D10</f>
        <v>3.8</v>
      </c>
      <c r="E9" s="18">
        <f>download!E10</f>
        <v>-4.8</v>
      </c>
      <c r="F9" s="18">
        <f>download!F10</f>
        <v>-0.7</v>
      </c>
      <c r="G9" s="18">
        <f>download!G10</f>
        <v>1</v>
      </c>
      <c r="H9" s="18">
        <f>download!H10</f>
        <v>3.6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0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37006</v>
      </c>
      <c r="B10" s="18">
        <f>download!B11</f>
        <v>0</v>
      </c>
      <c r="C10" s="18">
        <f>download!C11</f>
        <v>2</v>
      </c>
      <c r="D10" s="18">
        <f>download!D11</f>
        <v>3.8</v>
      </c>
      <c r="E10" s="18">
        <f>download!E11</f>
        <v>-4.8</v>
      </c>
      <c r="F10" s="18">
        <f>download!F11</f>
        <v>-0.7</v>
      </c>
      <c r="G10" s="18">
        <f>download!G11</f>
        <v>1</v>
      </c>
      <c r="H10" s="18">
        <f>download!H11</f>
        <v>3.6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0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37007</v>
      </c>
      <c r="B11" s="18">
        <f>download!B12</f>
        <v>0</v>
      </c>
      <c r="C11" s="18">
        <f>download!C12</f>
        <v>2</v>
      </c>
      <c r="D11" s="18">
        <f>download!D12</f>
        <v>3.8</v>
      </c>
      <c r="E11" s="18">
        <f>download!E12</f>
        <v>-4.8</v>
      </c>
      <c r="F11" s="18">
        <f>download!F12</f>
        <v>-0.7</v>
      </c>
      <c r="G11" s="18">
        <f>download!G12</f>
        <v>1</v>
      </c>
      <c r="H11" s="18">
        <f>download!H12</f>
        <v>3.6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0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37008</v>
      </c>
      <c r="B12" s="18">
        <f>download!B13</f>
        <v>0</v>
      </c>
      <c r="C12" s="18">
        <f>download!C13</f>
        <v>2</v>
      </c>
      <c r="D12" s="18">
        <f>download!D13</f>
        <v>3.8</v>
      </c>
      <c r="E12" s="18">
        <f>download!E13</f>
        <v>-4.8</v>
      </c>
      <c r="F12" s="18">
        <f>download!F13</f>
        <v>-0.7</v>
      </c>
      <c r="G12" s="18">
        <f>download!G13</f>
        <v>1</v>
      </c>
      <c r="H12" s="18">
        <f>download!H13</f>
        <v>3.6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0</v>
      </c>
      <c r="AW12" s="51">
        <f>download!AW12</f>
        <v>0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37009</v>
      </c>
      <c r="B13" s="18">
        <f>download!B14</f>
        <v>0</v>
      </c>
      <c r="C13" s="18">
        <f>download!C14</f>
        <v>2</v>
      </c>
      <c r="D13" s="18">
        <f>download!D14</f>
        <v>3.8</v>
      </c>
      <c r="E13" s="18">
        <f>download!E14</f>
        <v>-4.8</v>
      </c>
      <c r="F13" s="18">
        <f>download!F14</f>
        <v>-0.7</v>
      </c>
      <c r="G13" s="18">
        <f>download!G14</f>
        <v>1</v>
      </c>
      <c r="H13" s="18">
        <f>download!H14</f>
        <v>3.6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0</v>
      </c>
      <c r="AW13" s="51">
        <f>download!AW13</f>
        <v>0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37010</v>
      </c>
      <c r="B14" s="18">
        <f>download!B15</f>
        <v>0</v>
      </c>
      <c r="C14" s="18">
        <f>download!C15</f>
        <v>2</v>
      </c>
      <c r="D14" s="18">
        <f>download!D15</f>
        <v>3.8</v>
      </c>
      <c r="E14" s="18">
        <f>download!E15</f>
        <v>-4.8</v>
      </c>
      <c r="F14" s="18">
        <f>download!F15</f>
        <v>-0.7</v>
      </c>
      <c r="G14" s="18">
        <f>download!G15</f>
        <v>1</v>
      </c>
      <c r="H14" s="18">
        <f>download!H15</f>
        <v>3.6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0</v>
      </c>
      <c r="AW14" s="51">
        <f>download!AW14</f>
        <v>0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37011</v>
      </c>
      <c r="B15" s="18">
        <f>download!B16</f>
        <v>0</v>
      </c>
      <c r="C15" s="18">
        <f>download!C16</f>
        <v>2</v>
      </c>
      <c r="D15" s="18">
        <f>download!D16</f>
        <v>3.8</v>
      </c>
      <c r="E15" s="18">
        <f>download!E16</f>
        <v>-4.8</v>
      </c>
      <c r="F15" s="18">
        <f>download!F16</f>
        <v>-0.7</v>
      </c>
      <c r="G15" s="18">
        <f>download!G16</f>
        <v>1</v>
      </c>
      <c r="H15" s="18">
        <f>download!H16</f>
        <v>0.6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0</v>
      </c>
      <c r="AW15" s="51">
        <f>download!AW15</f>
        <v>0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 t="str">
        <f>download!A17</f>
        <v>May, 2001</v>
      </c>
      <c r="B16" s="18">
        <f>download!B17</f>
        <v>-43.9</v>
      </c>
      <c r="C16" s="18">
        <f>download!C17</f>
        <v>100.8</v>
      </c>
      <c r="D16" s="18">
        <f>download!D17</f>
        <v>31</v>
      </c>
      <c r="E16" s="18">
        <f>download!E17</f>
        <v>63</v>
      </c>
      <c r="F16" s="18">
        <f>download!F17</f>
        <v>-66.099999999999994</v>
      </c>
      <c r="G16" s="18">
        <f>download!G17</f>
        <v>92.9</v>
      </c>
      <c r="H16" s="18">
        <f>download!H17</f>
        <v>-154.80000000000001</v>
      </c>
      <c r="I16" s="18">
        <f>download!I17</f>
        <v>-21</v>
      </c>
      <c r="J16" s="18">
        <f>download!J17</f>
        <v>-52</v>
      </c>
      <c r="K16" s="18">
        <f>download!K17</f>
        <v>35.6</v>
      </c>
      <c r="L16" s="18">
        <f>download!L17</f>
        <v>0</v>
      </c>
      <c r="M16" s="18">
        <f>download!M17</f>
        <v>46.4</v>
      </c>
      <c r="N16" s="18">
        <f>download!N17</f>
        <v>-10.3</v>
      </c>
      <c r="O16" s="18">
        <f>download!O17</f>
        <v>0.5</v>
      </c>
      <c r="P16" s="18">
        <f>download!P17</f>
        <v>0</v>
      </c>
      <c r="Q16" s="18">
        <f>download!Q17</f>
        <v>0</v>
      </c>
      <c r="R16" s="18">
        <f>download!R17</f>
        <v>-267</v>
      </c>
      <c r="S16" s="18">
        <f>download!S17</f>
        <v>26.7</v>
      </c>
      <c r="T16" s="18">
        <f>download!T17</f>
        <v>-34.299999999999997</v>
      </c>
      <c r="U16" s="18">
        <f>download!U17</f>
        <v>-44.6</v>
      </c>
      <c r="V16" s="18">
        <f>download!V17</f>
        <v>0</v>
      </c>
      <c r="W16" s="18">
        <f>download!W17</f>
        <v>92.9</v>
      </c>
      <c r="X16" s="18">
        <f>download!X17</f>
        <v>0</v>
      </c>
      <c r="Y16" s="18">
        <f>download!Y17</f>
        <v>-0.4</v>
      </c>
      <c r="Z16" s="18">
        <f>download!Z17</f>
        <v>-26.8</v>
      </c>
      <c r="AA16" s="18">
        <f>download!AA17</f>
        <v>-116.4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160</v>
      </c>
      <c r="AG16" s="18">
        <f>download!AG17</f>
        <v>46.4</v>
      </c>
      <c r="AH16" s="18">
        <f>download!AH17</f>
        <v>89</v>
      </c>
      <c r="AI16" s="18">
        <f>download!AI17</f>
        <v>0.5</v>
      </c>
      <c r="AJ16" s="18">
        <f>download!AJ17</f>
        <v>63</v>
      </c>
      <c r="AK16" s="18">
        <f>download!AK17</f>
        <v>-4.2</v>
      </c>
      <c r="AL16" s="18">
        <f>download!AL17</f>
        <v>1.2</v>
      </c>
      <c r="AM16" s="18">
        <f>download!AM17</f>
        <v>87.9</v>
      </c>
      <c r="AN16" s="18">
        <f>download!AN17</f>
        <v>0</v>
      </c>
      <c r="AO16" s="18">
        <f>download!AO17</f>
        <v>0</v>
      </c>
      <c r="AP16" s="18">
        <f>download!AP17</f>
        <v>-31</v>
      </c>
      <c r="AQ16" s="18">
        <f>download!AQ17</f>
        <v>-73.2</v>
      </c>
      <c r="AR16" s="18">
        <f>download!AR17</f>
        <v>0</v>
      </c>
      <c r="AS16" s="18">
        <f>download!AS17</f>
        <v>15.5</v>
      </c>
      <c r="AT16" s="18">
        <f>download!AT17</f>
        <v>35.700000000000003</v>
      </c>
      <c r="AU16" s="18">
        <f>download!AU17</f>
        <v>0</v>
      </c>
      <c r="AV16" s="18">
        <f>download!AV17</f>
        <v>0</v>
      </c>
      <c r="AW16" s="51">
        <f>download!AW16</f>
        <v>0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 t="str">
        <f>download!A18</f>
        <v>Jun, 2001</v>
      </c>
      <c r="B17" s="18">
        <f>download!B18</f>
        <v>1.5</v>
      </c>
      <c r="C17" s="18">
        <f>download!C18</f>
        <v>-29.8</v>
      </c>
      <c r="D17" s="18">
        <f>download!D18</f>
        <v>29.8</v>
      </c>
      <c r="E17" s="18">
        <f>download!E18</f>
        <v>0</v>
      </c>
      <c r="F17" s="18">
        <f>download!F18</f>
        <v>0</v>
      </c>
      <c r="G17" s="18">
        <f>download!G18</f>
        <v>0</v>
      </c>
      <c r="H17" s="18">
        <f>download!H18</f>
        <v>-119.4</v>
      </c>
      <c r="I17" s="18">
        <f>download!I18</f>
        <v>0</v>
      </c>
      <c r="J17" s="18">
        <f>download!J18</f>
        <v>0</v>
      </c>
      <c r="K17" s="18">
        <f>download!K18</f>
        <v>0</v>
      </c>
      <c r="L17" s="18">
        <f>download!L18</f>
        <v>0</v>
      </c>
      <c r="M17" s="18">
        <f>download!M18</f>
        <v>44.8</v>
      </c>
      <c r="N17" s="18">
        <f>download!N18</f>
        <v>4.5</v>
      </c>
      <c r="O17" s="18">
        <f>download!O18</f>
        <v>0.5</v>
      </c>
      <c r="P17" s="18">
        <f>download!P18</f>
        <v>0</v>
      </c>
      <c r="Q17" s="18">
        <f>download!Q18</f>
        <v>59.7</v>
      </c>
      <c r="R17" s="18">
        <f>download!R18</f>
        <v>-107.2</v>
      </c>
      <c r="S17" s="18">
        <f>download!S18</f>
        <v>25.8</v>
      </c>
      <c r="T17" s="18">
        <f>download!T18</f>
        <v>-50.7</v>
      </c>
      <c r="U17" s="18">
        <f>download!U18</f>
        <v>1.8</v>
      </c>
      <c r="V17" s="18">
        <f>download!V18</f>
        <v>0</v>
      </c>
      <c r="W17" s="18">
        <f>download!W18</f>
        <v>59.7</v>
      </c>
      <c r="X17" s="18">
        <f>download!X18</f>
        <v>0</v>
      </c>
      <c r="Y17" s="18">
        <f>download!Y18</f>
        <v>-0.4</v>
      </c>
      <c r="Z17" s="18">
        <f>download!Z18</f>
        <v>-219.7</v>
      </c>
      <c r="AA17" s="18">
        <f>download!AA18</f>
        <v>-112.2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101.5</v>
      </c>
      <c r="AG17" s="18">
        <f>download!AG18</f>
        <v>44.8</v>
      </c>
      <c r="AH17" s="18">
        <f>download!AH18</f>
        <v>-66.8</v>
      </c>
      <c r="AI17" s="18">
        <f>download!AI18</f>
        <v>0.5</v>
      </c>
      <c r="AJ17" s="18">
        <f>download!AJ18</f>
        <v>61.7</v>
      </c>
      <c r="AK17" s="18">
        <f>download!AK18</f>
        <v>-4.0999999999999996</v>
      </c>
      <c r="AL17" s="18">
        <f>download!AL18</f>
        <v>1.1000000000000001</v>
      </c>
      <c r="AM17" s="18">
        <f>download!AM18</f>
        <v>84.9</v>
      </c>
      <c r="AN17" s="18">
        <f>download!AN18</f>
        <v>0</v>
      </c>
      <c r="AO17" s="18">
        <f>download!AO18</f>
        <v>0</v>
      </c>
      <c r="AP17" s="18">
        <f>download!AP18</f>
        <v>-38.799999999999997</v>
      </c>
      <c r="AQ17" s="18">
        <f>download!AQ18</f>
        <v>-79.5</v>
      </c>
      <c r="AR17" s="18">
        <f>download!AR18</f>
        <v>0</v>
      </c>
      <c r="AS17" s="18">
        <f>download!AS18</f>
        <v>14.9</v>
      </c>
      <c r="AT17" s="18">
        <f>download!AT18</f>
        <v>41.8</v>
      </c>
      <c r="AU17" s="18">
        <f>download!AU18</f>
        <v>0</v>
      </c>
      <c r="AV17" s="18">
        <f>download!AV18</f>
        <v>0</v>
      </c>
      <c r="AW17" s="51">
        <f>download!AW17</f>
        <v>0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 t="str">
        <f>download!A19</f>
        <v>Jul, 2001</v>
      </c>
      <c r="B18" s="18">
        <f>download!B19</f>
        <v>1.7</v>
      </c>
      <c r="C18" s="18">
        <f>download!C19</f>
        <v>-30.7</v>
      </c>
      <c r="D18" s="18">
        <f>download!D19</f>
        <v>30.7</v>
      </c>
      <c r="E18" s="18">
        <f>download!E19</f>
        <v>0</v>
      </c>
      <c r="F18" s="18">
        <f>download!F19</f>
        <v>0</v>
      </c>
      <c r="G18" s="18">
        <f>download!G19</f>
        <v>0</v>
      </c>
      <c r="H18" s="18">
        <f>download!H19</f>
        <v>-122.9</v>
      </c>
      <c r="I18" s="18">
        <f>download!I19</f>
        <v>0</v>
      </c>
      <c r="J18" s="18">
        <f>download!J19</f>
        <v>0</v>
      </c>
      <c r="K18" s="18">
        <f>download!K19</f>
        <v>0</v>
      </c>
      <c r="L18" s="18">
        <f>download!L19</f>
        <v>0</v>
      </c>
      <c r="M18" s="18">
        <f>download!M19</f>
        <v>0</v>
      </c>
      <c r="N18" s="18">
        <f>download!N19</f>
        <v>36.4</v>
      </c>
      <c r="O18" s="18">
        <f>download!O19</f>
        <v>0.5</v>
      </c>
      <c r="P18" s="18">
        <f>download!P19</f>
        <v>0</v>
      </c>
      <c r="Q18" s="18">
        <f>download!Q19</f>
        <v>61.4</v>
      </c>
      <c r="R18" s="18">
        <f>download!R19</f>
        <v>-95.7</v>
      </c>
      <c r="S18" s="18">
        <f>download!S19</f>
        <v>26.2</v>
      </c>
      <c r="T18" s="18">
        <f>download!T19</f>
        <v>129.6</v>
      </c>
      <c r="U18" s="18">
        <f>download!U19</f>
        <v>51.2</v>
      </c>
      <c r="V18" s="18">
        <f>download!V19</f>
        <v>0</v>
      </c>
      <c r="W18" s="18">
        <f>download!W19</f>
        <v>61.4</v>
      </c>
      <c r="X18" s="18">
        <f>download!X19</f>
        <v>0</v>
      </c>
      <c r="Y18" s="18">
        <f>download!Y19</f>
        <v>-0.4</v>
      </c>
      <c r="Z18" s="18">
        <f>download!Z19</f>
        <v>-226.3</v>
      </c>
      <c r="AA18" s="18">
        <f>download!AA19</f>
        <v>-115.5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104.5</v>
      </c>
      <c r="AG18" s="18">
        <f>download!AG19</f>
        <v>0</v>
      </c>
      <c r="AH18" s="18">
        <f>download!AH19</f>
        <v>-101.9</v>
      </c>
      <c r="AI18" s="18">
        <f>download!AI19</f>
        <v>0.5</v>
      </c>
      <c r="AJ18" s="18">
        <f>download!AJ19</f>
        <v>-3.6</v>
      </c>
      <c r="AK18" s="18">
        <f>download!AK19</f>
        <v>-4.5999999999999996</v>
      </c>
      <c r="AL18" s="18">
        <f>download!AL19</f>
        <v>1.2</v>
      </c>
      <c r="AM18" s="18">
        <f>download!AM19</f>
        <v>87.2</v>
      </c>
      <c r="AN18" s="18">
        <f>download!AN19</f>
        <v>0</v>
      </c>
      <c r="AO18" s="18">
        <f>download!AO19</f>
        <v>0</v>
      </c>
      <c r="AP18" s="18">
        <f>download!AP19</f>
        <v>-39.9</v>
      </c>
      <c r="AQ18" s="18">
        <f>download!AQ19</f>
        <v>-81.900000000000006</v>
      </c>
      <c r="AR18" s="18">
        <f>download!AR19</f>
        <v>0</v>
      </c>
      <c r="AS18" s="18">
        <f>download!AS19</f>
        <v>15.4</v>
      </c>
      <c r="AT18" s="18">
        <f>download!AT19</f>
        <v>12.3</v>
      </c>
      <c r="AU18" s="18">
        <f>download!AU19</f>
        <v>0</v>
      </c>
      <c r="AV18" s="18">
        <f>download!AV19</f>
        <v>0</v>
      </c>
      <c r="AW18" s="51">
        <f>download!AW18</f>
        <v>0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 t="str">
        <f>download!A20</f>
        <v>Aug, 2001</v>
      </c>
      <c r="B19" s="18">
        <f>download!B20</f>
        <v>1.7</v>
      </c>
      <c r="C19" s="18">
        <f>download!C20</f>
        <v>-30.6</v>
      </c>
      <c r="D19" s="18">
        <f>download!D20</f>
        <v>30.6</v>
      </c>
      <c r="E19" s="18">
        <f>download!E20</f>
        <v>0</v>
      </c>
      <c r="F19" s="18">
        <f>download!F20</f>
        <v>0</v>
      </c>
      <c r="G19" s="18">
        <f>download!G20</f>
        <v>0</v>
      </c>
      <c r="H19" s="18">
        <f>download!H20</f>
        <v>-122.4</v>
      </c>
      <c r="I19" s="18">
        <f>download!I20</f>
        <v>0</v>
      </c>
      <c r="J19" s="18">
        <f>download!J20</f>
        <v>0</v>
      </c>
      <c r="K19" s="18">
        <f>download!K20</f>
        <v>0</v>
      </c>
      <c r="L19" s="18">
        <f>download!L20</f>
        <v>0</v>
      </c>
      <c r="M19" s="18">
        <f>download!M20</f>
        <v>0</v>
      </c>
      <c r="N19" s="18">
        <f>download!N20</f>
        <v>48.5</v>
      </c>
      <c r="O19" s="18">
        <f>download!O20</f>
        <v>0</v>
      </c>
      <c r="P19" s="18">
        <f>download!P20</f>
        <v>0</v>
      </c>
      <c r="Q19" s="18">
        <f>download!Q20</f>
        <v>61.2</v>
      </c>
      <c r="R19" s="18">
        <f>download!R20</f>
        <v>-85</v>
      </c>
      <c r="S19" s="18">
        <f>download!S20</f>
        <v>33.1</v>
      </c>
      <c r="T19" s="18">
        <f>download!T20</f>
        <v>-105.4</v>
      </c>
      <c r="U19" s="18">
        <f>download!U20</f>
        <v>1.5</v>
      </c>
      <c r="V19" s="18">
        <f>download!V20</f>
        <v>0</v>
      </c>
      <c r="W19" s="18">
        <f>download!W20</f>
        <v>61.2</v>
      </c>
      <c r="X19" s="18">
        <f>download!X20</f>
        <v>0</v>
      </c>
      <c r="Y19" s="18">
        <f>download!Y20</f>
        <v>-0.4</v>
      </c>
      <c r="Z19" s="18">
        <f>download!Z20</f>
        <v>-378.5</v>
      </c>
      <c r="AA19" s="18">
        <f>download!AA20</f>
        <v>-115.1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104.1</v>
      </c>
      <c r="AG19" s="18">
        <f>download!AG20</f>
        <v>0</v>
      </c>
      <c r="AH19" s="18">
        <f>download!AH20</f>
        <v>-108.3</v>
      </c>
      <c r="AI19" s="18">
        <f>download!AI20</f>
        <v>0</v>
      </c>
      <c r="AJ19" s="18">
        <f>download!AJ20</f>
        <v>6.8</v>
      </c>
      <c r="AK19" s="18">
        <f>download!AK20</f>
        <v>2.4</v>
      </c>
      <c r="AL19" s="18">
        <f>download!AL20</f>
        <v>1.1000000000000001</v>
      </c>
      <c r="AM19" s="18">
        <f>download!AM20</f>
        <v>86.8</v>
      </c>
      <c r="AN19" s="18">
        <f>download!AN20</f>
        <v>0</v>
      </c>
      <c r="AO19" s="18">
        <f>download!AO20</f>
        <v>0</v>
      </c>
      <c r="AP19" s="18">
        <f>download!AP20</f>
        <v>-39.799999999999997</v>
      </c>
      <c r="AQ19" s="18">
        <f>download!AQ20</f>
        <v>-81.599999999999994</v>
      </c>
      <c r="AR19" s="18">
        <f>download!AR20</f>
        <v>0</v>
      </c>
      <c r="AS19" s="18">
        <f>download!AS20</f>
        <v>15.3</v>
      </c>
      <c r="AT19" s="18">
        <f>download!AT20</f>
        <v>12.2</v>
      </c>
      <c r="AU19" s="18">
        <f>download!AU20</f>
        <v>0</v>
      </c>
      <c r="AV19" s="18">
        <f>download!AV20</f>
        <v>0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Sep, 2001</v>
      </c>
      <c r="B20" s="18">
        <f>download!B21</f>
        <v>1.5</v>
      </c>
      <c r="C20" s="18">
        <f>download!C21</f>
        <v>-29.5</v>
      </c>
      <c r="D20" s="18">
        <f>download!D21</f>
        <v>29.5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-118.1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0</v>
      </c>
      <c r="N20" s="18">
        <f>download!N21</f>
        <v>-17.2</v>
      </c>
      <c r="O20" s="18">
        <f>download!O21</f>
        <v>0</v>
      </c>
      <c r="P20" s="18">
        <f>download!P21</f>
        <v>0</v>
      </c>
      <c r="Q20" s="18">
        <f>download!Q21</f>
        <v>59</v>
      </c>
      <c r="R20" s="18">
        <f>download!R21</f>
        <v>-80.2</v>
      </c>
      <c r="S20" s="18">
        <f>download!S21</f>
        <v>33.4</v>
      </c>
      <c r="T20" s="18">
        <f>download!T21</f>
        <v>-7.1</v>
      </c>
      <c r="U20" s="18">
        <f>download!U21</f>
        <v>16.2</v>
      </c>
      <c r="V20" s="18">
        <f>download!V21</f>
        <v>0</v>
      </c>
      <c r="W20" s="18">
        <f>download!W21</f>
        <v>59</v>
      </c>
      <c r="X20" s="18">
        <f>download!X21</f>
        <v>0</v>
      </c>
      <c r="Y20" s="18">
        <f>download!Y21</f>
        <v>-0.4</v>
      </c>
      <c r="Z20" s="18">
        <f>download!Z21</f>
        <v>-364.9</v>
      </c>
      <c r="AA20" s="18">
        <f>download!AA21</f>
        <v>-111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407.3</v>
      </c>
      <c r="AG20" s="18">
        <f>download!AG21</f>
        <v>0</v>
      </c>
      <c r="AH20" s="18">
        <f>download!AH21</f>
        <v>-109.3</v>
      </c>
      <c r="AI20" s="18">
        <f>download!AI21</f>
        <v>0</v>
      </c>
      <c r="AJ20" s="18">
        <f>download!AJ21</f>
        <v>8.3000000000000007</v>
      </c>
      <c r="AK20" s="18">
        <f>download!AK21</f>
        <v>3.9</v>
      </c>
      <c r="AL20" s="18">
        <f>download!AL21</f>
        <v>1.1000000000000001</v>
      </c>
      <c r="AM20" s="18">
        <f>download!AM21</f>
        <v>83.8</v>
      </c>
      <c r="AN20" s="18">
        <f>download!AN21</f>
        <v>0</v>
      </c>
      <c r="AO20" s="18">
        <f>download!AO21</f>
        <v>0</v>
      </c>
      <c r="AP20" s="18">
        <f>download!AP21</f>
        <v>-38.4</v>
      </c>
      <c r="AQ20" s="18">
        <f>download!AQ21</f>
        <v>-78.599999999999994</v>
      </c>
      <c r="AR20" s="18">
        <f>download!AR21</f>
        <v>0</v>
      </c>
      <c r="AS20" s="18">
        <f>download!AS21</f>
        <v>14.8</v>
      </c>
      <c r="AT20" s="18">
        <f>download!AT21</f>
        <v>318.8</v>
      </c>
      <c r="AU20" s="18">
        <f>download!AU21</f>
        <v>0</v>
      </c>
      <c r="AV20" s="18">
        <f>download!AV21</f>
        <v>0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Oct, 2001</v>
      </c>
      <c r="B21" s="18">
        <f>download!B22</f>
        <v>-3.3</v>
      </c>
      <c r="C21" s="18">
        <f>download!C22</f>
        <v>-30.4</v>
      </c>
      <c r="D21" s="18">
        <f>download!D22</f>
        <v>30.4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-121.6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0</v>
      </c>
      <c r="N21" s="18">
        <f>download!N22</f>
        <v>-32.5</v>
      </c>
      <c r="O21" s="18">
        <f>download!O22</f>
        <v>0</v>
      </c>
      <c r="P21" s="18">
        <f>download!P22</f>
        <v>0</v>
      </c>
      <c r="Q21" s="18">
        <f>download!Q22</f>
        <v>60.8</v>
      </c>
      <c r="R21" s="18">
        <f>download!R22</f>
        <v>-122.3</v>
      </c>
      <c r="S21" s="18">
        <f>download!S22</f>
        <v>45.6</v>
      </c>
      <c r="T21" s="18">
        <f>download!T22</f>
        <v>-62.5</v>
      </c>
      <c r="U21" s="18">
        <f>download!U22</f>
        <v>-50.2</v>
      </c>
      <c r="V21" s="18">
        <f>download!V22</f>
        <v>30.4</v>
      </c>
      <c r="W21" s="18">
        <f>download!W22</f>
        <v>60.8</v>
      </c>
      <c r="X21" s="18">
        <f>download!X22</f>
        <v>0</v>
      </c>
      <c r="Y21" s="18">
        <f>download!Y22</f>
        <v>-0.5</v>
      </c>
      <c r="Z21" s="18">
        <f>download!Z22</f>
        <v>-375.9</v>
      </c>
      <c r="AA21" s="18">
        <f>download!AA22</f>
        <v>-114.3</v>
      </c>
      <c r="AB21" s="18">
        <f>download!AB22</f>
        <v>0</v>
      </c>
      <c r="AC21" s="18">
        <f>download!AC22</f>
        <v>0</v>
      </c>
      <c r="AD21" s="18">
        <f>download!AD22</f>
        <v>3.9</v>
      </c>
      <c r="AE21" s="18">
        <f>download!AE22</f>
        <v>0</v>
      </c>
      <c r="AF21" s="18">
        <f>download!AF22</f>
        <v>-30.4</v>
      </c>
      <c r="AG21" s="18">
        <f>download!AG22</f>
        <v>0</v>
      </c>
      <c r="AH21" s="18">
        <f>download!AH22</f>
        <v>39.9</v>
      </c>
      <c r="AI21" s="18">
        <f>download!AI22</f>
        <v>0</v>
      </c>
      <c r="AJ21" s="18">
        <f>download!AJ22</f>
        <v>-31.2</v>
      </c>
      <c r="AK21" s="18">
        <f>download!AK22</f>
        <v>15.2</v>
      </c>
      <c r="AL21" s="18">
        <f>download!AL22</f>
        <v>1.1000000000000001</v>
      </c>
      <c r="AM21" s="18">
        <f>download!AM22</f>
        <v>86.1</v>
      </c>
      <c r="AN21" s="18">
        <f>download!AN22</f>
        <v>30.4</v>
      </c>
      <c r="AO21" s="18">
        <f>download!AO22</f>
        <v>0</v>
      </c>
      <c r="AP21" s="18">
        <f>download!AP22</f>
        <v>-39.5</v>
      </c>
      <c r="AQ21" s="18">
        <f>download!AQ22</f>
        <v>-81</v>
      </c>
      <c r="AR21" s="18">
        <f>download!AR22</f>
        <v>11.9</v>
      </c>
      <c r="AS21" s="18">
        <f>download!AS22</f>
        <v>15.2</v>
      </c>
      <c r="AT21" s="18">
        <f>download!AT22</f>
        <v>-91.2</v>
      </c>
      <c r="AU21" s="18">
        <f>download!AU22</f>
        <v>0</v>
      </c>
      <c r="AV21" s="18">
        <f>download!AV22</f>
        <v>0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Nov, 2001</v>
      </c>
      <c r="B22" s="18">
        <f>download!B23</f>
        <v>0</v>
      </c>
      <c r="C22" s="18">
        <f>download!C23</f>
        <v>0</v>
      </c>
      <c r="D22" s="18">
        <f>download!D23</f>
        <v>0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0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-124.7</v>
      </c>
      <c r="O22" s="18">
        <f>download!O23</f>
        <v>0</v>
      </c>
      <c r="P22" s="18">
        <f>download!P23</f>
        <v>0</v>
      </c>
      <c r="Q22" s="18">
        <f>download!Q23</f>
        <v>0</v>
      </c>
      <c r="R22" s="18">
        <f>download!R23</f>
        <v>95.2</v>
      </c>
      <c r="S22" s="18">
        <f>download!S23</f>
        <v>0</v>
      </c>
      <c r="T22" s="18">
        <f>download!T23</f>
        <v>41</v>
      </c>
      <c r="U22" s="18">
        <f>download!U23</f>
        <v>11.3</v>
      </c>
      <c r="V22" s="18">
        <f>download!V23</f>
        <v>29.3</v>
      </c>
      <c r="W22" s="18">
        <f>download!W23</f>
        <v>-44</v>
      </c>
      <c r="X22" s="18">
        <f>download!X23</f>
        <v>0</v>
      </c>
      <c r="Y22" s="18">
        <f>download!Y23</f>
        <v>-0.5</v>
      </c>
      <c r="Z22" s="18">
        <f>download!Z23</f>
        <v>-129.4</v>
      </c>
      <c r="AA22" s="18">
        <f>download!AA23</f>
        <v>-19.899999999999999</v>
      </c>
      <c r="AB22" s="18">
        <f>download!AB23</f>
        <v>0</v>
      </c>
      <c r="AC22" s="18">
        <f>download!AC23</f>
        <v>0</v>
      </c>
      <c r="AD22" s="18">
        <f>download!AD23</f>
        <v>3.9</v>
      </c>
      <c r="AE22" s="18">
        <f>download!AE23</f>
        <v>0</v>
      </c>
      <c r="AF22" s="18">
        <f>download!AF23</f>
        <v>0</v>
      </c>
      <c r="AG22" s="18">
        <f>download!AG23</f>
        <v>0</v>
      </c>
      <c r="AH22" s="18">
        <f>download!AH23</f>
        <v>-266.3</v>
      </c>
      <c r="AI22" s="18">
        <f>download!AI23</f>
        <v>0</v>
      </c>
      <c r="AJ22" s="18">
        <f>download!AJ23</f>
        <v>-80.599999999999994</v>
      </c>
      <c r="AK22" s="18">
        <f>download!AK23</f>
        <v>0</v>
      </c>
      <c r="AL22" s="18">
        <f>download!AL23</f>
        <v>0</v>
      </c>
      <c r="AM22" s="18">
        <f>download!AM23</f>
        <v>24.5</v>
      </c>
      <c r="AN22" s="18">
        <f>download!AN23</f>
        <v>26.4</v>
      </c>
      <c r="AO22" s="18">
        <f>download!AO23</f>
        <v>0</v>
      </c>
      <c r="AP22" s="18">
        <f>download!AP23</f>
        <v>-8.8000000000000007</v>
      </c>
      <c r="AQ22" s="18">
        <f>download!AQ23</f>
        <v>-78.099999999999994</v>
      </c>
      <c r="AR22" s="18">
        <f>download!AR23</f>
        <v>16.399999999999999</v>
      </c>
      <c r="AS22" s="18">
        <f>download!AS23</f>
        <v>14.7</v>
      </c>
      <c r="AT22" s="18">
        <f>download!AT23</f>
        <v>0</v>
      </c>
      <c r="AU22" s="18">
        <f>download!AU23</f>
        <v>0</v>
      </c>
      <c r="AV22" s="18">
        <f>download!AV23</f>
        <v>0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Dec, 2001</v>
      </c>
      <c r="B23" s="18">
        <f>download!B24</f>
        <v>0</v>
      </c>
      <c r="C23" s="18">
        <f>download!C24</f>
        <v>0</v>
      </c>
      <c r="D23" s="18">
        <f>download!D24</f>
        <v>0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0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-142.1</v>
      </c>
      <c r="O23" s="18">
        <f>download!O24</f>
        <v>0</v>
      </c>
      <c r="P23" s="18">
        <f>download!P24</f>
        <v>0</v>
      </c>
      <c r="Q23" s="18">
        <f>download!Q24</f>
        <v>0</v>
      </c>
      <c r="R23" s="18">
        <f>download!R24</f>
        <v>203.8</v>
      </c>
      <c r="S23" s="18">
        <f>download!S24</f>
        <v>37.799999999999997</v>
      </c>
      <c r="T23" s="18">
        <f>download!T24</f>
        <v>-8.3000000000000007</v>
      </c>
      <c r="U23" s="18">
        <f>download!U24</f>
        <v>9.6</v>
      </c>
      <c r="V23" s="18">
        <f>download!V24</f>
        <v>30.2</v>
      </c>
      <c r="W23" s="18">
        <f>download!W24</f>
        <v>-45.3</v>
      </c>
      <c r="X23" s="18">
        <f>download!X24</f>
        <v>0</v>
      </c>
      <c r="Y23" s="18">
        <f>download!Y24</f>
        <v>-1.4</v>
      </c>
      <c r="Z23" s="18">
        <f>download!Z24</f>
        <v>-133.30000000000001</v>
      </c>
      <c r="AA23" s="18">
        <f>download!AA24</f>
        <v>-15.4</v>
      </c>
      <c r="AB23" s="18">
        <f>download!AB24</f>
        <v>0</v>
      </c>
      <c r="AC23" s="18">
        <f>download!AC24</f>
        <v>0</v>
      </c>
      <c r="AD23" s="18">
        <f>download!AD24</f>
        <v>3.9</v>
      </c>
      <c r="AE23" s="18">
        <f>download!AE24</f>
        <v>0</v>
      </c>
      <c r="AF23" s="18">
        <f>download!AF24</f>
        <v>0</v>
      </c>
      <c r="AG23" s="18">
        <f>download!AG24</f>
        <v>0</v>
      </c>
      <c r="AH23" s="18">
        <f>download!AH24</f>
        <v>-279.10000000000002</v>
      </c>
      <c r="AI23" s="18">
        <f>download!AI24</f>
        <v>0</v>
      </c>
      <c r="AJ23" s="18">
        <f>download!AJ24</f>
        <v>22.7</v>
      </c>
      <c r="AK23" s="18">
        <f>download!AK24</f>
        <v>37.799999999999997</v>
      </c>
      <c r="AL23" s="18">
        <f>download!AL24</f>
        <v>0</v>
      </c>
      <c r="AM23" s="18">
        <f>download!AM24</f>
        <v>24.1</v>
      </c>
      <c r="AN23" s="18">
        <f>download!AN24</f>
        <v>27.2</v>
      </c>
      <c r="AO23" s="18">
        <f>download!AO24</f>
        <v>0</v>
      </c>
      <c r="AP23" s="18">
        <f>download!AP24</f>
        <v>-9.1</v>
      </c>
      <c r="AQ23" s="18">
        <f>download!AQ24</f>
        <v>-75.3</v>
      </c>
      <c r="AR23" s="18">
        <f>download!AR24</f>
        <v>13.5</v>
      </c>
      <c r="AS23" s="18">
        <f>download!AS24</f>
        <v>15.1</v>
      </c>
      <c r="AT23" s="18">
        <f>download!AT24</f>
        <v>0</v>
      </c>
      <c r="AU23" s="18">
        <f>download!AU24</f>
        <v>0</v>
      </c>
      <c r="AV23" s="18">
        <f>download!AV24</f>
        <v>0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Jan, 2002</v>
      </c>
      <c r="B24" s="18">
        <f>download!B25</f>
        <v>0</v>
      </c>
      <c r="C24" s="18">
        <f>download!C25</f>
        <v>0</v>
      </c>
      <c r="D24" s="18">
        <f>download!D25</f>
        <v>0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0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3.1</v>
      </c>
      <c r="O24" s="18">
        <f>download!O25</f>
        <v>0</v>
      </c>
      <c r="P24" s="18">
        <f>download!P25</f>
        <v>0</v>
      </c>
      <c r="Q24" s="18">
        <f>download!Q25</f>
        <v>0</v>
      </c>
      <c r="R24" s="18">
        <f>download!R25</f>
        <v>182.4</v>
      </c>
      <c r="S24" s="18">
        <f>download!S25</f>
        <v>37.6</v>
      </c>
      <c r="T24" s="18">
        <f>download!T25</f>
        <v>-105.2</v>
      </c>
      <c r="U24" s="18">
        <f>download!U25</f>
        <v>16.3</v>
      </c>
      <c r="V24" s="18">
        <f>download!V25</f>
        <v>30.1</v>
      </c>
      <c r="W24" s="18">
        <f>download!W25</f>
        <v>-45.1</v>
      </c>
      <c r="X24" s="18">
        <f>download!X25</f>
        <v>0</v>
      </c>
      <c r="Y24" s="18">
        <f>download!Y25</f>
        <v>-1.1000000000000001</v>
      </c>
      <c r="Z24" s="18">
        <f>download!Z25</f>
        <v>-136.69999999999999</v>
      </c>
      <c r="AA24" s="18">
        <f>download!AA25</f>
        <v>-15.3</v>
      </c>
      <c r="AB24" s="18">
        <f>download!AB25</f>
        <v>0</v>
      </c>
      <c r="AC24" s="18">
        <f>download!AC25</f>
        <v>0</v>
      </c>
      <c r="AD24" s="18">
        <f>download!AD25</f>
        <v>3.9</v>
      </c>
      <c r="AE24" s="18">
        <f>download!AE25</f>
        <v>0</v>
      </c>
      <c r="AF24" s="18">
        <f>download!AF25</f>
        <v>0</v>
      </c>
      <c r="AG24" s="18">
        <f>download!AG25</f>
        <v>0</v>
      </c>
      <c r="AH24" s="18">
        <f>download!AH25</f>
        <v>-181.2</v>
      </c>
      <c r="AI24" s="18">
        <f>download!AI25</f>
        <v>0</v>
      </c>
      <c r="AJ24" s="18">
        <f>download!AJ25</f>
        <v>-28.1</v>
      </c>
      <c r="AK24" s="18">
        <f>download!AK25</f>
        <v>37.6</v>
      </c>
      <c r="AL24" s="18">
        <f>download!AL25</f>
        <v>0</v>
      </c>
      <c r="AM24" s="18">
        <f>download!AM25</f>
        <v>45.4</v>
      </c>
      <c r="AN24" s="18">
        <f>download!AN25</f>
        <v>27.1</v>
      </c>
      <c r="AO24" s="18">
        <f>download!AO25</f>
        <v>0</v>
      </c>
      <c r="AP24" s="18">
        <f>download!AP25</f>
        <v>-9</v>
      </c>
      <c r="AQ24" s="18">
        <f>download!AQ25</f>
        <v>-75</v>
      </c>
      <c r="AR24" s="18">
        <f>download!AR25</f>
        <v>14.3</v>
      </c>
      <c r="AS24" s="18">
        <f>download!AS25</f>
        <v>15</v>
      </c>
      <c r="AT24" s="18">
        <f>download!AT25</f>
        <v>0</v>
      </c>
      <c r="AU24" s="18">
        <f>download!AU25</f>
        <v>0</v>
      </c>
      <c r="AV24" s="18">
        <f>download!AV25</f>
        <v>0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Feb, 2002</v>
      </c>
      <c r="B25" s="18">
        <f>download!B26</f>
        <v>0</v>
      </c>
      <c r="C25" s="18">
        <f>download!C26</f>
        <v>0</v>
      </c>
      <c r="D25" s="18">
        <f>download!D26</f>
        <v>0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0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-7</v>
      </c>
      <c r="O25" s="18">
        <f>download!O26</f>
        <v>0</v>
      </c>
      <c r="P25" s="18">
        <f>download!P26</f>
        <v>0</v>
      </c>
      <c r="Q25" s="18">
        <f>download!Q26</f>
        <v>0</v>
      </c>
      <c r="R25" s="18">
        <f>download!R26</f>
        <v>134.9</v>
      </c>
      <c r="S25" s="18">
        <f>download!S26</f>
        <v>15.8</v>
      </c>
      <c r="T25" s="18">
        <f>download!T26</f>
        <v>-94.7</v>
      </c>
      <c r="U25" s="18">
        <f>download!U26</f>
        <v>15</v>
      </c>
      <c r="V25" s="18">
        <f>download!V26</f>
        <v>27.1</v>
      </c>
      <c r="W25" s="18">
        <f>download!W26</f>
        <v>-40.6</v>
      </c>
      <c r="X25" s="18">
        <f>download!X26</f>
        <v>0</v>
      </c>
      <c r="Y25" s="18">
        <f>download!Y26</f>
        <v>-0.9</v>
      </c>
      <c r="Z25" s="18">
        <f>download!Z26</f>
        <v>-123</v>
      </c>
      <c r="AA25" s="18">
        <f>download!AA26</f>
        <v>-13.8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0</v>
      </c>
      <c r="AG25" s="18">
        <f>download!AG26</f>
        <v>0</v>
      </c>
      <c r="AH25" s="18">
        <f>download!AH26</f>
        <v>-163.6</v>
      </c>
      <c r="AI25" s="18">
        <f>download!AI26</f>
        <v>0</v>
      </c>
      <c r="AJ25" s="18">
        <f>download!AJ26</f>
        <v>-54.5</v>
      </c>
      <c r="AK25" s="18">
        <f>download!AK26</f>
        <v>15.8</v>
      </c>
      <c r="AL25" s="18">
        <f>download!AL26</f>
        <v>0</v>
      </c>
      <c r="AM25" s="18">
        <f>download!AM26</f>
        <v>41.2</v>
      </c>
      <c r="AN25" s="18">
        <f>download!AN26</f>
        <v>24.4</v>
      </c>
      <c r="AO25" s="18">
        <f>download!AO26</f>
        <v>0</v>
      </c>
      <c r="AP25" s="18">
        <f>download!AP26</f>
        <v>-8.1</v>
      </c>
      <c r="AQ25" s="18">
        <f>download!AQ26</f>
        <v>-67.5</v>
      </c>
      <c r="AR25" s="18">
        <f>download!AR26</f>
        <v>25.8</v>
      </c>
      <c r="AS25" s="18">
        <f>download!AS26</f>
        <v>13.5</v>
      </c>
      <c r="AT25" s="18">
        <f>download!AT26</f>
        <v>0</v>
      </c>
      <c r="AU25" s="18">
        <f>download!AU26</f>
        <v>0</v>
      </c>
      <c r="AV25" s="18">
        <f>download!AV26</f>
        <v>0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Mar, 2002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-8.9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120</v>
      </c>
      <c r="S26" s="18">
        <f>download!S27</f>
        <v>0</v>
      </c>
      <c r="T26" s="18">
        <f>download!T27</f>
        <v>-104.5</v>
      </c>
      <c r="U26" s="18">
        <f>download!U27</f>
        <v>16</v>
      </c>
      <c r="V26" s="18">
        <f>download!V27</f>
        <v>29.9</v>
      </c>
      <c r="W26" s="18">
        <f>download!W27</f>
        <v>-44.8</v>
      </c>
      <c r="X26" s="18">
        <f>download!X27</f>
        <v>0</v>
      </c>
      <c r="Y26" s="18">
        <f>download!Y27</f>
        <v>-0.4</v>
      </c>
      <c r="Z26" s="18">
        <f>download!Z27</f>
        <v>-135.80000000000001</v>
      </c>
      <c r="AA26" s="18">
        <f>download!AA27</f>
        <v>-20.3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-182.2</v>
      </c>
      <c r="AI26" s="18">
        <f>download!AI27</f>
        <v>0</v>
      </c>
      <c r="AJ26" s="18">
        <f>download!AJ27</f>
        <v>-89</v>
      </c>
      <c r="AK26" s="18">
        <f>download!AK27</f>
        <v>0</v>
      </c>
      <c r="AL26" s="18">
        <f>download!AL27</f>
        <v>0</v>
      </c>
      <c r="AM26" s="18">
        <f>download!AM27</f>
        <v>45</v>
      </c>
      <c r="AN26" s="18">
        <f>download!AN27</f>
        <v>26.9</v>
      </c>
      <c r="AO26" s="18">
        <f>download!AO27</f>
        <v>0</v>
      </c>
      <c r="AP26" s="18">
        <f>download!AP27</f>
        <v>-9</v>
      </c>
      <c r="AQ26" s="18">
        <f>download!AQ27</f>
        <v>-29.3</v>
      </c>
      <c r="AR26" s="18">
        <f>download!AR27</f>
        <v>15.9</v>
      </c>
      <c r="AS26" s="18">
        <f>download!AS27</f>
        <v>14.9</v>
      </c>
      <c r="AT26" s="18">
        <f>download!AT27</f>
        <v>0</v>
      </c>
      <c r="AU26" s="18">
        <f>download!AU27</f>
        <v>0</v>
      </c>
      <c r="AV26" s="18">
        <f>download!AV27</f>
        <v>0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Apr, 2002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-21.9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-111.2</v>
      </c>
      <c r="S27" s="18">
        <f>download!S28</f>
        <v>0</v>
      </c>
      <c r="T27" s="18">
        <f>download!T28</f>
        <v>0</v>
      </c>
      <c r="U27" s="18">
        <f>download!U28</f>
        <v>16</v>
      </c>
      <c r="V27" s="18">
        <f>download!V28</f>
        <v>0</v>
      </c>
      <c r="W27" s="18">
        <f>download!W28</f>
        <v>0</v>
      </c>
      <c r="X27" s="18">
        <f>download!X28</f>
        <v>0</v>
      </c>
      <c r="Y27" s="18">
        <f>download!Y28</f>
        <v>-0.4</v>
      </c>
      <c r="Z27" s="18">
        <f>download!Z28</f>
        <v>0</v>
      </c>
      <c r="AA27" s="18">
        <f>download!AA28</f>
        <v>-19.600000000000001</v>
      </c>
      <c r="AB27" s="18">
        <f>download!AB28</f>
        <v>0</v>
      </c>
      <c r="AC27" s="18">
        <f>download!AC28</f>
        <v>0</v>
      </c>
      <c r="AD27" s="18">
        <f>download!AD28</f>
        <v>3.8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-177.3</v>
      </c>
      <c r="AI27" s="18">
        <f>download!AI28</f>
        <v>0</v>
      </c>
      <c r="AJ27" s="18">
        <f>download!AJ28</f>
        <v>3.9</v>
      </c>
      <c r="AK27" s="18">
        <f>download!AK28</f>
        <v>0</v>
      </c>
      <c r="AL27" s="18">
        <f>download!AL28</f>
        <v>0</v>
      </c>
      <c r="AM27" s="18">
        <f>download!AM28</f>
        <v>43.5</v>
      </c>
      <c r="AN27" s="18">
        <f>download!AN28</f>
        <v>-2.9</v>
      </c>
      <c r="AO27" s="18">
        <f>download!AO28</f>
        <v>0</v>
      </c>
      <c r="AP27" s="18">
        <f>download!AP28</f>
        <v>-8.6</v>
      </c>
      <c r="AQ27" s="18">
        <f>download!AQ28</f>
        <v>-28.2</v>
      </c>
      <c r="AR27" s="18">
        <f>download!AR28</f>
        <v>20.100000000000001</v>
      </c>
      <c r="AS27" s="18">
        <f>download!AS28</f>
        <v>14.4</v>
      </c>
      <c r="AT27" s="18">
        <f>download!AT28</f>
        <v>0</v>
      </c>
      <c r="AU27" s="18">
        <f>download!AU28</f>
        <v>0</v>
      </c>
      <c r="AV27" s="18">
        <f>download!AV28</f>
        <v>0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May,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-43.4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-112.9</v>
      </c>
      <c r="S28" s="18">
        <f>download!S29</f>
        <v>0</v>
      </c>
      <c r="T28" s="18">
        <f>download!T29</f>
        <v>0</v>
      </c>
      <c r="U28" s="18">
        <f>download!U29</f>
        <v>16.3</v>
      </c>
      <c r="V28" s="18">
        <f>download!V29</f>
        <v>0</v>
      </c>
      <c r="W28" s="18">
        <f>download!W29</f>
        <v>0</v>
      </c>
      <c r="X28" s="18">
        <f>download!X29</f>
        <v>0</v>
      </c>
      <c r="Y28" s="18">
        <f>download!Y29</f>
        <v>-0.4</v>
      </c>
      <c r="Z28" s="18">
        <f>download!Z29</f>
        <v>0</v>
      </c>
      <c r="AA28" s="18">
        <f>download!AA29</f>
        <v>-111.4</v>
      </c>
      <c r="AB28" s="18">
        <f>download!AB29</f>
        <v>0</v>
      </c>
      <c r="AC28" s="18">
        <f>download!AC29</f>
        <v>0</v>
      </c>
      <c r="AD28" s="18">
        <f>download!AD29</f>
        <v>3.8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-42.3</v>
      </c>
      <c r="AI28" s="18">
        <f>download!AI29</f>
        <v>0</v>
      </c>
      <c r="AJ28" s="18">
        <f>download!AJ29</f>
        <v>5.6</v>
      </c>
      <c r="AK28" s="18">
        <f>download!AK29</f>
        <v>0</v>
      </c>
      <c r="AL28" s="18">
        <f>download!AL29</f>
        <v>0</v>
      </c>
      <c r="AM28" s="18">
        <f>download!AM29</f>
        <v>44.6</v>
      </c>
      <c r="AN28" s="18">
        <f>download!AN29</f>
        <v>-3</v>
      </c>
      <c r="AO28" s="18">
        <f>download!AO29</f>
        <v>0</v>
      </c>
      <c r="AP28" s="18">
        <f>download!AP29</f>
        <v>-8.9</v>
      </c>
      <c r="AQ28" s="18">
        <f>download!AQ29</f>
        <v>-29</v>
      </c>
      <c r="AR28" s="18">
        <f>download!AR29</f>
        <v>17.3</v>
      </c>
      <c r="AS28" s="18">
        <f>download!AS29</f>
        <v>14.8</v>
      </c>
      <c r="AT28" s="18">
        <f>download!AT29</f>
        <v>0</v>
      </c>
      <c r="AU28" s="18">
        <f>download!AU29</f>
        <v>0</v>
      </c>
      <c r="AV28" s="18">
        <f>download!AV29</f>
        <v>0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Jun,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-23.6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-110.2</v>
      </c>
      <c r="S29" s="18">
        <f>download!S30</f>
        <v>0</v>
      </c>
      <c r="T29" s="18">
        <f>download!T30</f>
        <v>0</v>
      </c>
      <c r="U29" s="18">
        <f>download!U30</f>
        <v>15.7</v>
      </c>
      <c r="V29" s="18">
        <f>download!V30</f>
        <v>0</v>
      </c>
      <c r="W29" s="18">
        <f>download!W30</f>
        <v>0</v>
      </c>
      <c r="X29" s="18">
        <f>download!X30</f>
        <v>0</v>
      </c>
      <c r="Y29" s="18">
        <f>download!Y30</f>
        <v>-0.4</v>
      </c>
      <c r="Z29" s="18">
        <f>download!Z30</f>
        <v>0</v>
      </c>
      <c r="AA29" s="18">
        <f>download!AA30</f>
        <v>-107.4</v>
      </c>
      <c r="AB29" s="18">
        <f>download!AB30</f>
        <v>0</v>
      </c>
      <c r="AC29" s="18">
        <f>download!AC30</f>
        <v>0</v>
      </c>
      <c r="AD29" s="18">
        <f>download!AD30</f>
        <v>3.8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-177.8</v>
      </c>
      <c r="AI29" s="18">
        <f>download!AI30</f>
        <v>0</v>
      </c>
      <c r="AJ29" s="18">
        <f>download!AJ30</f>
        <v>4</v>
      </c>
      <c r="AK29" s="18">
        <f>download!AK30</f>
        <v>0</v>
      </c>
      <c r="AL29" s="18">
        <f>download!AL30</f>
        <v>0</v>
      </c>
      <c r="AM29" s="18">
        <f>download!AM30</f>
        <v>43.1</v>
      </c>
      <c r="AN29" s="18">
        <f>download!AN30</f>
        <v>-2.9</v>
      </c>
      <c r="AO29" s="18">
        <f>download!AO30</f>
        <v>0</v>
      </c>
      <c r="AP29" s="18">
        <f>download!AP30</f>
        <v>-8.6</v>
      </c>
      <c r="AQ29" s="18">
        <f>download!AQ30</f>
        <v>-28</v>
      </c>
      <c r="AR29" s="18">
        <f>download!AR30</f>
        <v>21.5</v>
      </c>
      <c r="AS29" s="18">
        <f>download!AS30</f>
        <v>14.3</v>
      </c>
      <c r="AT29" s="18">
        <f>download!AT30</f>
        <v>0</v>
      </c>
      <c r="AU29" s="18">
        <f>download!AU30</f>
        <v>0</v>
      </c>
      <c r="AV29" s="18">
        <f>download!AV30</f>
        <v>0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Jul,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-18.600000000000001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-115.6</v>
      </c>
      <c r="S30" s="18">
        <f>download!S31</f>
        <v>0</v>
      </c>
      <c r="T30" s="18">
        <f>download!T31</f>
        <v>0</v>
      </c>
      <c r="U30" s="18">
        <f>download!U31</f>
        <v>16</v>
      </c>
      <c r="V30" s="18">
        <f>download!V31</f>
        <v>0</v>
      </c>
      <c r="W30" s="18">
        <f>download!W31</f>
        <v>0</v>
      </c>
      <c r="X30" s="18">
        <f>download!X31</f>
        <v>0</v>
      </c>
      <c r="Y30" s="18">
        <f>download!Y31</f>
        <v>-0.4</v>
      </c>
      <c r="Z30" s="18">
        <f>download!Z31</f>
        <v>0</v>
      </c>
      <c r="AA30" s="18">
        <f>download!AA31</f>
        <v>-110.5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-177.4</v>
      </c>
      <c r="AI30" s="18">
        <f>download!AI31</f>
        <v>0</v>
      </c>
      <c r="AJ30" s="18">
        <f>download!AJ31</f>
        <v>1.9</v>
      </c>
      <c r="AK30" s="18">
        <f>download!AK31</f>
        <v>0</v>
      </c>
      <c r="AL30" s="18">
        <f>download!AL31</f>
        <v>0</v>
      </c>
      <c r="AM30" s="18">
        <f>download!AM31</f>
        <v>44.2</v>
      </c>
      <c r="AN30" s="18">
        <f>download!AN31</f>
        <v>-2.9</v>
      </c>
      <c r="AO30" s="18">
        <f>download!AO31</f>
        <v>0</v>
      </c>
      <c r="AP30" s="18">
        <f>download!AP31</f>
        <v>-8.8000000000000007</v>
      </c>
      <c r="AQ30" s="18">
        <f>download!AQ31</f>
        <v>-28.8</v>
      </c>
      <c r="AR30" s="18">
        <f>download!AR31</f>
        <v>18.7</v>
      </c>
      <c r="AS30" s="18">
        <f>download!AS31</f>
        <v>14.7</v>
      </c>
      <c r="AT30" s="18">
        <f>download!AT31</f>
        <v>0</v>
      </c>
      <c r="AU30" s="18">
        <f>download!AU31</f>
        <v>0</v>
      </c>
      <c r="AV30" s="18">
        <f>download!AV31</f>
        <v>0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Aug,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-20.2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-117.1</v>
      </c>
      <c r="S31" s="18">
        <f>download!S32</f>
        <v>0</v>
      </c>
      <c r="T31" s="18">
        <f>download!T32</f>
        <v>0</v>
      </c>
      <c r="U31" s="18">
        <f>download!U32</f>
        <v>15.8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-110.1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-178.3</v>
      </c>
      <c r="AI31" s="18">
        <f>download!AI32</f>
        <v>0</v>
      </c>
      <c r="AJ31" s="18">
        <f>download!AJ32</f>
        <v>0</v>
      </c>
      <c r="AK31" s="18">
        <f>download!AK32</f>
        <v>0</v>
      </c>
      <c r="AL31" s="18">
        <f>download!AL32</f>
        <v>0</v>
      </c>
      <c r="AM31" s="18">
        <f>download!AM32</f>
        <v>43.9</v>
      </c>
      <c r="AN31" s="18">
        <f>download!AN32</f>
        <v>-2.9</v>
      </c>
      <c r="AO31" s="18">
        <f>download!AO32</f>
        <v>0</v>
      </c>
      <c r="AP31" s="18">
        <f>download!AP32</f>
        <v>-8.8000000000000007</v>
      </c>
      <c r="AQ31" s="18">
        <f>download!AQ32</f>
        <v>-28.7</v>
      </c>
      <c r="AR31" s="18">
        <f>download!AR32</f>
        <v>19.399999999999999</v>
      </c>
      <c r="AS31" s="18">
        <f>download!AS32</f>
        <v>14.6</v>
      </c>
      <c r="AT31" s="18">
        <f>download!AT32</f>
        <v>0</v>
      </c>
      <c r="AU31" s="18">
        <f>download!AU32</f>
        <v>0</v>
      </c>
      <c r="AV31" s="18">
        <f>download!AV32</f>
        <v>0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Sep,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-19.3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-112.8</v>
      </c>
      <c r="S32" s="18">
        <f>download!S33</f>
        <v>0</v>
      </c>
      <c r="T32" s="18">
        <f>download!T33</f>
        <v>0</v>
      </c>
      <c r="U32" s="18">
        <f>download!U33</f>
        <v>15.3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-106.1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-171.7</v>
      </c>
      <c r="AI32" s="18">
        <f>download!AI33</f>
        <v>0</v>
      </c>
      <c r="AJ32" s="18">
        <f>download!AJ33</f>
        <v>0</v>
      </c>
      <c r="AK32" s="18">
        <f>download!AK33</f>
        <v>0</v>
      </c>
      <c r="AL32" s="18">
        <f>download!AL33</f>
        <v>0</v>
      </c>
      <c r="AM32" s="18">
        <f>download!AM33</f>
        <v>42.4</v>
      </c>
      <c r="AN32" s="18">
        <f>download!AN33</f>
        <v>-2.8</v>
      </c>
      <c r="AO32" s="18">
        <f>download!AO33</f>
        <v>0</v>
      </c>
      <c r="AP32" s="18">
        <f>download!AP33</f>
        <v>-8.5</v>
      </c>
      <c r="AQ32" s="18">
        <f>download!AQ33</f>
        <v>-27.6</v>
      </c>
      <c r="AR32" s="18">
        <f>download!AR33</f>
        <v>23.4</v>
      </c>
      <c r="AS32" s="18">
        <f>download!AS33</f>
        <v>14.1</v>
      </c>
      <c r="AT32" s="18">
        <f>download!AT33</f>
        <v>0</v>
      </c>
      <c r="AU32" s="18">
        <f>download!AU33</f>
        <v>0</v>
      </c>
      <c r="AV32" s="18">
        <f>download!AV33</f>
        <v>0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Oct,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-38.6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-116.1</v>
      </c>
      <c r="S33" s="18">
        <f>download!S34</f>
        <v>0</v>
      </c>
      <c r="T33" s="18">
        <f>download!T34</f>
        <v>0</v>
      </c>
      <c r="U33" s="18">
        <f>download!U34</f>
        <v>15.6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-109.2</v>
      </c>
      <c r="AB33" s="18">
        <f>download!AB34</f>
        <v>0</v>
      </c>
      <c r="AC33" s="18">
        <f>download!AC34</f>
        <v>0</v>
      </c>
      <c r="AD33" s="18">
        <f>download!AD34</f>
        <v>0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-37.4</v>
      </c>
      <c r="AI33" s="18">
        <f>download!AI34</f>
        <v>0</v>
      </c>
      <c r="AJ33" s="18">
        <f>download!AJ34</f>
        <v>0</v>
      </c>
      <c r="AK33" s="18">
        <f>download!AK34</f>
        <v>0</v>
      </c>
      <c r="AL33" s="18">
        <f>download!AL34</f>
        <v>0</v>
      </c>
      <c r="AM33" s="18">
        <f>download!AM34</f>
        <v>43.5</v>
      </c>
      <c r="AN33" s="18">
        <f>download!AN34</f>
        <v>-2.9</v>
      </c>
      <c r="AO33" s="18">
        <f>download!AO34</f>
        <v>0</v>
      </c>
      <c r="AP33" s="18">
        <f>download!AP34</f>
        <v>-8.6999999999999993</v>
      </c>
      <c r="AQ33" s="18">
        <f>download!AQ34</f>
        <v>-28.4</v>
      </c>
      <c r="AR33" s="18">
        <f>download!AR34</f>
        <v>6.9</v>
      </c>
      <c r="AS33" s="18">
        <f>download!AS34</f>
        <v>14.5</v>
      </c>
      <c r="AT33" s="18">
        <f>download!AT34</f>
        <v>0</v>
      </c>
      <c r="AU33" s="18">
        <f>download!AU34</f>
        <v>0</v>
      </c>
      <c r="AV33" s="18">
        <f>download!AV34</f>
        <v>0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Nov,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306.10000000000002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0</v>
      </c>
      <c r="S34" s="18">
        <f>download!S35</f>
        <v>0</v>
      </c>
      <c r="T34" s="18">
        <f>download!T35</f>
        <v>0</v>
      </c>
      <c r="U34" s="18">
        <f>download!U35</f>
        <v>43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-0.5</v>
      </c>
      <c r="Z34" s="18">
        <f>download!Z35</f>
        <v>0</v>
      </c>
      <c r="AA34" s="18">
        <f>download!AA35</f>
        <v>-19</v>
      </c>
      <c r="AB34" s="18">
        <f>download!AB35</f>
        <v>0</v>
      </c>
      <c r="AC34" s="18">
        <f>download!AC35</f>
        <v>0</v>
      </c>
      <c r="AD34" s="18">
        <f>download!AD35</f>
        <v>0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-170.4</v>
      </c>
      <c r="AI34" s="18">
        <f>download!AI35</f>
        <v>0</v>
      </c>
      <c r="AJ34" s="18">
        <f>download!AJ35</f>
        <v>0</v>
      </c>
      <c r="AK34" s="18">
        <f>download!AK35</f>
        <v>0</v>
      </c>
      <c r="AL34" s="18">
        <f>download!AL35</f>
        <v>0</v>
      </c>
      <c r="AM34" s="18">
        <f>download!AM35</f>
        <v>42</v>
      </c>
      <c r="AN34" s="18">
        <f>download!AN35</f>
        <v>-2.8</v>
      </c>
      <c r="AO34" s="18">
        <f>download!AO35</f>
        <v>0</v>
      </c>
      <c r="AP34" s="18">
        <f>download!AP35</f>
        <v>-8.4</v>
      </c>
      <c r="AQ34" s="18">
        <f>download!AQ35</f>
        <v>-27.4</v>
      </c>
      <c r="AR34" s="18">
        <f>download!AR35</f>
        <v>10.8</v>
      </c>
      <c r="AS34" s="18">
        <f>download!AS35</f>
        <v>14</v>
      </c>
      <c r="AT34" s="18">
        <f>download!AT35</f>
        <v>0</v>
      </c>
      <c r="AU34" s="18">
        <f>download!AU35</f>
        <v>0</v>
      </c>
      <c r="AV34" s="18">
        <f>download!AV35</f>
        <v>0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Dec,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314.60000000000002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0</v>
      </c>
      <c r="S35" s="18">
        <f>download!S36</f>
        <v>0</v>
      </c>
      <c r="T35" s="18">
        <f>download!T36</f>
        <v>0</v>
      </c>
      <c r="U35" s="18">
        <f>download!U36</f>
        <v>44.1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-1.3</v>
      </c>
      <c r="Z35" s="18">
        <f>download!Z36</f>
        <v>0</v>
      </c>
      <c r="AA35" s="18">
        <f>download!AA36</f>
        <v>-14.7</v>
      </c>
      <c r="AB35" s="18">
        <f>download!AB36</f>
        <v>0</v>
      </c>
      <c r="AC35" s="18">
        <f>download!AC36</f>
        <v>0</v>
      </c>
      <c r="AD35" s="18">
        <f>download!AD36</f>
        <v>0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-175.6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43</v>
      </c>
      <c r="AN35" s="18">
        <f>download!AN36</f>
        <v>-2.9</v>
      </c>
      <c r="AO35" s="18">
        <f>download!AO36</f>
        <v>0</v>
      </c>
      <c r="AP35" s="18">
        <f>download!AP36</f>
        <v>-8.6</v>
      </c>
      <c r="AQ35" s="18">
        <f>download!AQ36</f>
        <v>-23.3</v>
      </c>
      <c r="AR35" s="18">
        <f>download!AR36</f>
        <v>8.3000000000000007</v>
      </c>
      <c r="AS35" s="18">
        <f>download!AS36</f>
        <v>14.4</v>
      </c>
      <c r="AT35" s="18">
        <f>download!AT36</f>
        <v>0</v>
      </c>
      <c r="AU35" s="18">
        <f>download!AU36</f>
        <v>0</v>
      </c>
      <c r="AV35" s="18">
        <f>download!AV36</f>
        <v>0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Jan, 2003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313.2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0</v>
      </c>
      <c r="S36" s="18">
        <f>download!S37</f>
        <v>0</v>
      </c>
      <c r="T36" s="18">
        <f>download!T37</f>
        <v>0</v>
      </c>
      <c r="U36" s="18">
        <f>download!U37</f>
        <v>43.8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-0.9</v>
      </c>
      <c r="Z36" s="18">
        <f>download!Z37</f>
        <v>-28.6</v>
      </c>
      <c r="AA36" s="18">
        <f>download!AA37</f>
        <v>-14.6</v>
      </c>
      <c r="AB36" s="18">
        <f>download!AB37</f>
        <v>0</v>
      </c>
      <c r="AC36" s="18">
        <f>download!AC37</f>
        <v>0</v>
      </c>
      <c r="AD36" s="18">
        <f>download!AD37</f>
        <v>0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-189.1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42.8</v>
      </c>
      <c r="AN36" s="18">
        <f>download!AN37</f>
        <v>-2.9</v>
      </c>
      <c r="AO36" s="18">
        <f>download!AO37</f>
        <v>0</v>
      </c>
      <c r="AP36" s="18">
        <f>download!AP37</f>
        <v>-8.6</v>
      </c>
      <c r="AQ36" s="18">
        <f>download!AQ37</f>
        <v>-23.2</v>
      </c>
      <c r="AR36" s="18">
        <f>download!AR37</f>
        <v>12.9</v>
      </c>
      <c r="AS36" s="18">
        <f>download!AS37</f>
        <v>0</v>
      </c>
      <c r="AT36" s="18">
        <f>download!AT37</f>
        <v>0</v>
      </c>
      <c r="AU36" s="18">
        <f>download!AU37</f>
        <v>0</v>
      </c>
      <c r="AV36" s="18">
        <f>download!AV37</f>
        <v>0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Feb, 2003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275.2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0</v>
      </c>
      <c r="S37" s="18">
        <f>download!S38</f>
        <v>0</v>
      </c>
      <c r="T37" s="18">
        <f>download!T38</f>
        <v>0</v>
      </c>
      <c r="U37" s="18">
        <f>download!U38</f>
        <v>39.700000000000003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-0.6</v>
      </c>
      <c r="Z37" s="18">
        <f>download!Z38</f>
        <v>-25.7</v>
      </c>
      <c r="AA37" s="18">
        <f>download!AA38</f>
        <v>-13.1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-176.6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38.700000000000003</v>
      </c>
      <c r="AN37" s="18">
        <f>download!AN38</f>
        <v>-2.6</v>
      </c>
      <c r="AO37" s="18">
        <f>download!AO38</f>
        <v>0</v>
      </c>
      <c r="AP37" s="18">
        <f>download!AP38</f>
        <v>-7.7</v>
      </c>
      <c r="AQ37" s="18">
        <f>download!AQ38</f>
        <v>-20.9</v>
      </c>
      <c r="AR37" s="18">
        <f>download!AR38</f>
        <v>22.4</v>
      </c>
      <c r="AS37" s="18">
        <f>download!AS38</f>
        <v>0</v>
      </c>
      <c r="AT37" s="18">
        <f>download!AT38</f>
        <v>0</v>
      </c>
      <c r="AU37" s="18">
        <f>download!AU38</f>
        <v>0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Mar, 2003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303.2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43.3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-0.4</v>
      </c>
      <c r="Z38" s="18">
        <f>download!Z39</f>
        <v>-28.3</v>
      </c>
      <c r="AA38" s="18">
        <f>download!AA39</f>
        <v>-19.3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-194.7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42.3</v>
      </c>
      <c r="AN38" s="18">
        <f>download!AN39</f>
        <v>-2.8</v>
      </c>
      <c r="AO38" s="18">
        <f>download!AO39</f>
        <v>0</v>
      </c>
      <c r="AP38" s="18">
        <f>download!AP39</f>
        <v>-8.5</v>
      </c>
      <c r="AQ38" s="18">
        <f>download!AQ39</f>
        <v>-27.8</v>
      </c>
      <c r="AR38" s="18">
        <f>download!AR39</f>
        <v>14.1</v>
      </c>
      <c r="AS38" s="18">
        <f>download!AS39</f>
        <v>0</v>
      </c>
      <c r="AT38" s="18">
        <f>download!AT39</f>
        <v>0</v>
      </c>
      <c r="AU38" s="18">
        <f>download!AU39</f>
        <v>0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Apr, 2003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292.10000000000002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41.8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-0.3</v>
      </c>
      <c r="Z39" s="18">
        <f>download!Z40</f>
        <v>-27.3</v>
      </c>
      <c r="AA39" s="18">
        <f>download!AA40</f>
        <v>-18.600000000000001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-187.5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40.799999999999997</v>
      </c>
      <c r="AN39" s="18">
        <f>download!AN40</f>
        <v>-2.7</v>
      </c>
      <c r="AO39" s="18">
        <f>download!AO40</f>
        <v>0</v>
      </c>
      <c r="AP39" s="18">
        <f>download!AP40</f>
        <v>-8.1999999999999993</v>
      </c>
      <c r="AQ39" s="18">
        <f>download!AQ40</f>
        <v>-26.8</v>
      </c>
      <c r="AR39" s="18">
        <f>download!AR40</f>
        <v>17.5</v>
      </c>
      <c r="AS39" s="18">
        <f>download!AS40</f>
        <v>0</v>
      </c>
      <c r="AT39" s="18">
        <f>download!AT40</f>
        <v>0</v>
      </c>
      <c r="AU39" s="18">
        <f>download!AU40</f>
        <v>0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May,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282.60000000000002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28.7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-0.3</v>
      </c>
      <c r="Z40" s="18">
        <f>download!Z41</f>
        <v>-28.1</v>
      </c>
      <c r="AA40" s="18">
        <f>download!AA41</f>
        <v>-19.100000000000001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-57.6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41.8</v>
      </c>
      <c r="AN40" s="18">
        <f>download!AN41</f>
        <v>-2.8</v>
      </c>
      <c r="AO40" s="18">
        <f>download!AO41</f>
        <v>0</v>
      </c>
      <c r="AP40" s="18">
        <f>download!AP41</f>
        <v>-8.4</v>
      </c>
      <c r="AQ40" s="18">
        <f>download!AQ41</f>
        <v>-27.6</v>
      </c>
      <c r="AR40" s="18">
        <f>download!AR41</f>
        <v>15.2</v>
      </c>
      <c r="AS40" s="18">
        <f>download!AS41</f>
        <v>0</v>
      </c>
      <c r="AT40" s="18">
        <f>download!AT41</f>
        <v>0</v>
      </c>
      <c r="AU40" s="18">
        <f>download!AU41</f>
        <v>0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Jun,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289.5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3.3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-0.3</v>
      </c>
      <c r="Z41" s="18">
        <f>download!Z42</f>
        <v>-27</v>
      </c>
      <c r="AA41" s="18">
        <f>download!AA42</f>
        <v>-18.399999999999999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-185.8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40.4</v>
      </c>
      <c r="AN41" s="18">
        <f>download!AN42</f>
        <v>-2.7</v>
      </c>
      <c r="AO41" s="18">
        <f>download!AO42</f>
        <v>0</v>
      </c>
      <c r="AP41" s="18">
        <f>download!AP42</f>
        <v>-8.1</v>
      </c>
      <c r="AQ41" s="18">
        <f>download!AQ42</f>
        <v>-26.6</v>
      </c>
      <c r="AR41" s="18">
        <f>download!AR42</f>
        <v>18.600000000000001</v>
      </c>
      <c r="AS41" s="18">
        <f>download!AS42</f>
        <v>0</v>
      </c>
      <c r="AT41" s="18">
        <f>download!AT42</f>
        <v>0</v>
      </c>
      <c r="AU41" s="18">
        <f>download!AU42</f>
        <v>0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Jul,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297.7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3.2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-0.3</v>
      </c>
      <c r="Z42" s="18">
        <f>download!Z43</f>
        <v>-27.8</v>
      </c>
      <c r="AA42" s="18">
        <f>download!AA43</f>
        <v>-19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-191.1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41.4</v>
      </c>
      <c r="AN42" s="18">
        <f>download!AN43</f>
        <v>-2.8</v>
      </c>
      <c r="AO42" s="18">
        <f>download!AO43</f>
        <v>0</v>
      </c>
      <c r="AP42" s="18">
        <f>download!AP43</f>
        <v>-8.4</v>
      </c>
      <c r="AQ42" s="18">
        <f>download!AQ43</f>
        <v>-27.3</v>
      </c>
      <c r="AR42" s="18">
        <f>download!AR43</f>
        <v>16.3</v>
      </c>
      <c r="AS42" s="18">
        <f>download!AS43</f>
        <v>0</v>
      </c>
      <c r="AT42" s="18">
        <f>download!AT43</f>
        <v>0</v>
      </c>
      <c r="AU42" s="18">
        <f>download!AU43</f>
        <v>0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Aug,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296.2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3.2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-27.7</v>
      </c>
      <c r="AA43" s="18">
        <f>download!AA44</f>
        <v>-18.899999999999999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-190.2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41.1</v>
      </c>
      <c r="AN43" s="18">
        <f>download!AN44</f>
        <v>-2.8</v>
      </c>
      <c r="AO43" s="18">
        <f>download!AO44</f>
        <v>0</v>
      </c>
      <c r="AP43" s="18">
        <f>download!AP44</f>
        <v>-8.3000000000000007</v>
      </c>
      <c r="AQ43" s="18">
        <f>download!AQ44</f>
        <v>-27.2</v>
      </c>
      <c r="AR43" s="18">
        <f>download!AR44</f>
        <v>16.8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Sep,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285.3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3.1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-26.7</v>
      </c>
      <c r="AA44" s="18">
        <f>download!AA45</f>
        <v>-18.2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-183.1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39.700000000000003</v>
      </c>
      <c r="AN44" s="18">
        <f>download!AN45</f>
        <v>-2.7</v>
      </c>
      <c r="AO44" s="18">
        <f>download!AO45</f>
        <v>0</v>
      </c>
      <c r="AP44" s="18">
        <f>download!AP45</f>
        <v>-8</v>
      </c>
      <c r="AQ44" s="18">
        <f>download!AQ45</f>
        <v>-26.2</v>
      </c>
      <c r="AR44" s="18">
        <f>download!AR45</f>
        <v>20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Oct,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276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-27.4</v>
      </c>
      <c r="AA45" s="18">
        <f>download!AA46</f>
        <v>-18.7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-56.2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40.700000000000003</v>
      </c>
      <c r="AN45" s="18">
        <f>download!AN46</f>
        <v>-2.7</v>
      </c>
      <c r="AO45" s="18">
        <f>download!AO46</f>
        <v>0</v>
      </c>
      <c r="AP45" s="18">
        <f>download!AP46</f>
        <v>-8.1999999999999993</v>
      </c>
      <c r="AQ45" s="18">
        <f>download!AQ46</f>
        <v>-26.9</v>
      </c>
      <c r="AR45" s="18">
        <f>download!AR46</f>
        <v>0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Nov,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282.60000000000002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-0.4</v>
      </c>
      <c r="Z46" s="18">
        <f>download!Z47</f>
        <v>-26.4</v>
      </c>
      <c r="AA46" s="18">
        <f>download!AA47</f>
        <v>-18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-181.4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39.200000000000003</v>
      </c>
      <c r="AN46" s="18">
        <f>download!AN47</f>
        <v>-2.6</v>
      </c>
      <c r="AO46" s="18">
        <f>download!AO47</f>
        <v>0</v>
      </c>
      <c r="AP46" s="18">
        <f>download!AP47</f>
        <v>-7.9</v>
      </c>
      <c r="AQ46" s="18">
        <f>download!AQ47</f>
        <v>-25.9</v>
      </c>
      <c r="AR46" s="18">
        <f>download!AR47</f>
        <v>0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Dec,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290.60000000000002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2.9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-1</v>
      </c>
      <c r="Z47" s="18">
        <f>download!Z48</f>
        <v>-27.2</v>
      </c>
      <c r="AA47" s="18">
        <f>download!AA48</f>
        <v>-13.9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-186.5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40.200000000000003</v>
      </c>
      <c r="AN47" s="18">
        <f>download!AN48</f>
        <v>-2.7</v>
      </c>
      <c r="AO47" s="18">
        <f>download!AO48</f>
        <v>0</v>
      </c>
      <c r="AP47" s="18">
        <f>download!AP48</f>
        <v>-8.1999999999999993</v>
      </c>
      <c r="AQ47" s="18">
        <f>download!AQ48</f>
        <v>-22</v>
      </c>
      <c r="AR47" s="18">
        <f>download!AR48</f>
        <v>0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Jan, 2004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302.7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2.8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-0.8</v>
      </c>
      <c r="Z48" s="18">
        <f>download!Z49</f>
        <v>-27</v>
      </c>
      <c r="AA48" s="18">
        <f>download!AA49</f>
        <v>-13.8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-185.6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39.9</v>
      </c>
      <c r="AN48" s="18">
        <f>download!AN49</f>
        <v>-2.7</v>
      </c>
      <c r="AO48" s="18">
        <f>download!AO49</f>
        <v>0</v>
      </c>
      <c r="AP48" s="18">
        <f>download!AP49</f>
        <v>-8.1</v>
      </c>
      <c r="AQ48" s="18">
        <f>download!AQ49</f>
        <v>-21.9</v>
      </c>
      <c r="AR48" s="18">
        <f>download!AR49</f>
        <v>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Feb, 2004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281.89999999999998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2.7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-0.6</v>
      </c>
      <c r="Z49" s="18">
        <f>download!Z50</f>
        <v>-25.2</v>
      </c>
      <c r="AA49" s="18">
        <f>download!AA50</f>
        <v>-12.9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-172.8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37.299999999999997</v>
      </c>
      <c r="AN49" s="18">
        <f>download!AN50</f>
        <v>-2.5</v>
      </c>
      <c r="AO49" s="18">
        <f>download!AO50</f>
        <v>0</v>
      </c>
      <c r="AP49" s="18">
        <f>download!AP50</f>
        <v>-7.6</v>
      </c>
      <c r="AQ49" s="18">
        <f>download!AQ50</f>
        <v>-20.399999999999999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Mar, 2004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299.8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2.7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-0.3</v>
      </c>
      <c r="Z50" s="18">
        <f>download!Z51</f>
        <v>-26.8</v>
      </c>
      <c r="AA50" s="18">
        <f>download!AA51</f>
        <v>-18.2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-183.8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39.5</v>
      </c>
      <c r="AN50" s="18">
        <f>download!AN51</f>
        <v>-2.7</v>
      </c>
      <c r="AO50" s="18">
        <f>download!AO51</f>
        <v>0</v>
      </c>
      <c r="AP50" s="18">
        <f>download!AP51</f>
        <v>-8</v>
      </c>
      <c r="AQ50" s="18">
        <f>download!AQ51</f>
        <v>-26.3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Apr, 2004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288.7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2.6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-0.3</v>
      </c>
      <c r="Z51" s="18">
        <f>download!Z52</f>
        <v>-25.8</v>
      </c>
      <c r="AA51" s="18">
        <f>download!AA52</f>
        <v>-17.600000000000001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-177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38</v>
      </c>
      <c r="AN51" s="18">
        <f>download!AN52</f>
        <v>-2.6</v>
      </c>
      <c r="AO51" s="18">
        <f>download!AO52</f>
        <v>0</v>
      </c>
      <c r="AP51" s="18">
        <f>download!AP52</f>
        <v>-7.7</v>
      </c>
      <c r="AQ51" s="18">
        <f>download!AQ52</f>
        <v>-25.3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May,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280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2.5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-0.3</v>
      </c>
      <c r="Z52" s="18">
        <f>download!Z53</f>
        <v>-26.5</v>
      </c>
      <c r="AA52" s="18">
        <f>download!AA53</f>
        <v>-18.100000000000001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-54.4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39</v>
      </c>
      <c r="AN52" s="18">
        <f>download!AN53</f>
        <v>-2.7</v>
      </c>
      <c r="AO52" s="18">
        <f>download!AO53</f>
        <v>0</v>
      </c>
      <c r="AP52" s="18">
        <f>download!AP53</f>
        <v>-8</v>
      </c>
      <c r="AQ52" s="18">
        <f>download!AQ53</f>
        <v>-26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Jun,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285.8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2.5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-0.3</v>
      </c>
      <c r="Z53" s="18">
        <f>download!Z54</f>
        <v>-25.5</v>
      </c>
      <c r="AA53" s="18">
        <f>download!AA54</f>
        <v>-17.399999999999999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-175.3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37.6</v>
      </c>
      <c r="AN53" s="18">
        <f>download!AN54</f>
        <v>-2.6</v>
      </c>
      <c r="AO53" s="18">
        <f>download!AO54</f>
        <v>0</v>
      </c>
      <c r="AP53" s="18">
        <f>download!AP54</f>
        <v>-7.7</v>
      </c>
      <c r="AQ53" s="18">
        <f>download!AQ54</f>
        <v>-25.1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Jul,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293.89999999999998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2.4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-26.2</v>
      </c>
      <c r="AA54" s="18">
        <f>download!AA55</f>
        <v>-17.899999999999999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-180.2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38.5</v>
      </c>
      <c r="AN54" s="18">
        <f>download!AN55</f>
        <v>-2.6</v>
      </c>
      <c r="AO54" s="18">
        <f>download!AO55</f>
        <v>0</v>
      </c>
      <c r="AP54" s="18">
        <f>download!AP55</f>
        <v>-7.9</v>
      </c>
      <c r="AQ54" s="18">
        <f>download!AQ55</f>
        <v>-25.8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Aug,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292.39999999999998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2.4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-26.1</v>
      </c>
      <c r="AA55" s="18">
        <f>download!AA56</f>
        <v>-17.8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-179.3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38.299999999999997</v>
      </c>
      <c r="AN55" s="18">
        <f>download!AN56</f>
        <v>-2.6</v>
      </c>
      <c r="AO55" s="18">
        <f>download!AO56</f>
        <v>0</v>
      </c>
      <c r="AP55" s="18">
        <f>download!AP56</f>
        <v>-7.8</v>
      </c>
      <c r="AQ55" s="18">
        <f>download!AQ56</f>
        <v>-25.6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Sep,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281.60000000000002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2.2999999999999998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-25.1</v>
      </c>
      <c r="AA56" s="18">
        <f>download!AA57</f>
        <v>-17.100000000000001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-172.6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36.9</v>
      </c>
      <c r="AN56" s="18">
        <f>download!AN57</f>
        <v>-2.5</v>
      </c>
      <c r="AO56" s="18">
        <f>download!AO57</f>
        <v>0</v>
      </c>
      <c r="AP56" s="18">
        <f>download!AP57</f>
        <v>-7.6</v>
      </c>
      <c r="AQ56" s="18">
        <f>download!AQ57</f>
        <v>-24.7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Oct,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273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2.2000000000000002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-25.9</v>
      </c>
      <c r="AA57" s="18">
        <f>download!AA58</f>
        <v>-17.600000000000001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-53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37.799999999999997</v>
      </c>
      <c r="AN57" s="18">
        <f>download!AN58</f>
        <v>-2.6</v>
      </c>
      <c r="AO57" s="18">
        <f>download!AO58</f>
        <v>0</v>
      </c>
      <c r="AP57" s="18">
        <f>download!AP58</f>
        <v>-7.8</v>
      </c>
      <c r="AQ57" s="18">
        <f>download!AQ58</f>
        <v>-25.4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Nov,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278.7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2.2000000000000002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-0.4</v>
      </c>
      <c r="Z58" s="18">
        <f>download!Z59</f>
        <v>-24.9</v>
      </c>
      <c r="AA58" s="18">
        <f>download!AA59</f>
        <v>-17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-170.9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36.5</v>
      </c>
      <c r="AN58" s="18">
        <f>download!AN59</f>
        <v>-2.5</v>
      </c>
      <c r="AO58" s="18">
        <f>download!AO59</f>
        <v>0</v>
      </c>
      <c r="AP58" s="18">
        <f>download!AP59</f>
        <v>-7.5</v>
      </c>
      <c r="AQ58" s="18">
        <f>download!AQ59</f>
        <v>-24.4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Dec,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286.5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2.1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-0.9</v>
      </c>
      <c r="Z59" s="18">
        <f>download!Z60</f>
        <v>-25.6</v>
      </c>
      <c r="AA59" s="18">
        <f>download!AA60</f>
        <v>-13.1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-175.7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37.4</v>
      </c>
      <c r="AN59" s="18">
        <f>download!AN60</f>
        <v>-2.6</v>
      </c>
      <c r="AO59" s="18">
        <f>download!AO60</f>
        <v>0</v>
      </c>
      <c r="AP59" s="18">
        <f>download!AP60</f>
        <v>-7.7</v>
      </c>
      <c r="AQ59" s="18">
        <f>download!AQ60</f>
        <v>-20.8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Jan, 2005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285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2.1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-0.6</v>
      </c>
      <c r="Z60" s="18">
        <f>download!Z61</f>
        <v>0.1</v>
      </c>
      <c r="AA60" s="18">
        <f>download!AA61</f>
        <v>-13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-174.8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37.1</v>
      </c>
      <c r="AN60" s="18">
        <f>download!AN61</f>
        <v>-2.6</v>
      </c>
      <c r="AO60" s="18">
        <f>download!AO61</f>
        <v>0</v>
      </c>
      <c r="AP60" s="18">
        <f>download!AP61</f>
        <v>-7.7</v>
      </c>
      <c r="AQ60" s="18">
        <f>download!AQ61</f>
        <v>-20.7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Feb, 2005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256.3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-0.5</v>
      </c>
      <c r="Z61" s="18">
        <f>download!Z62</f>
        <v>0.1</v>
      </c>
      <c r="AA61" s="18">
        <f>download!AA62</f>
        <v>-11.7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-157.1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33.5</v>
      </c>
      <c r="AN61" s="18">
        <f>download!AN62</f>
        <v>-2.2999999999999998</v>
      </c>
      <c r="AO61" s="18">
        <f>download!AO62</f>
        <v>0</v>
      </c>
      <c r="AP61" s="18">
        <f>download!AP62</f>
        <v>-6.9</v>
      </c>
      <c r="AQ61" s="18">
        <f>download!AQ62</f>
        <v>-18.600000000000001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Mar, 2005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282.2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1.9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-0.3</v>
      </c>
      <c r="Z62" s="18">
        <f>download!Z63</f>
        <v>0.1</v>
      </c>
      <c r="AA62" s="18">
        <f>download!AA63</f>
        <v>-17.2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-173.1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36.700000000000003</v>
      </c>
      <c r="AN62" s="18">
        <f>download!AN63</f>
        <v>-2.5</v>
      </c>
      <c r="AO62" s="18">
        <f>download!AO63</f>
        <v>0</v>
      </c>
      <c r="AP62" s="18">
        <f>download!AP63</f>
        <v>-7.6</v>
      </c>
      <c r="AQ62" s="18">
        <f>download!AQ63</f>
        <v>-24.7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Apr, 2005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271.7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1.9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-0.3</v>
      </c>
      <c r="Z63" s="18">
        <f>download!Z64</f>
        <v>0.1</v>
      </c>
      <c r="AA63" s="18">
        <f>download!AA64</f>
        <v>-16.5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-166.6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35.4</v>
      </c>
      <c r="AN63" s="18">
        <f>download!AN64</f>
        <v>-2.4</v>
      </c>
      <c r="AO63" s="18">
        <f>download!AO64</f>
        <v>0</v>
      </c>
      <c r="AP63" s="18">
        <f>download!AP64</f>
        <v>-7.3</v>
      </c>
      <c r="AQ63" s="18">
        <f>download!AQ64</f>
        <v>-23.8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May,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263.5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1.8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-0.3</v>
      </c>
      <c r="Z64" s="18">
        <f>download!Z65</f>
        <v>0.1</v>
      </c>
      <c r="AA64" s="18">
        <f>download!AA65</f>
        <v>-17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-51.2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36.299999999999997</v>
      </c>
      <c r="AN64" s="18">
        <f>download!AN65</f>
        <v>-2.5</v>
      </c>
      <c r="AO64" s="18">
        <f>download!AO65</f>
        <v>0</v>
      </c>
      <c r="AP64" s="18">
        <f>download!AP65</f>
        <v>-7.5</v>
      </c>
      <c r="AQ64" s="18">
        <f>download!AQ65</f>
        <v>-24.5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Jun,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269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1.8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-0.3</v>
      </c>
      <c r="Z65" s="18">
        <f>download!Z66</f>
        <v>0.1</v>
      </c>
      <c r="AA65" s="18">
        <f>download!AA66</f>
        <v>-16.399999999999999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-164.9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34.9</v>
      </c>
      <c r="AN65" s="18">
        <f>download!AN66</f>
        <v>-2.4</v>
      </c>
      <c r="AO65" s="18">
        <f>download!AO66</f>
        <v>0</v>
      </c>
      <c r="AP65" s="18">
        <f>download!AP66</f>
        <v>-7.2</v>
      </c>
      <c r="AQ65" s="18">
        <f>download!AQ66</f>
        <v>-23.6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Jul,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276.5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1.7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-16.8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-169.5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35.799999999999997</v>
      </c>
      <c r="AN66" s="18">
        <f>download!AN67</f>
        <v>-2.5</v>
      </c>
      <c r="AO66" s="18">
        <f>download!AO67</f>
        <v>0</v>
      </c>
      <c r="AP66" s="18">
        <f>download!AP67</f>
        <v>-7.4</v>
      </c>
      <c r="AQ66" s="18">
        <f>download!AQ67</f>
        <v>-24.2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Aug,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275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1.7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-16.7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-168.6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1.5</v>
      </c>
      <c r="AN67" s="18">
        <f>download!AN68</f>
        <v>-2.5</v>
      </c>
      <c r="AO67" s="18">
        <f>download!AO68</f>
        <v>0</v>
      </c>
      <c r="AP67" s="18">
        <f>download!AP68</f>
        <v>-7.4</v>
      </c>
      <c r="AQ67" s="18">
        <f>download!AQ68</f>
        <v>-24.1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Sep,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264.7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1.6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-16.100000000000001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-162.30000000000001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1.5</v>
      </c>
      <c r="AN68" s="18">
        <f>download!AN69</f>
        <v>-2.4</v>
      </c>
      <c r="AO68" s="18">
        <f>download!AO69</f>
        <v>0</v>
      </c>
      <c r="AP68" s="18">
        <f>download!AP69</f>
        <v>-7.1</v>
      </c>
      <c r="AQ68" s="18">
        <f>download!AQ69</f>
        <v>-23.2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Oct,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256.7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1.6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-16.600000000000001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-49.8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1.4</v>
      </c>
      <c r="AN69" s="18">
        <f>download!AN70</f>
        <v>-2.4</v>
      </c>
      <c r="AO69" s="18">
        <f>download!AO70</f>
        <v>0</v>
      </c>
      <c r="AP69" s="18">
        <f>download!AP70</f>
        <v>-7.3</v>
      </c>
      <c r="AQ69" s="18">
        <f>download!AQ70</f>
        <v>-23.9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Nov,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261.89999999999998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1.5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-15.9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-160.6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1.4</v>
      </c>
      <c r="AN70" s="18">
        <f>download!AN71</f>
        <v>-2.2999999999999998</v>
      </c>
      <c r="AO70" s="18">
        <f>download!AO71</f>
        <v>0</v>
      </c>
      <c r="AP70" s="18">
        <f>download!AP71</f>
        <v>-7</v>
      </c>
      <c r="AQ70" s="18">
        <f>download!AQ71</f>
        <v>-23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Dec,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269.2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1.5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-0.8</v>
      </c>
      <c r="Z71" s="18">
        <f>download!Z72</f>
        <v>0.1</v>
      </c>
      <c r="AA71" s="18">
        <f>download!AA72</f>
        <v>-12.3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-165.1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1.3</v>
      </c>
      <c r="AN71" s="18">
        <f>download!AN72</f>
        <v>-2.4</v>
      </c>
      <c r="AO71" s="18">
        <f>download!AO72</f>
        <v>0</v>
      </c>
      <c r="AP71" s="18">
        <f>download!AP72</f>
        <v>-7.2</v>
      </c>
      <c r="AQ71" s="18">
        <f>download!AQ72</f>
        <v>-19.5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Jan, 2006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267.7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1.4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-0.5</v>
      </c>
      <c r="Z72" s="18">
        <f>download!Z73</f>
        <v>0.1</v>
      </c>
      <c r="AA72" s="18">
        <f>download!AA73</f>
        <v>-12.2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-164.2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1.3</v>
      </c>
      <c r="AN72" s="18">
        <f>download!AN73</f>
        <v>-2.4</v>
      </c>
      <c r="AO72" s="18">
        <f>download!AO73</f>
        <v>0</v>
      </c>
      <c r="AP72" s="18">
        <f>download!AP73</f>
        <v>-7.2</v>
      </c>
      <c r="AQ72" s="18">
        <f>download!AQ73</f>
        <v>-19.399999999999999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Feb, 2006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240.6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0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-0.4</v>
      </c>
      <c r="Z73" s="18">
        <f>download!Z74</f>
        <v>0</v>
      </c>
      <c r="AA73" s="18">
        <f>download!AA74</f>
        <v>-11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-147.5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0</v>
      </c>
      <c r="AN73" s="18">
        <f>download!AN74</f>
        <v>-2.2000000000000002</v>
      </c>
      <c r="AO73" s="18">
        <f>download!AO74</f>
        <v>0</v>
      </c>
      <c r="AP73" s="18">
        <f>download!AP74</f>
        <v>-6.5</v>
      </c>
      <c r="AQ73" s="18">
        <f>download!AQ74</f>
        <v>-17.399999999999999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Mar, 2006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264.89999999999998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0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-0.1</v>
      </c>
      <c r="Z74" s="18">
        <f>download!Z75</f>
        <v>0</v>
      </c>
      <c r="AA74" s="18">
        <f>download!AA75</f>
        <v>-16.100000000000001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-162.5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0</v>
      </c>
      <c r="AN74" s="18">
        <f>download!AN75</f>
        <v>-2.4</v>
      </c>
      <c r="AO74" s="18">
        <f>download!AO75</f>
        <v>0</v>
      </c>
      <c r="AP74" s="18">
        <f>download!AP75</f>
        <v>-7.1</v>
      </c>
      <c r="AQ74" s="18">
        <f>download!AQ75</f>
        <v>-23.2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Apr, 2006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255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0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-0.1</v>
      </c>
      <c r="Z75" s="18">
        <f>download!Z76</f>
        <v>0</v>
      </c>
      <c r="AA75" s="18">
        <f>download!AA76</f>
        <v>-15.5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-156.30000000000001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0</v>
      </c>
      <c r="AN75" s="18">
        <f>download!AN76</f>
        <v>-2.2999999999999998</v>
      </c>
      <c r="AO75" s="18">
        <f>download!AO76</f>
        <v>0</v>
      </c>
      <c r="AP75" s="18">
        <f>download!AP76</f>
        <v>-6.8</v>
      </c>
      <c r="AQ75" s="18">
        <f>download!AQ76</f>
        <v>-22.4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May,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247.2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0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-0.1</v>
      </c>
      <c r="Z76" s="18">
        <f>download!Z77</f>
        <v>0</v>
      </c>
      <c r="AA76" s="18">
        <f>download!AA77</f>
        <v>-15.9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-48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0</v>
      </c>
      <c r="AN76" s="18">
        <f>download!AN77</f>
        <v>-2.2999999999999998</v>
      </c>
      <c r="AO76" s="18">
        <f>download!AO77</f>
        <v>0</v>
      </c>
      <c r="AP76" s="18">
        <f>download!AP77</f>
        <v>-7</v>
      </c>
      <c r="AQ76" s="18">
        <f>download!AQ77</f>
        <v>-23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Jun,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252.3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-0.1</v>
      </c>
      <c r="Z77" s="18">
        <f>download!Z78</f>
        <v>0</v>
      </c>
      <c r="AA77" s="18">
        <f>download!AA78</f>
        <v>-15.3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-154.69999999999999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-2.2999999999999998</v>
      </c>
      <c r="AO77" s="18">
        <f>download!AO78</f>
        <v>0</v>
      </c>
      <c r="AP77" s="18">
        <f>download!AP78</f>
        <v>-6.8</v>
      </c>
      <c r="AQ77" s="18">
        <f>download!AQ78</f>
        <v>-22.1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Jul,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259.3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-15.8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-159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-2.2999999999999998</v>
      </c>
      <c r="AO78" s="18">
        <f>download!AO79</f>
        <v>0</v>
      </c>
      <c r="AP78" s="18">
        <f>download!AP79</f>
        <v>-7</v>
      </c>
      <c r="AQ78" s="18">
        <f>download!AQ79</f>
        <v>-22.7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Aug,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257.89999999999998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-15.7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-158.19999999999999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-6.9</v>
      </c>
      <c r="AQ79" s="18">
        <f>download!AQ80</f>
        <v>-22.6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Sep,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248.3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-15.1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-152.19999999999999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-2.2000000000000002</v>
      </c>
      <c r="AO80" s="18">
        <f>download!AO81</f>
        <v>0</v>
      </c>
      <c r="AP80" s="18">
        <f>download!AP81</f>
        <v>-6.7</v>
      </c>
      <c r="AQ80" s="18">
        <f>download!AQ81</f>
        <v>-21.8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Oct,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240.7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-15.5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-37.6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-2.2999999999999998</v>
      </c>
      <c r="AO81" s="18">
        <f>download!AO82</f>
        <v>0</v>
      </c>
      <c r="AP81" s="18">
        <f>download!AP82</f>
        <v>0</v>
      </c>
      <c r="AQ81" s="18">
        <f>download!AQ82</f>
        <v>-15.5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Nov,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245.7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-0.3</v>
      </c>
      <c r="Z82" s="18">
        <f>download!Z83</f>
        <v>0</v>
      </c>
      <c r="AA82" s="18">
        <f>download!AA83</f>
        <v>-14.9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-141.80000000000001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-2.2000000000000002</v>
      </c>
      <c r="AO82" s="18">
        <f>download!AO83</f>
        <v>0</v>
      </c>
      <c r="AP82" s="18">
        <f>download!AP83</f>
        <v>0</v>
      </c>
      <c r="AQ82" s="18">
        <f>download!AQ83</f>
        <v>-14.9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Dec,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252.5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-0.5</v>
      </c>
      <c r="Z83" s="18">
        <f>download!Z84</f>
        <v>0</v>
      </c>
      <c r="AA83" s="18">
        <f>download!AA84</f>
        <v>-11.5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-145.80000000000001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-2.2999999999999998</v>
      </c>
      <c r="AO83" s="18">
        <f>download!AO84</f>
        <v>0</v>
      </c>
      <c r="AP83" s="18">
        <f>download!AP84</f>
        <v>0</v>
      </c>
      <c r="AQ83" s="18">
        <f>download!AQ84</f>
        <v>-11.5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Jan, 2007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251.1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-0.4</v>
      </c>
      <c r="Z84" s="18">
        <f>download!Z85</f>
        <v>0</v>
      </c>
      <c r="AA84" s="18">
        <f>download!AA85</f>
        <v>-11.5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-145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-2.2000000000000002</v>
      </c>
      <c r="AO84" s="18">
        <f>download!AO85</f>
        <v>0</v>
      </c>
      <c r="AP84" s="18">
        <f>download!AP85</f>
        <v>0</v>
      </c>
      <c r="AQ84" s="18">
        <f>download!AQ85</f>
        <v>-11.5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Feb, 2007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225.7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-0.4</v>
      </c>
      <c r="Z85" s="18">
        <f>download!Z86</f>
        <v>0</v>
      </c>
      <c r="AA85" s="18">
        <f>download!AA86</f>
        <v>-10.3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-130.30000000000001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</v>
      </c>
      <c r="AO85" s="18">
        <f>download!AO86</f>
        <v>0</v>
      </c>
      <c r="AP85" s="18">
        <f>download!AP86</f>
        <v>0</v>
      </c>
      <c r="AQ85" s="18">
        <f>download!AQ86</f>
        <v>-10.3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Mar, 2007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248.5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-0.1</v>
      </c>
      <c r="Z86" s="18">
        <f>download!Z87</f>
        <v>0</v>
      </c>
      <c r="AA86" s="18">
        <f>download!AA87</f>
        <v>-15.1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-143.5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-2.2000000000000002</v>
      </c>
      <c r="AO86" s="18">
        <f>download!AO87</f>
        <v>0</v>
      </c>
      <c r="AP86" s="18">
        <f>download!AP87</f>
        <v>0</v>
      </c>
      <c r="AQ86" s="18">
        <f>download!AQ87</f>
        <v>-15.1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Apr, 2007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239.2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-0.1</v>
      </c>
      <c r="Z87" s="18">
        <f>download!Z88</f>
        <v>0</v>
      </c>
      <c r="AA87" s="18">
        <f>download!AA88</f>
        <v>-14.6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-138.1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-2.1</v>
      </c>
      <c r="AO87" s="18">
        <f>download!AO88</f>
        <v>0</v>
      </c>
      <c r="AP87" s="18">
        <f>download!AP88</f>
        <v>0</v>
      </c>
      <c r="AQ87" s="18">
        <f>download!AQ88</f>
        <v>-14.6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May,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231.9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-0.1</v>
      </c>
      <c r="Z88" s="18">
        <f>download!Z89</f>
        <v>0</v>
      </c>
      <c r="AA88" s="18">
        <f>download!AA89</f>
        <v>-15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-36.200000000000003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-15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Jun,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236.6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-0.1</v>
      </c>
      <c r="Z89" s="18">
        <f>download!Z90</f>
        <v>0</v>
      </c>
      <c r="AA89" s="18">
        <f>download!AA90</f>
        <v>-14.4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-136.6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-2.1</v>
      </c>
      <c r="AO89" s="18">
        <f>download!AO90</f>
        <v>0</v>
      </c>
      <c r="AP89" s="18">
        <f>download!AP90</f>
        <v>0</v>
      </c>
      <c r="AQ89" s="18">
        <f>download!AQ90</f>
        <v>-14.4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Jul,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243.1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-14.8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-140.4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-2.2000000000000002</v>
      </c>
      <c r="AO90" s="18">
        <f>download!AO91</f>
        <v>0</v>
      </c>
      <c r="AP90" s="18">
        <f>download!AP91</f>
        <v>0</v>
      </c>
      <c r="AQ90" s="18">
        <f>download!AQ91</f>
        <v>-14.8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Aug,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241.8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-14.7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-139.6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-2.2000000000000002</v>
      </c>
      <c r="AO91" s="18">
        <f>download!AO92</f>
        <v>0</v>
      </c>
      <c r="AP91" s="18">
        <f>download!AP92</f>
        <v>0</v>
      </c>
      <c r="AQ91" s="18">
        <f>download!AQ92</f>
        <v>-14.7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Sep,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232.7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-14.2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-134.4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-2.1</v>
      </c>
      <c r="AO92" s="18">
        <f>download!AO93</f>
        <v>0</v>
      </c>
      <c r="AP92" s="18">
        <f>download!AP93</f>
        <v>0</v>
      </c>
      <c r="AQ92" s="18">
        <f>download!AQ93</f>
        <v>-14.2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Oct,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225.6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-14.5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-35.200000000000003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-14.5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Nov,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230.2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-132.9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-2.1</v>
      </c>
      <c r="AO94" s="18">
        <f>download!AO95</f>
        <v>0</v>
      </c>
      <c r="AP94" s="18">
        <f>download!AP95</f>
        <v>0</v>
      </c>
      <c r="AQ94" s="18">
        <f>download!AQ95</f>
        <v>-14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Dec,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236.5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-0.5</v>
      </c>
      <c r="Z95" s="18">
        <f>download!Z96</f>
        <v>0</v>
      </c>
      <c r="AA95" s="18">
        <f>download!AA96</f>
        <v>-10.8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-136.6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-2.1</v>
      </c>
      <c r="AO95" s="18">
        <f>download!AO96</f>
        <v>0</v>
      </c>
      <c r="AP95" s="18">
        <f>download!AP96</f>
        <v>0</v>
      </c>
      <c r="AQ95" s="18">
        <f>download!AQ96</f>
        <v>-10.8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Jan, 2008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235.1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0</v>
      </c>
      <c r="Z96" s="18">
        <f>download!Z97</f>
        <v>0</v>
      </c>
      <c r="AA96" s="18">
        <f>download!AA97</f>
        <v>0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-135.80000000000001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0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Feb, 2008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218.8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0</v>
      </c>
      <c r="Z97" s="18">
        <f>download!Z98</f>
        <v>0</v>
      </c>
      <c r="AA97" s="18">
        <f>download!AA98</f>
        <v>0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-126.3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</v>
      </c>
      <c r="AO97" s="18">
        <f>download!AO98</f>
        <v>0</v>
      </c>
      <c r="AP97" s="18">
        <f>download!AP98</f>
        <v>0</v>
      </c>
      <c r="AQ97" s="18">
        <f>download!AQ98</f>
        <v>0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Mar, 2008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232.6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0</v>
      </c>
      <c r="Z98" s="18">
        <f>download!Z99</f>
        <v>0</v>
      </c>
      <c r="AA98" s="18">
        <f>download!AA99</f>
        <v>0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-134.30000000000001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-2.1</v>
      </c>
      <c r="AO98" s="18">
        <f>download!AO99</f>
        <v>0</v>
      </c>
      <c r="AP98" s="18">
        <f>download!AP99</f>
        <v>0</v>
      </c>
      <c r="AQ98" s="18">
        <f>download!AQ99</f>
        <v>0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Apr, 2008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223.8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0</v>
      </c>
      <c r="Z99" s="18">
        <f>download!Z100</f>
        <v>0</v>
      </c>
      <c r="AA99" s="18">
        <f>download!AA100</f>
        <v>0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-129.19999999999999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</v>
      </c>
      <c r="AO99" s="18">
        <f>download!AO100</f>
        <v>0</v>
      </c>
      <c r="AP99" s="18">
        <f>download!AP100</f>
        <v>0</v>
      </c>
      <c r="AQ99" s="18">
        <f>download!AQ100</f>
        <v>0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May,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216.9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-33.9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-2.1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Jun,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221.3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-127.8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Jul,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227.5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-131.30000000000001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Aug,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226.2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-130.6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Sep,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217.7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-125.7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-1.9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Oct,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211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-33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Nov,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215.3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-124.3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-1.9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Dec,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221.3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-127.8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-2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Jan, 2009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220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-127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-2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Feb, 2009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197.7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-114.1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-1.8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Mar, 2009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217.6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-125.7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-1.9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Apr, 2009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209.5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-120.9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-1.9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May,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203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-31.7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-1.9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Jun,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207.1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-119.6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-1.9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Jul,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212.8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-122.9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Aug,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211.6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-122.2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Sep,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203.6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-117.6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-1.8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Oct,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197.4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-30.8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-1.9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Nov,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200.1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-116.2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-1.8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Dec,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205.7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-119.4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-1.9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Jan, 2010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204.5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-118.8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0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Feb, 2010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183.6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-106.6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0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Mar, 2010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202.2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-117.4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0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Apr, 2010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194.5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-113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0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May,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188.5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-29.6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Jun,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192.3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-111.7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Jul,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197.6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-114.8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Aug,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196.4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-114.1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Sep,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189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-109.8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Oct,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183.1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-28.8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Nov,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186.8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-108.5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Dec,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191.9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-111.4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Jan, 2011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190.7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-110.8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Feb, 2011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171.3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-99.5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Mar, 2011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188.6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-109.5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Apr, 2011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181.4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-105.4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May,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175.7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-27.6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Jun,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179.3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-104.2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Jul,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184.3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-107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Aug,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183.3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-106.4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Sep,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176.4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-102.4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Oct,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170.9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-26.9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Nov,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174.4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-101.3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Dec,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179.2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-104.1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Jan, 2012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178.2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-103.5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Feb, 2012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165.8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-96.3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Mar, 2012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176.2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-102.4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Apr, 2012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169.6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-98.5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May,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164.3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-25.8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Jun,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167.7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-97.4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Jul,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172.3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-100.1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Aug,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171.3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-99.5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Sep,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164.9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-95.8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Oct,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159.80000000000001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-25.1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Nov,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163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-94.7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Dec,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167.5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-97.3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Jan, 2013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166.5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-96.7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Feb, 2013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149.6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-86.9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Mar, 2013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164.7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-95.7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Apr, 2013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158.5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-92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May,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153.6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-24.1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Jun,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156.69999999999999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-91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Jul,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161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-93.5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Aug,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160.1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-93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Sep,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154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-89.4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Oct,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149.19999999999999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-23.4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Nov,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152.19999999999999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-88.4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Dec,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156.4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-90.8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Jan, 2014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155.5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-90.3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Feb, 2014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139.6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-81.099999999999994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Mar, 2014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153.80000000000001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-89.3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Apr, 2014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147.9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-85.9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May,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143.30000000000001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-22.5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Jun,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146.19999999999999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-84.9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Jul,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150.19999999999999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-87.3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Aug,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149.4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-86.7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Sep,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143.69999999999999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-83.5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Oct,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139.19999999999999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-21.9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Nov,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142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-82.5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Dec,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145.9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-84.7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Dec,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148.1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-86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Dec,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146.5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-85.1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Dec,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145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-84.2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2</v>
      </c>
      <c r="D245" s="106">
        <f t="shared" ref="D245:AB245" si="0">D7</f>
        <v>3.8</v>
      </c>
      <c r="E245" s="106">
        <f t="shared" si="0"/>
        <v>-4.8</v>
      </c>
      <c r="F245" s="106">
        <f t="shared" si="0"/>
        <v>-0.7</v>
      </c>
      <c r="G245" s="106">
        <f t="shared" si="0"/>
        <v>1</v>
      </c>
      <c r="H245" s="106">
        <f t="shared" si="0"/>
        <v>3.6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41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353</v>
      </c>
      <c r="B249" s="23">
        <f>B16</f>
        <v>-43.9</v>
      </c>
      <c r="C249" s="23">
        <f t="shared" ref="C249:BG249" si="1">C16</f>
        <v>100.8</v>
      </c>
      <c r="D249" s="23">
        <f t="shared" si="1"/>
        <v>31</v>
      </c>
      <c r="E249" s="23">
        <f t="shared" si="1"/>
        <v>63</v>
      </c>
      <c r="F249" s="23">
        <f t="shared" si="1"/>
        <v>-66.099999999999994</v>
      </c>
      <c r="G249" s="23">
        <f t="shared" si="1"/>
        <v>92.9</v>
      </c>
      <c r="H249" s="23">
        <f t="shared" si="1"/>
        <v>-154.80000000000001</v>
      </c>
      <c r="I249" s="23">
        <f t="shared" si="1"/>
        <v>-21</v>
      </c>
      <c r="J249" s="23">
        <f t="shared" si="1"/>
        <v>-52</v>
      </c>
      <c r="K249" s="23">
        <f t="shared" si="1"/>
        <v>35.6</v>
      </c>
      <c r="L249" s="23">
        <f t="shared" si="1"/>
        <v>0</v>
      </c>
      <c r="M249" s="23">
        <f t="shared" si="1"/>
        <v>46.4</v>
      </c>
      <c r="N249" s="23">
        <f t="shared" si="1"/>
        <v>-10.3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-267</v>
      </c>
      <c r="S249" s="23">
        <f t="shared" si="1"/>
        <v>26.7</v>
      </c>
      <c r="T249" s="23">
        <f t="shared" si="1"/>
        <v>-34.299999999999997</v>
      </c>
      <c r="U249" s="23">
        <f t="shared" si="1"/>
        <v>-44.6</v>
      </c>
      <c r="V249" s="23">
        <f t="shared" si="1"/>
        <v>0</v>
      </c>
      <c r="W249" s="23">
        <f t="shared" si="1"/>
        <v>92.9</v>
      </c>
      <c r="X249" s="23">
        <f t="shared" si="1"/>
        <v>0</v>
      </c>
      <c r="Y249" s="23">
        <f t="shared" si="1"/>
        <v>-0.4</v>
      </c>
      <c r="Z249" s="23">
        <f t="shared" si="1"/>
        <v>-26.8</v>
      </c>
      <c r="AA249" s="23">
        <f t="shared" si="1"/>
        <v>-116.4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160</v>
      </c>
      <c r="AG249" s="23">
        <f t="shared" si="1"/>
        <v>46.4</v>
      </c>
      <c r="AH249" s="23">
        <f t="shared" si="1"/>
        <v>89</v>
      </c>
      <c r="AI249" s="23">
        <f t="shared" si="1"/>
        <v>0.5</v>
      </c>
      <c r="AJ249" s="23">
        <f t="shared" si="1"/>
        <v>63</v>
      </c>
      <c r="AK249" s="23">
        <f t="shared" si="1"/>
        <v>-4.2</v>
      </c>
      <c r="AL249" s="23">
        <f t="shared" si="1"/>
        <v>1.2</v>
      </c>
      <c r="AM249" s="23">
        <f t="shared" si="1"/>
        <v>87.9</v>
      </c>
      <c r="AN249" s="23">
        <f t="shared" si="1"/>
        <v>0</v>
      </c>
      <c r="AO249" s="23">
        <f t="shared" si="1"/>
        <v>0</v>
      </c>
      <c r="AP249" s="23">
        <f t="shared" si="1"/>
        <v>-31</v>
      </c>
      <c r="AQ249" s="23">
        <f t="shared" si="1"/>
        <v>-73.2</v>
      </c>
      <c r="AR249" s="23">
        <f t="shared" si="1"/>
        <v>0</v>
      </c>
      <c r="AS249" s="23">
        <f t="shared" si="1"/>
        <v>15.5</v>
      </c>
      <c r="AT249" s="23">
        <f t="shared" si="1"/>
        <v>35.700000000000003</v>
      </c>
      <c r="AU249" s="23">
        <f t="shared" si="1"/>
        <v>0</v>
      </c>
      <c r="AV249" s="23">
        <f t="shared" si="1"/>
        <v>0</v>
      </c>
      <c r="AW249" s="23">
        <f t="shared" si="1"/>
        <v>0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128.70000000000002</v>
      </c>
      <c r="J250" s="18">
        <f>SUM(J249:K249)</f>
        <v>-16.399999999999999</v>
      </c>
      <c r="S250" s="18">
        <f>SUM(S249:T249)</f>
        <v>-7.5999999999999979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359</v>
      </c>
      <c r="B251" s="18">
        <f>SUM(B17:B21)</f>
        <v>3.1000000000000005</v>
      </c>
      <c r="C251" s="18">
        <f t="shared" ref="C251:BG251" si="2">SUM(C17:C21)</f>
        <v>-151</v>
      </c>
      <c r="D251" s="18">
        <f t="shared" si="2"/>
        <v>151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-604.40000000000009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44.8</v>
      </c>
      <c r="N251" s="18">
        <f t="shared" si="2"/>
        <v>39.700000000000003</v>
      </c>
      <c r="O251" s="18">
        <f t="shared" si="2"/>
        <v>1</v>
      </c>
      <c r="P251" s="18">
        <f t="shared" si="2"/>
        <v>0</v>
      </c>
      <c r="Q251" s="18">
        <f t="shared" si="2"/>
        <v>302.10000000000002</v>
      </c>
      <c r="R251" s="18">
        <f t="shared" si="2"/>
        <v>-490.4</v>
      </c>
      <c r="S251" s="18">
        <f t="shared" si="2"/>
        <v>164.1</v>
      </c>
      <c r="T251" s="18">
        <f t="shared" si="2"/>
        <v>-96.100000000000023</v>
      </c>
      <c r="U251" s="18">
        <f t="shared" si="2"/>
        <v>20.5</v>
      </c>
      <c r="V251" s="18">
        <f t="shared" si="2"/>
        <v>30.4</v>
      </c>
      <c r="W251" s="18">
        <f t="shared" si="2"/>
        <v>302.10000000000002</v>
      </c>
      <c r="X251" s="18">
        <f t="shared" si="2"/>
        <v>0</v>
      </c>
      <c r="Y251" s="18">
        <f t="shared" si="2"/>
        <v>-2.1</v>
      </c>
      <c r="Z251" s="18">
        <f t="shared" si="2"/>
        <v>-1565.3000000000002</v>
      </c>
      <c r="AA251" s="18">
        <f t="shared" si="2"/>
        <v>-568.09999999999991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687.00000000000011</v>
      </c>
      <c r="AG251" s="18">
        <f t="shared" si="2"/>
        <v>44.8</v>
      </c>
      <c r="AH251" s="18">
        <f t="shared" si="2"/>
        <v>-346.40000000000003</v>
      </c>
      <c r="AI251" s="18">
        <f t="shared" si="2"/>
        <v>1</v>
      </c>
      <c r="AJ251" s="18">
        <f t="shared" si="2"/>
        <v>42</v>
      </c>
      <c r="AK251" s="18">
        <f t="shared" si="2"/>
        <v>12.8</v>
      </c>
      <c r="AL251" s="18">
        <f t="shared" si="2"/>
        <v>5.6</v>
      </c>
      <c r="AM251" s="18">
        <f t="shared" si="2"/>
        <v>428.80000000000007</v>
      </c>
      <c r="AN251" s="18">
        <f t="shared" si="2"/>
        <v>30.4</v>
      </c>
      <c r="AO251" s="18">
        <f t="shared" si="2"/>
        <v>0</v>
      </c>
      <c r="AP251" s="18">
        <f t="shared" si="2"/>
        <v>-196.39999999999998</v>
      </c>
      <c r="AQ251" s="18">
        <f t="shared" si="2"/>
        <v>-402.6</v>
      </c>
      <c r="AR251" s="18">
        <f t="shared" si="2"/>
        <v>11.9</v>
      </c>
      <c r="AS251" s="18">
        <f t="shared" si="2"/>
        <v>75.600000000000009</v>
      </c>
      <c r="AT251" s="18">
        <f t="shared" si="2"/>
        <v>293.90000000000003</v>
      </c>
      <c r="AU251" s="18">
        <f t="shared" si="2"/>
        <v>0</v>
      </c>
      <c r="AV251" s="18">
        <f t="shared" si="2"/>
        <v>0</v>
      </c>
      <c r="AW251" s="18">
        <f t="shared" si="2"/>
        <v>0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67.999999999999972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43</v>
      </c>
      <c r="B253" s="18">
        <f>SUM(B22:B26)</f>
        <v>0</v>
      </c>
      <c r="C253" s="18">
        <f t="shared" ref="C253:BG253" si="3">SUM(C22:C26)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-279.59999999999997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736.3</v>
      </c>
      <c r="S253" s="18">
        <f t="shared" si="3"/>
        <v>91.2</v>
      </c>
      <c r="T253" s="18">
        <f t="shared" si="3"/>
        <v>-271.7</v>
      </c>
      <c r="U253" s="18">
        <f t="shared" si="3"/>
        <v>68.2</v>
      </c>
      <c r="V253" s="18">
        <f t="shared" si="3"/>
        <v>146.6</v>
      </c>
      <c r="W253" s="18">
        <f t="shared" si="3"/>
        <v>-219.8</v>
      </c>
      <c r="X253" s="18">
        <f t="shared" si="3"/>
        <v>0</v>
      </c>
      <c r="Y253" s="18">
        <f t="shared" si="3"/>
        <v>-4.3</v>
      </c>
      <c r="Z253" s="18">
        <f t="shared" si="3"/>
        <v>-658.2</v>
      </c>
      <c r="AA253" s="18">
        <f t="shared" si="3"/>
        <v>-84.699999999999989</v>
      </c>
      <c r="AB253" s="18">
        <f t="shared" si="3"/>
        <v>0</v>
      </c>
      <c r="AC253" s="18">
        <f t="shared" si="3"/>
        <v>0</v>
      </c>
      <c r="AD253" s="18">
        <f t="shared" si="3"/>
        <v>19.5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-1072.4000000000001</v>
      </c>
      <c r="AI253" s="18">
        <f t="shared" si="3"/>
        <v>0</v>
      </c>
      <c r="AJ253" s="18">
        <f t="shared" si="3"/>
        <v>-229.5</v>
      </c>
      <c r="AK253" s="18">
        <f t="shared" si="3"/>
        <v>91.2</v>
      </c>
      <c r="AL253" s="18">
        <f t="shared" si="3"/>
        <v>0</v>
      </c>
      <c r="AM253" s="18">
        <f t="shared" si="3"/>
        <v>180.2</v>
      </c>
      <c r="AN253" s="18">
        <f t="shared" si="3"/>
        <v>132</v>
      </c>
      <c r="AO253" s="18">
        <f t="shared" si="3"/>
        <v>0</v>
      </c>
      <c r="AP253" s="18">
        <f t="shared" si="3"/>
        <v>-44</v>
      </c>
      <c r="AQ253" s="18">
        <f t="shared" si="3"/>
        <v>-325.2</v>
      </c>
      <c r="AR253" s="18">
        <f t="shared" si="3"/>
        <v>85.9</v>
      </c>
      <c r="AS253" s="18">
        <f t="shared" si="3"/>
        <v>73.2</v>
      </c>
      <c r="AT253" s="18">
        <f t="shared" si="3"/>
        <v>0</v>
      </c>
      <c r="AU253" s="18">
        <f t="shared" si="3"/>
        <v>0</v>
      </c>
      <c r="AV253" s="18">
        <f t="shared" si="3"/>
        <v>0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-180.5</v>
      </c>
    </row>
    <row r="255" spans="1:99" x14ac:dyDescent="0.2">
      <c r="A255" s="20" t="s">
        <v>338</v>
      </c>
      <c r="B255" s="18">
        <f>SUM(B27:B33)</f>
        <v>0</v>
      </c>
      <c r="C255" s="18">
        <f t="shared" ref="C255:BG255" si="4">SUM(C27:C33)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-185.6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-795.9</v>
      </c>
      <c r="S255" s="18">
        <f t="shared" si="4"/>
        <v>0</v>
      </c>
      <c r="T255" s="18">
        <f t="shared" si="4"/>
        <v>0</v>
      </c>
      <c r="U255" s="18">
        <f t="shared" si="4"/>
        <v>110.69999999999999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-674.30000000000007</v>
      </c>
      <c r="AB255" s="18">
        <f t="shared" si="4"/>
        <v>0</v>
      </c>
      <c r="AC255" s="18">
        <f t="shared" si="4"/>
        <v>0</v>
      </c>
      <c r="AD255" s="18">
        <f t="shared" si="4"/>
        <v>22.8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-962.20000000000016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305.2</v>
      </c>
      <c r="AN255" s="18">
        <f t="shared" si="4"/>
        <v>-20.3</v>
      </c>
      <c r="AO255" s="18">
        <f t="shared" si="4"/>
        <v>0</v>
      </c>
      <c r="AP255" s="18">
        <f t="shared" si="4"/>
        <v>-60.900000000000006</v>
      </c>
      <c r="AQ255" s="18">
        <f t="shared" si="4"/>
        <v>-198.7</v>
      </c>
      <c r="AR255" s="18">
        <f t="shared" si="4"/>
        <v>127.30000000000001</v>
      </c>
      <c r="AS255" s="18">
        <f t="shared" si="4"/>
        <v>101.39999999999999</v>
      </c>
      <c r="AT255" s="18">
        <f t="shared" si="4"/>
        <v>0</v>
      </c>
      <c r="AU255" s="18">
        <f t="shared" si="4"/>
        <v>0</v>
      </c>
      <c r="AV255" s="18">
        <f t="shared" si="4"/>
        <v>0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52</v>
      </c>
      <c r="B257" s="18">
        <f>SUM(B5:B15)</f>
        <v>0</v>
      </c>
      <c r="C257" s="18">
        <f t="shared" ref="C257:BG257" si="5">SUM(C5:C15)</f>
        <v>20</v>
      </c>
      <c r="D257" s="18">
        <f t="shared" si="5"/>
        <v>38</v>
      </c>
      <c r="E257" s="18">
        <f t="shared" si="5"/>
        <v>-47.999999999999993</v>
      </c>
      <c r="F257" s="18">
        <f t="shared" si="5"/>
        <v>-7.0000000000000009</v>
      </c>
      <c r="G257" s="18">
        <f t="shared" si="5"/>
        <v>10</v>
      </c>
      <c r="H257" s="18">
        <f t="shared" si="5"/>
        <v>33.000000000000007</v>
      </c>
      <c r="I257" s="18">
        <f t="shared" si="5"/>
        <v>-7.0000000000000009</v>
      </c>
      <c r="J257" s="18">
        <f t="shared" si="5"/>
        <v>-16.999999999999996</v>
      </c>
      <c r="K257" s="18">
        <f t="shared" si="5"/>
        <v>0</v>
      </c>
      <c r="L257" s="18">
        <f t="shared" si="5"/>
        <v>10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0</v>
      </c>
      <c r="AV257" s="18">
        <f t="shared" si="5"/>
        <v>0</v>
      </c>
      <c r="AW257" s="18">
        <f t="shared" si="5"/>
        <v>0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59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350</v>
      </c>
      <c r="B260" s="18">
        <f>B16</f>
        <v>-43.9</v>
      </c>
      <c r="C260" s="18">
        <f t="shared" ref="C260:BG260" si="6">C16</f>
        <v>100.8</v>
      </c>
      <c r="D260" s="18">
        <f t="shared" si="6"/>
        <v>31</v>
      </c>
      <c r="E260" s="18">
        <f t="shared" si="6"/>
        <v>63</v>
      </c>
      <c r="F260" s="18">
        <f t="shared" si="6"/>
        <v>-66.099999999999994</v>
      </c>
      <c r="G260" s="18">
        <f t="shared" si="6"/>
        <v>92.9</v>
      </c>
      <c r="H260" s="18">
        <f t="shared" si="6"/>
        <v>-154.80000000000001</v>
      </c>
      <c r="I260" s="18">
        <f t="shared" si="6"/>
        <v>-21</v>
      </c>
      <c r="J260" s="18">
        <f t="shared" si="6"/>
        <v>-52</v>
      </c>
      <c r="K260" s="18">
        <f t="shared" si="6"/>
        <v>35.6</v>
      </c>
      <c r="L260" s="18">
        <f t="shared" si="6"/>
        <v>0</v>
      </c>
      <c r="M260" s="18">
        <f t="shared" si="6"/>
        <v>46.4</v>
      </c>
      <c r="N260" s="18">
        <f t="shared" si="6"/>
        <v>-10.3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-267</v>
      </c>
      <c r="S260" s="18">
        <f t="shared" si="6"/>
        <v>26.7</v>
      </c>
      <c r="T260" s="18">
        <f t="shared" si="6"/>
        <v>-34.299999999999997</v>
      </c>
      <c r="U260" s="18">
        <f t="shared" si="6"/>
        <v>-44.6</v>
      </c>
      <c r="V260" s="18">
        <f t="shared" si="6"/>
        <v>0</v>
      </c>
      <c r="W260" s="18">
        <f t="shared" si="6"/>
        <v>92.9</v>
      </c>
      <c r="X260" s="18">
        <f t="shared" si="6"/>
        <v>0</v>
      </c>
      <c r="Y260" s="18">
        <f t="shared" si="6"/>
        <v>-0.4</v>
      </c>
      <c r="Z260" s="18">
        <f t="shared" si="6"/>
        <v>-26.8</v>
      </c>
      <c r="AA260" s="18">
        <f t="shared" si="6"/>
        <v>-116.4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160</v>
      </c>
      <c r="AG260" s="18">
        <f t="shared" si="6"/>
        <v>46.4</v>
      </c>
      <c r="AH260" s="18">
        <f t="shared" si="6"/>
        <v>89</v>
      </c>
      <c r="AI260" s="18">
        <f t="shared" si="6"/>
        <v>0.5</v>
      </c>
      <c r="AJ260" s="18">
        <f t="shared" si="6"/>
        <v>63</v>
      </c>
      <c r="AK260" s="18">
        <f t="shared" si="6"/>
        <v>-4.2</v>
      </c>
      <c r="AL260" s="18">
        <f t="shared" si="6"/>
        <v>1.2</v>
      </c>
      <c r="AM260" s="18">
        <f t="shared" si="6"/>
        <v>87.9</v>
      </c>
      <c r="AN260" s="18">
        <f t="shared" si="6"/>
        <v>0</v>
      </c>
      <c r="AO260" s="18">
        <f t="shared" si="6"/>
        <v>0</v>
      </c>
      <c r="AP260" s="18">
        <f t="shared" si="6"/>
        <v>-31</v>
      </c>
      <c r="AQ260" s="18">
        <f t="shared" si="6"/>
        <v>-73.2</v>
      </c>
      <c r="AR260" s="18">
        <f t="shared" si="6"/>
        <v>0</v>
      </c>
      <c r="AS260" s="18">
        <f t="shared" si="6"/>
        <v>15.5</v>
      </c>
      <c r="AT260" s="18">
        <f t="shared" si="6"/>
        <v>35.700000000000003</v>
      </c>
      <c r="AU260" s="18">
        <f t="shared" si="6"/>
        <v>0</v>
      </c>
      <c r="AV260" s="18">
        <f t="shared" si="6"/>
        <v>0</v>
      </c>
      <c r="AW260" s="18">
        <f t="shared" si="6"/>
        <v>0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358</v>
      </c>
      <c r="B261" s="18">
        <f>SUM(B17:B22)</f>
        <v>3.1000000000000005</v>
      </c>
      <c r="C261" s="18">
        <f t="shared" ref="C261:BG261" si="7">SUM(C17:C22)</f>
        <v>-151</v>
      </c>
      <c r="D261" s="18">
        <f t="shared" si="7"/>
        <v>151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-604.40000000000009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44.8</v>
      </c>
      <c r="N261" s="18">
        <f t="shared" si="7"/>
        <v>-85</v>
      </c>
      <c r="O261" s="18">
        <f t="shared" si="7"/>
        <v>1</v>
      </c>
      <c r="P261" s="18">
        <f t="shared" si="7"/>
        <v>0</v>
      </c>
      <c r="Q261" s="18">
        <f t="shared" si="7"/>
        <v>302.10000000000002</v>
      </c>
      <c r="R261" s="18">
        <f t="shared" si="7"/>
        <v>-395.2</v>
      </c>
      <c r="S261" s="18">
        <f t="shared" si="7"/>
        <v>164.1</v>
      </c>
      <c r="T261" s="18">
        <f t="shared" si="7"/>
        <v>-55.100000000000023</v>
      </c>
      <c r="U261" s="18">
        <f t="shared" si="7"/>
        <v>31.8</v>
      </c>
      <c r="V261" s="18">
        <f t="shared" si="7"/>
        <v>59.7</v>
      </c>
      <c r="W261" s="18">
        <f t="shared" si="7"/>
        <v>258.10000000000002</v>
      </c>
      <c r="X261" s="18">
        <f t="shared" si="7"/>
        <v>0</v>
      </c>
      <c r="Y261" s="18">
        <f t="shared" si="7"/>
        <v>-2.6</v>
      </c>
      <c r="Z261" s="18">
        <f t="shared" si="7"/>
        <v>-1694.7000000000003</v>
      </c>
      <c r="AA261" s="18">
        <f t="shared" si="7"/>
        <v>-587.99999999999989</v>
      </c>
      <c r="AB261" s="18">
        <f t="shared" si="7"/>
        <v>0</v>
      </c>
      <c r="AC261" s="18">
        <f t="shared" si="7"/>
        <v>0</v>
      </c>
      <c r="AD261" s="18">
        <f t="shared" si="7"/>
        <v>7.8</v>
      </c>
      <c r="AE261" s="18">
        <f t="shared" si="7"/>
        <v>0</v>
      </c>
      <c r="AF261" s="18">
        <f t="shared" si="7"/>
        <v>687.00000000000011</v>
      </c>
      <c r="AG261" s="18">
        <f t="shared" si="7"/>
        <v>44.8</v>
      </c>
      <c r="AH261" s="18">
        <f t="shared" si="7"/>
        <v>-612.70000000000005</v>
      </c>
      <c r="AI261" s="18">
        <f t="shared" si="7"/>
        <v>1</v>
      </c>
      <c r="AJ261" s="18">
        <f t="shared" si="7"/>
        <v>-38.599999999999994</v>
      </c>
      <c r="AK261" s="18">
        <f t="shared" si="7"/>
        <v>12.8</v>
      </c>
      <c r="AL261" s="18">
        <f t="shared" si="7"/>
        <v>5.6</v>
      </c>
      <c r="AM261" s="18">
        <f t="shared" si="7"/>
        <v>453.30000000000007</v>
      </c>
      <c r="AN261" s="18">
        <f t="shared" si="7"/>
        <v>56.8</v>
      </c>
      <c r="AO261" s="18">
        <f t="shared" si="7"/>
        <v>0</v>
      </c>
      <c r="AP261" s="18">
        <f t="shared" si="7"/>
        <v>-205.2</v>
      </c>
      <c r="AQ261" s="18">
        <f t="shared" si="7"/>
        <v>-480.70000000000005</v>
      </c>
      <c r="AR261" s="18">
        <f t="shared" si="7"/>
        <v>28.299999999999997</v>
      </c>
      <c r="AS261" s="18">
        <f t="shared" si="7"/>
        <v>90.300000000000011</v>
      </c>
      <c r="AT261" s="18">
        <f t="shared" si="7"/>
        <v>293.90000000000003</v>
      </c>
      <c r="AU261" s="18">
        <f t="shared" si="7"/>
        <v>0</v>
      </c>
      <c r="AV261" s="18">
        <f t="shared" si="7"/>
        <v>0</v>
      </c>
      <c r="AW261" s="18">
        <f t="shared" si="7"/>
        <v>0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325</v>
      </c>
      <c r="B262" s="18">
        <f>SUM(B5:B15)</f>
        <v>0</v>
      </c>
      <c r="C262" s="18">
        <f t="shared" ref="C262:BG262" si="8">SUM(C5:C15)</f>
        <v>20</v>
      </c>
      <c r="D262" s="18">
        <f t="shared" si="8"/>
        <v>38</v>
      </c>
      <c r="E262" s="18">
        <f t="shared" si="8"/>
        <v>-47.999999999999993</v>
      </c>
      <c r="F262" s="18">
        <f t="shared" si="8"/>
        <v>-7.0000000000000009</v>
      </c>
      <c r="G262" s="18">
        <f t="shared" si="8"/>
        <v>10</v>
      </c>
      <c r="H262" s="18">
        <f t="shared" si="8"/>
        <v>33.000000000000007</v>
      </c>
      <c r="I262" s="18">
        <f t="shared" si="8"/>
        <v>-7.0000000000000009</v>
      </c>
      <c r="J262" s="18">
        <f t="shared" si="8"/>
        <v>-16.999999999999996</v>
      </c>
      <c r="K262" s="18">
        <f t="shared" si="8"/>
        <v>0</v>
      </c>
      <c r="L262" s="18">
        <f t="shared" si="8"/>
        <v>10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0</v>
      </c>
      <c r="AV262" s="18">
        <f t="shared" si="8"/>
        <v>0</v>
      </c>
      <c r="AW262" s="18">
        <f t="shared" si="8"/>
        <v>0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5">
      <c r="A264" s="20" t="s">
        <v>39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5">
      <c r="A265" s="20" t="s">
        <v>54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5">
      <c r="A266" s="20" t="s">
        <v>55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5">
      <c r="A267" s="20" t="s">
        <v>56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5">
      <c r="A268" s="20" t="s">
        <v>57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5">
      <c r="A269" s="20" t="s">
        <v>58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5">
      <c r="A270" s="20" t="s">
        <v>61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1.4" x14ac:dyDescent="0.2">
      <c r="A271" s="20" t="s">
        <v>40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5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5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5">
      <c r="A274" s="20" t="s">
        <v>62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5">
      <c r="A275" s="20" t="s">
        <v>60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1.4" x14ac:dyDescent="0.2">
      <c r="A276" s="20" t="s">
        <v>39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1.4" x14ac:dyDescent="0.2">
      <c r="A277" s="20" t="s">
        <v>54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1.4" x14ac:dyDescent="0.2">
      <c r="A278" s="20" t="s">
        <v>55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1.4" x14ac:dyDescent="0.2">
      <c r="A279" s="20" t="s">
        <v>56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1.4" x14ac:dyDescent="0.2">
      <c r="A280" s="20" t="s">
        <v>57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1.4" x14ac:dyDescent="0.2">
      <c r="A281" s="20" t="s">
        <v>58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1.4" x14ac:dyDescent="0.2">
      <c r="A282" s="20" t="s">
        <v>61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Normal="100" workbookViewId="0"/>
  </sheetViews>
  <sheetFormatPr defaultRowHeight="13.2" x14ac:dyDescent="0.25"/>
  <cols>
    <col min="1" max="1" width="15.88671875" customWidth="1"/>
  </cols>
  <sheetData>
    <row r="1" spans="1:16" x14ac:dyDescent="0.25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5">
      <c r="A2" s="16">
        <f ca="1">NOW()</f>
        <v>37001.322358680554</v>
      </c>
      <c r="B2" s="8" t="s">
        <v>33</v>
      </c>
      <c r="C2" s="25">
        <f t="shared" ref="C2:J2" si="0">SUM(C4:C10)</f>
        <v>-97.600000000000023</v>
      </c>
      <c r="D2" s="25">
        <f t="shared" si="0"/>
        <v>203.60000000000002</v>
      </c>
      <c r="E2" s="25">
        <f t="shared" si="0"/>
        <v>-1444.7000000000003</v>
      </c>
      <c r="F2" s="25">
        <f t="shared" si="0"/>
        <v>-516.79999999999995</v>
      </c>
      <c r="G2" s="25">
        <f t="shared" si="0"/>
        <v>-205.8</v>
      </c>
      <c r="H2" s="25">
        <f t="shared" si="0"/>
        <v>-1345.9</v>
      </c>
      <c r="I2" s="25">
        <f t="shared" si="0"/>
        <v>-984.3</v>
      </c>
      <c r="J2" s="142">
        <f t="shared" si="0"/>
        <v>-1007.7000000000002</v>
      </c>
      <c r="M2" s="8" t="s">
        <v>52</v>
      </c>
      <c r="N2" s="58">
        <f>SUM(N4:N20)</f>
        <v>32.000000000000014</v>
      </c>
      <c r="O2" s="58">
        <f>SUM(O4:O20)</f>
        <v>29.400000000000006</v>
      </c>
      <c r="P2" s="58">
        <f>SUM(P4:P18)</f>
        <v>-604.40000000000009</v>
      </c>
    </row>
    <row r="3" spans="1:16" x14ac:dyDescent="0.25">
      <c r="A3" s="6"/>
      <c r="B3" s="9"/>
      <c r="C3" s="30" t="s">
        <v>350</v>
      </c>
      <c r="D3" s="30"/>
      <c r="E3" s="12" t="s">
        <v>358</v>
      </c>
      <c r="F3" s="30"/>
      <c r="G3" s="12" t="s">
        <v>44</v>
      </c>
      <c r="H3" s="32"/>
      <c r="I3" s="12" t="s">
        <v>337</v>
      </c>
      <c r="J3" s="45"/>
      <c r="M3" s="9"/>
      <c r="N3" s="59" t="s">
        <v>325</v>
      </c>
      <c r="O3" s="59" t="s">
        <v>350</v>
      </c>
      <c r="P3" s="59" t="s">
        <v>326</v>
      </c>
    </row>
    <row r="4" spans="1:16" x14ac:dyDescent="0.25">
      <c r="A4" s="6"/>
      <c r="B4" s="7" t="s">
        <v>34</v>
      </c>
      <c r="C4" s="26">
        <f>overview!M260+overview!N260+overview!O260</f>
        <v>36.599999999999994</v>
      </c>
      <c r="D4" s="31">
        <f>overview!AH260+overview!AI260+overview!AG260</f>
        <v>135.9</v>
      </c>
      <c r="E4" s="26">
        <f>overview!O261+overview!M261+overview!N261</f>
        <v>-39.200000000000003</v>
      </c>
      <c r="F4" s="31">
        <f>overview!AG261+overview!AH261+overview!AI261</f>
        <v>-566.90000000000009</v>
      </c>
      <c r="G4" s="26">
        <f>overview!M253+overview!N253+overview!O253</f>
        <v>-279.59999999999997</v>
      </c>
      <c r="H4" s="31">
        <f>overview!AH253+overview!AG253+overview!AI253</f>
        <v>-1072.4000000000001</v>
      </c>
      <c r="I4" s="26">
        <f>overview!O255+overview!M255+overview!N255</f>
        <v>-185.6</v>
      </c>
      <c r="J4" s="31">
        <f>overview!AG255+overview!AH255+overview!AI255</f>
        <v>-962.20000000000016</v>
      </c>
      <c r="M4" s="7" t="s">
        <v>64</v>
      </c>
      <c r="N4" s="60">
        <f>overview!$E$257</f>
        <v>-47.999999999999993</v>
      </c>
      <c r="O4" s="60">
        <f>overview!$E$260</f>
        <v>63</v>
      </c>
      <c r="P4" s="60">
        <f>overview!$E$261</f>
        <v>0</v>
      </c>
    </row>
    <row r="5" spans="1:16" x14ac:dyDescent="0.25">
      <c r="A5" s="6"/>
      <c r="B5" s="7" t="s">
        <v>36</v>
      </c>
      <c r="C5" s="26">
        <f>overview!R260</f>
        <v>-267</v>
      </c>
      <c r="D5" s="31">
        <f>overview!AJ260</f>
        <v>63</v>
      </c>
      <c r="E5" s="26">
        <f>overview!R261</f>
        <v>-395.2</v>
      </c>
      <c r="F5" s="31">
        <f>overview!AJ261</f>
        <v>-38.599999999999994</v>
      </c>
      <c r="G5" s="26">
        <f>overview!R253</f>
        <v>736.3</v>
      </c>
      <c r="H5" s="31">
        <f>overview!AJ253</f>
        <v>-229.5</v>
      </c>
      <c r="I5" s="26">
        <f>overview!R255</f>
        <v>-795.9</v>
      </c>
      <c r="J5" s="46">
        <f>overview!AJ255</f>
        <v>15.4</v>
      </c>
      <c r="M5" s="7" t="s">
        <v>53</v>
      </c>
      <c r="N5" s="60">
        <f>overview!$C$257</f>
        <v>20</v>
      </c>
      <c r="O5" s="60">
        <f>overview!$C$260</f>
        <v>100.8</v>
      </c>
      <c r="P5" s="60">
        <f>overview!$C$261</f>
        <v>-151</v>
      </c>
    </row>
    <row r="6" spans="1:16" x14ac:dyDescent="0.25">
      <c r="A6" s="6"/>
      <c r="B6" s="7" t="s">
        <v>35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116</v>
      </c>
      <c r="N6" s="60">
        <f>overview!$D$257</f>
        <v>38</v>
      </c>
      <c r="O6" s="60">
        <f>overview!$D$260</f>
        <v>31</v>
      </c>
      <c r="P6" s="60">
        <f>overview!$D$261</f>
        <v>151</v>
      </c>
    </row>
    <row r="7" spans="1:16" x14ac:dyDescent="0.25">
      <c r="A7" s="6"/>
      <c r="B7" s="7" t="s">
        <v>37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65</v>
      </c>
      <c r="N7" s="60">
        <f>overview!$F$262</f>
        <v>-7.0000000000000009</v>
      </c>
      <c r="O7" s="60">
        <f>overview!$F$260</f>
        <v>-66.099999999999994</v>
      </c>
      <c r="P7" s="60">
        <f>overview!$F$261</f>
        <v>0</v>
      </c>
    </row>
    <row r="8" spans="1:16" x14ac:dyDescent="0.25">
      <c r="A8" s="6"/>
      <c r="B8" s="7" t="s">
        <v>38</v>
      </c>
      <c r="C8" s="26">
        <f>overview!Z260+overview!Y260</f>
        <v>-27.2</v>
      </c>
      <c r="D8" s="31">
        <f>overview!AP260</f>
        <v>-31</v>
      </c>
      <c r="E8" s="26">
        <f>overview!Y261+overview!Z261</f>
        <v>-1697.3000000000002</v>
      </c>
      <c r="F8" s="31">
        <f>overview!AP261</f>
        <v>-205.2</v>
      </c>
      <c r="G8" s="26">
        <f>overview!Y253+overview!Z253</f>
        <v>-662.5</v>
      </c>
      <c r="H8" s="31">
        <f>overview!AP253</f>
        <v>-44</v>
      </c>
      <c r="I8" s="26">
        <f>overview!Y255+overview!Z255</f>
        <v>-2.8</v>
      </c>
      <c r="J8" s="46">
        <f>overview!AP255</f>
        <v>-60.900000000000006</v>
      </c>
      <c r="M8" s="7" t="s">
        <v>67</v>
      </c>
      <c r="N8" s="60">
        <f>overview!$H$262</f>
        <v>33.000000000000007</v>
      </c>
      <c r="O8" s="60">
        <f>overview!$H$260</f>
        <v>-154.80000000000001</v>
      </c>
      <c r="P8" s="60">
        <f>overview!$H$261</f>
        <v>-604.40000000000009</v>
      </c>
    </row>
    <row r="9" spans="1:16" x14ac:dyDescent="0.25">
      <c r="A9" s="6"/>
      <c r="B9" s="7" t="s">
        <v>313</v>
      </c>
      <c r="C9" s="26">
        <f>overview!AF260</f>
        <v>160</v>
      </c>
      <c r="D9" s="31">
        <f>overview!AT260</f>
        <v>35.700000000000003</v>
      </c>
      <c r="E9" s="26">
        <f>overview!AF261</f>
        <v>687.00000000000011</v>
      </c>
      <c r="F9" s="26">
        <f>overview!AT261</f>
        <v>293.90000000000003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296</v>
      </c>
      <c r="N9" s="60"/>
      <c r="O9" s="60"/>
      <c r="P9" s="60"/>
    </row>
    <row r="10" spans="1:16" x14ac:dyDescent="0.25">
      <c r="B10" s="7" t="s">
        <v>69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297</v>
      </c>
      <c r="N10" s="60"/>
      <c r="O10" s="60"/>
      <c r="P10" s="60"/>
    </row>
    <row r="11" spans="1:16" x14ac:dyDescent="0.25">
      <c r="B11" s="7" t="s">
        <v>299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5">
      <c r="A12" s="6"/>
      <c r="B12" s="11" t="s">
        <v>26</v>
      </c>
      <c r="C12" s="25">
        <f t="shared" ref="C12:J12" si="1">SUM(C14:C18)</f>
        <v>-123.99999999999999</v>
      </c>
      <c r="D12" s="29">
        <f t="shared" si="1"/>
        <v>-76.2</v>
      </c>
      <c r="E12" s="25">
        <f t="shared" si="1"/>
        <v>-176.89999999999989</v>
      </c>
      <c r="F12" s="29">
        <f t="shared" si="1"/>
        <v>-462.3</v>
      </c>
      <c r="G12" s="25">
        <f t="shared" si="1"/>
        <v>-265.2</v>
      </c>
      <c r="H12" s="29">
        <f t="shared" si="1"/>
        <v>-234</v>
      </c>
      <c r="I12" s="55">
        <f t="shared" si="1"/>
        <v>-674.30000000000007</v>
      </c>
      <c r="J12" s="114">
        <f t="shared" si="1"/>
        <v>-198.7</v>
      </c>
      <c r="M12" s="7" t="s">
        <v>298</v>
      </c>
      <c r="N12" s="60">
        <f>overview!$G$262</f>
        <v>10</v>
      </c>
      <c r="O12" s="60">
        <f>overview!$G$260</f>
        <v>92.9</v>
      </c>
      <c r="P12" s="60">
        <f>overview!$G$261</f>
        <v>0</v>
      </c>
    </row>
    <row r="13" spans="1:16" x14ac:dyDescent="0.25">
      <c r="A13" s="6"/>
      <c r="B13" s="13"/>
      <c r="C13" s="30" t="s">
        <v>350</v>
      </c>
      <c r="D13" s="30"/>
      <c r="E13" s="12" t="s">
        <v>358</v>
      </c>
      <c r="F13" s="30"/>
      <c r="G13" s="12" t="s">
        <v>44</v>
      </c>
      <c r="H13" s="30"/>
      <c r="I13" s="12" t="s">
        <v>337</v>
      </c>
      <c r="J13" s="47"/>
      <c r="M13" s="7" t="s">
        <v>299</v>
      </c>
      <c r="N13" s="60">
        <v>0</v>
      </c>
      <c r="O13" s="60">
        <v>0</v>
      </c>
      <c r="P13" s="60">
        <v>0</v>
      </c>
    </row>
    <row r="14" spans="1:16" x14ac:dyDescent="0.25">
      <c r="A14" s="6"/>
      <c r="B14" s="14" t="s">
        <v>27</v>
      </c>
      <c r="C14" s="26">
        <f>overview!AA260</f>
        <v>-116.4</v>
      </c>
      <c r="D14" s="31">
        <f>overview!AQ260</f>
        <v>-73.2</v>
      </c>
      <c r="E14" s="26">
        <f>overview!AA261</f>
        <v>-587.99999999999989</v>
      </c>
      <c r="F14" s="31">
        <f>overview!AQ261</f>
        <v>-480.70000000000005</v>
      </c>
      <c r="G14" s="26">
        <f>overview!AA253</f>
        <v>-84.699999999999989</v>
      </c>
      <c r="H14" s="31">
        <f>overview!AQ253</f>
        <v>-325.2</v>
      </c>
      <c r="I14" s="26">
        <f>overview!AA255</f>
        <v>-674.30000000000007</v>
      </c>
      <c r="J14" s="46">
        <f>overview!AQ255</f>
        <v>-198.7</v>
      </c>
      <c r="M14" s="7" t="s">
        <v>66</v>
      </c>
      <c r="N14" s="60"/>
      <c r="O14" s="60"/>
      <c r="P14" s="60"/>
    </row>
    <row r="15" spans="1:16" x14ac:dyDescent="0.25">
      <c r="A15" s="6"/>
      <c r="B15" s="14" t="s">
        <v>30</v>
      </c>
      <c r="C15" s="26">
        <f>overview!Q260</f>
        <v>0</v>
      </c>
      <c r="D15" s="31">
        <v>0</v>
      </c>
      <c r="E15" s="26">
        <f>overview!Q261</f>
        <v>302.10000000000002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321</v>
      </c>
      <c r="N15" s="60"/>
      <c r="O15" s="60"/>
      <c r="P15" s="60"/>
    </row>
    <row r="16" spans="1:16" x14ac:dyDescent="0.25">
      <c r="A16" s="6"/>
      <c r="B16" s="14" t="s">
        <v>28</v>
      </c>
      <c r="C16" s="26">
        <f>overview!T260</f>
        <v>-34.299999999999997</v>
      </c>
      <c r="D16" s="31">
        <f>overview!AL260</f>
        <v>1.2</v>
      </c>
      <c r="E16" s="26">
        <f>overview!T261</f>
        <v>-55.100000000000023</v>
      </c>
      <c r="F16" s="31">
        <f>overview!AL261</f>
        <v>5.6</v>
      </c>
      <c r="G16" s="26">
        <f>overview!T253</f>
        <v>-271.7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93</v>
      </c>
      <c r="N16" s="60"/>
      <c r="O16" s="60"/>
      <c r="P16" s="60"/>
    </row>
    <row r="17" spans="1:16" x14ac:dyDescent="0.25">
      <c r="A17" s="6"/>
      <c r="B17" s="14" t="s">
        <v>29</v>
      </c>
      <c r="C17" s="26">
        <f>overview!S260</f>
        <v>26.7</v>
      </c>
      <c r="D17" s="31">
        <f>overview!AK260</f>
        <v>-4.2</v>
      </c>
      <c r="E17" s="26">
        <f>overview!S261</f>
        <v>164.1</v>
      </c>
      <c r="F17" s="31">
        <f>overview!AK261</f>
        <v>12.8</v>
      </c>
      <c r="G17" s="26">
        <f>overview!S253</f>
        <v>91.2</v>
      </c>
      <c r="H17" s="31">
        <f>overview!AK253</f>
        <v>91.2</v>
      </c>
      <c r="I17" s="26">
        <f>overview!S255</f>
        <v>0</v>
      </c>
      <c r="J17" s="46">
        <f>overview!AK255</f>
        <v>0</v>
      </c>
      <c r="L17" s="148"/>
      <c r="M17" s="7" t="s">
        <v>322</v>
      </c>
      <c r="N17" s="143">
        <f>overview!$K$262</f>
        <v>0</v>
      </c>
      <c r="O17" s="143">
        <f>overview!$K$260</f>
        <v>35.6</v>
      </c>
      <c r="P17" s="60">
        <f>overview!$K$261</f>
        <v>0</v>
      </c>
    </row>
    <row r="18" spans="1:16" x14ac:dyDescent="0.25">
      <c r="A18" s="6"/>
      <c r="B18" s="14" t="s">
        <v>66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323</v>
      </c>
      <c r="N18" s="143">
        <f>overview!$L$262</f>
        <v>10</v>
      </c>
      <c r="O18" s="143">
        <f>overview!$L$260</f>
        <v>0</v>
      </c>
      <c r="P18" s="60">
        <v>0</v>
      </c>
    </row>
    <row r="19" spans="1:16" x14ac:dyDescent="0.25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346</v>
      </c>
      <c r="N19" s="60">
        <f>overview!$J$262</f>
        <v>-16.999999999999996</v>
      </c>
      <c r="O19" s="60">
        <f>overview!$J$260</f>
        <v>-52</v>
      </c>
      <c r="P19" s="60">
        <f>overview!$J$261</f>
        <v>0</v>
      </c>
    </row>
    <row r="20" spans="1:16" x14ac:dyDescent="0.25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345</v>
      </c>
      <c r="N20" s="60">
        <f>overview!$I$262</f>
        <v>-7.0000000000000009</v>
      </c>
      <c r="O20" s="60">
        <f>overview!$I$260</f>
        <v>-21</v>
      </c>
      <c r="P20" s="60">
        <f>overview!$I$261</f>
        <v>0</v>
      </c>
    </row>
    <row r="21" spans="1:16" x14ac:dyDescent="0.25">
      <c r="A21" s="6"/>
      <c r="B21" s="11" t="s">
        <v>31</v>
      </c>
      <c r="C21" s="25">
        <f t="shared" ref="C21:J21" si="2">SUM(C23:C25)</f>
        <v>48.300000000000004</v>
      </c>
      <c r="D21" s="25">
        <f t="shared" si="2"/>
        <v>87.9</v>
      </c>
      <c r="E21" s="25">
        <f t="shared" si="2"/>
        <v>357.40000000000003</v>
      </c>
      <c r="F21" s="25">
        <f t="shared" si="2"/>
        <v>538.40000000000009</v>
      </c>
      <c r="G21" s="25">
        <f t="shared" si="2"/>
        <v>14.5</v>
      </c>
      <c r="H21" s="25">
        <f t="shared" si="2"/>
        <v>398.1</v>
      </c>
      <c r="I21" s="25">
        <f t="shared" si="2"/>
        <v>133.5</v>
      </c>
      <c r="J21" s="142">
        <f t="shared" si="2"/>
        <v>412.2</v>
      </c>
      <c r="L21" s="50"/>
      <c r="M21" s="7"/>
      <c r="N21" s="143"/>
      <c r="O21" s="143"/>
      <c r="P21" s="60"/>
    </row>
    <row r="22" spans="1:16" x14ac:dyDescent="0.25">
      <c r="A22" s="6"/>
      <c r="B22" s="13"/>
      <c r="C22" s="30" t="s">
        <v>350</v>
      </c>
      <c r="D22" s="32"/>
      <c r="E22" s="12" t="s">
        <v>358</v>
      </c>
      <c r="F22" s="32"/>
      <c r="G22" s="12" t="s">
        <v>44</v>
      </c>
      <c r="H22" s="32"/>
      <c r="I22" s="12" t="s">
        <v>337</v>
      </c>
      <c r="J22" s="45"/>
      <c r="L22" s="50"/>
      <c r="M22" s="24"/>
      <c r="N22" s="39"/>
      <c r="O22" s="24"/>
    </row>
    <row r="23" spans="1:16" x14ac:dyDescent="0.25">
      <c r="A23" s="6"/>
      <c r="B23" s="14" t="s">
        <v>32</v>
      </c>
      <c r="C23" s="26">
        <f>overview!V260+overview!U249</f>
        <v>-44.6</v>
      </c>
      <c r="D23" s="31">
        <f>overview!AN260+overview!AM260</f>
        <v>87.9</v>
      </c>
      <c r="E23" s="26">
        <f>overview!V261+overview!U261</f>
        <v>91.5</v>
      </c>
      <c r="F23" s="31">
        <f>overview!AN261+overview!AM261</f>
        <v>510.10000000000008</v>
      </c>
      <c r="G23" s="26">
        <f>overview!V253+overview!U253</f>
        <v>214.8</v>
      </c>
      <c r="H23" s="31">
        <f>overview!AN253+overview!AM253</f>
        <v>312.2</v>
      </c>
      <c r="I23" s="26">
        <f>overview!V255+overview!U255</f>
        <v>110.69999999999999</v>
      </c>
      <c r="J23" s="46">
        <f>overview!AN255+overview!AM255</f>
        <v>284.89999999999998</v>
      </c>
      <c r="L23" s="70"/>
      <c r="M23" s="41"/>
      <c r="N23" s="53"/>
      <c r="O23" s="41"/>
    </row>
    <row r="24" spans="1:16" x14ac:dyDescent="0.25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7.8</v>
      </c>
      <c r="F24" s="31">
        <f>overview!AR261</f>
        <v>28.299999999999997</v>
      </c>
      <c r="G24" s="26">
        <f>overview!AD253</f>
        <v>19.5</v>
      </c>
      <c r="H24" s="31">
        <f>overview!AR253</f>
        <v>85.9</v>
      </c>
      <c r="I24" s="26">
        <f>overview!AD255</f>
        <v>22.8</v>
      </c>
      <c r="J24" s="46">
        <f>overview!AR255</f>
        <v>127.30000000000001</v>
      </c>
      <c r="L24" s="71"/>
      <c r="M24" s="24"/>
      <c r="N24" s="39"/>
      <c r="O24" s="24"/>
    </row>
    <row r="25" spans="1:16" x14ac:dyDescent="0.25">
      <c r="A25" s="6"/>
      <c r="B25" s="14" t="s">
        <v>70</v>
      </c>
      <c r="C25" s="26">
        <f>overview!W260</f>
        <v>92.9</v>
      </c>
      <c r="D25" s="31">
        <f>overview!AO260</f>
        <v>0</v>
      </c>
      <c r="E25" s="26">
        <f>overview!W261</f>
        <v>258.10000000000002</v>
      </c>
      <c r="F25" s="31">
        <v>0</v>
      </c>
      <c r="G25" s="31">
        <f>overview!W253</f>
        <v>-219.8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5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5">
      <c r="A27" s="6"/>
      <c r="B27" s="68" t="s">
        <v>40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5">
      <c r="A28" s="6"/>
      <c r="B28" s="15"/>
      <c r="C28" s="30" t="s">
        <v>350</v>
      </c>
      <c r="D28" s="30"/>
      <c r="E28" s="12" t="s">
        <v>358</v>
      </c>
      <c r="F28" s="30"/>
      <c r="G28" s="12" t="s">
        <v>44</v>
      </c>
      <c r="H28" s="56"/>
      <c r="I28" s="12" t="s">
        <v>337</v>
      </c>
      <c r="J28" s="47"/>
      <c r="L28" s="70"/>
      <c r="M28" s="41"/>
      <c r="N28" s="53"/>
      <c r="O28" s="41"/>
    </row>
    <row r="29" spans="1:16" x14ac:dyDescent="0.25">
      <c r="A29" s="6"/>
      <c r="B29" s="42" t="s">
        <v>46</v>
      </c>
      <c r="C29" s="26">
        <f>SUM(C2+C12+C21)</f>
        <v>-173.3</v>
      </c>
      <c r="D29" s="33"/>
      <c r="E29" s="26">
        <f>SUM(E2+E12+E21)</f>
        <v>-1264.2</v>
      </c>
      <c r="F29" s="33"/>
      <c r="G29" s="26">
        <f>SUM(G2+G12+G21)</f>
        <v>-456.5</v>
      </c>
      <c r="H29" s="145"/>
      <c r="I29" s="26">
        <f>SUM(I2+I12+I21)</f>
        <v>-1525.1</v>
      </c>
      <c r="J29" s="34"/>
      <c r="L29" s="72"/>
      <c r="M29" s="24"/>
      <c r="N29" s="39"/>
      <c r="O29" s="24"/>
    </row>
    <row r="30" spans="1:16" x14ac:dyDescent="0.25">
      <c r="A30" s="6"/>
      <c r="B30" s="43" t="s">
        <v>47</v>
      </c>
      <c r="C30" s="27">
        <f>SUM(D2+D12+D21)</f>
        <v>215.3</v>
      </c>
      <c r="D30" s="44"/>
      <c r="E30" s="27">
        <f>SUM(F2+F12+F21)</f>
        <v>-440.69999999999982</v>
      </c>
      <c r="F30" s="44"/>
      <c r="G30" s="27">
        <f>SUM(H2+H12+H21)</f>
        <v>-1181.8000000000002</v>
      </c>
      <c r="H30" s="44"/>
      <c r="I30" s="27">
        <f>SUM(J2+J12+J21)</f>
        <v>-794.2</v>
      </c>
      <c r="J30" s="48"/>
      <c r="L30" s="72"/>
      <c r="M30" s="24"/>
      <c r="N30" s="57"/>
      <c r="O30" s="24"/>
    </row>
    <row r="31" spans="1:16" x14ac:dyDescent="0.25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tabSelected="1" workbookViewId="0">
      <selection activeCell="A28" sqref="A28"/>
    </sheetView>
  </sheetViews>
  <sheetFormatPr defaultColWidth="6.88671875" defaultRowHeight="10.199999999999999" x14ac:dyDescent="0.2"/>
  <cols>
    <col min="1" max="1" width="10.88671875" style="18" customWidth="1"/>
    <col min="2" max="2" width="15" style="18" customWidth="1"/>
    <col min="3" max="3" width="10.6640625" style="18" customWidth="1"/>
    <col min="4" max="4" width="9.5546875" style="18" customWidth="1"/>
    <col min="5" max="5" width="10.88671875" style="18" customWidth="1"/>
    <col min="6" max="7" width="8.5546875" style="18" customWidth="1"/>
    <col min="8" max="8" width="6.88671875" style="18" customWidth="1"/>
    <col min="9" max="9" width="11.88671875" style="18" customWidth="1"/>
    <col min="10" max="10" width="8.44140625" style="18" customWidth="1"/>
    <col min="11" max="11" width="8.6640625" style="18" customWidth="1"/>
    <col min="12" max="12" width="9.5546875" style="18" customWidth="1"/>
    <col min="13" max="13" width="8.109375" style="18" customWidth="1"/>
    <col min="14" max="14" width="11" style="18" customWidth="1"/>
    <col min="15" max="15" width="9.88671875" style="18" customWidth="1"/>
    <col min="16" max="17" width="6.88671875" style="18" customWidth="1"/>
    <col min="18" max="18" width="9.5546875" style="18" customWidth="1"/>
    <col min="19" max="19" width="9.109375" style="18" customWidth="1"/>
    <col min="20" max="21" width="6.88671875" style="18" customWidth="1"/>
    <col min="22" max="22" width="12" style="18" customWidth="1"/>
    <col min="23" max="23" width="9.6640625" style="18" customWidth="1"/>
    <col min="24" max="25" width="6.88671875" style="18" customWidth="1"/>
    <col min="26" max="26" width="11.5546875" style="18" customWidth="1"/>
    <col min="27" max="27" width="8.109375" style="18" customWidth="1"/>
    <col min="28" max="29" width="6.88671875" style="18" customWidth="1"/>
    <col min="30" max="30" width="12.6640625" style="18" customWidth="1"/>
    <col min="31" max="32" width="6.88671875" style="18" customWidth="1"/>
    <col min="33" max="33" width="10.6640625" style="18" customWidth="1"/>
    <col min="34" max="34" width="11" style="18" customWidth="1"/>
    <col min="35" max="35" width="11.44140625" style="18" customWidth="1"/>
    <col min="36" max="37" width="6.88671875" style="18" customWidth="1"/>
    <col min="38" max="38" width="10.6640625" style="18" customWidth="1"/>
    <col min="39" max="41" width="6.88671875" style="18" customWidth="1"/>
    <col min="42" max="42" width="10.6640625" style="18" customWidth="1"/>
    <col min="43" max="43" width="7.44140625" style="18" customWidth="1"/>
    <col min="44" max="45" width="6.88671875" style="18" customWidth="1"/>
    <col min="46" max="46" width="12" style="18" customWidth="1"/>
    <col min="47" max="50" width="6.88671875" style="18" customWidth="1"/>
    <col min="51" max="51" width="10" style="18" customWidth="1"/>
    <col min="52" max="55" width="6.88671875" style="18" customWidth="1"/>
    <col min="56" max="56" width="9.6640625" style="18" customWidth="1"/>
    <col min="57" max="60" width="6.88671875" style="18" customWidth="1"/>
    <col min="61" max="61" width="9" style="18" customWidth="1"/>
    <col min="62" max="65" width="6.88671875" style="18" customWidth="1"/>
    <col min="66" max="66" width="10.109375" style="18" customWidth="1"/>
    <col min="67" max="69" width="6.88671875" style="18" customWidth="1"/>
    <col min="70" max="70" width="11.44140625" style="18" customWidth="1"/>
    <col min="71" max="71" width="6.88671875" style="18" customWidth="1"/>
    <col min="72" max="72" width="12" style="18" customWidth="1"/>
    <col min="73" max="16384" width="6.88671875" style="18"/>
  </cols>
  <sheetData>
    <row r="1" spans="1:72" x14ac:dyDescent="0.2">
      <c r="A1" s="73" t="s">
        <v>76</v>
      </c>
      <c r="B1" s="73"/>
      <c r="C1" s="18" t="s">
        <v>89</v>
      </c>
      <c r="D1" s="125" t="s">
        <v>350</v>
      </c>
      <c r="E1" s="125">
        <f>C4</f>
        <v>5.1100000000000003</v>
      </c>
      <c r="G1" s="125" t="s">
        <v>354</v>
      </c>
      <c r="H1" s="125">
        <f>E1+0.058</f>
        <v>5.1680000000000001</v>
      </c>
      <c r="N1" s="82"/>
      <c r="O1" s="82" t="s">
        <v>113</v>
      </c>
      <c r="P1" s="82"/>
      <c r="Q1" s="82"/>
      <c r="R1" s="82"/>
      <c r="S1" s="82" t="s">
        <v>319</v>
      </c>
      <c r="T1" s="82"/>
      <c r="U1" s="82"/>
      <c r="V1" s="82"/>
      <c r="W1" s="82" t="s">
        <v>115</v>
      </c>
      <c r="X1" s="82"/>
      <c r="Y1" s="82"/>
      <c r="Z1" s="82"/>
      <c r="AA1" s="82" t="s">
        <v>116</v>
      </c>
      <c r="AB1" s="82"/>
      <c r="AC1" s="82"/>
      <c r="AD1" s="82"/>
      <c r="AE1" s="82" t="s">
        <v>299</v>
      </c>
      <c r="AF1" s="82"/>
      <c r="AG1" s="82"/>
      <c r="AH1" s="82"/>
      <c r="AI1" s="82" t="s">
        <v>297</v>
      </c>
      <c r="AJ1" s="82"/>
      <c r="AK1" s="82"/>
      <c r="AL1" s="82"/>
      <c r="AM1" s="82" t="s">
        <v>65</v>
      </c>
      <c r="AN1" s="82"/>
      <c r="AO1" s="82"/>
      <c r="AP1" s="82"/>
      <c r="AQ1" s="82" t="s">
        <v>73</v>
      </c>
      <c r="AR1" s="82"/>
      <c r="AS1" s="82"/>
      <c r="AT1" s="82"/>
      <c r="AU1" s="82"/>
      <c r="AV1" s="82" t="s">
        <v>322</v>
      </c>
      <c r="AW1" s="82"/>
      <c r="AX1" s="82"/>
      <c r="AY1" s="82"/>
      <c r="AZ1" s="82"/>
      <c r="BA1" s="82" t="s">
        <v>345</v>
      </c>
      <c r="BB1" s="82"/>
      <c r="BC1" s="82"/>
      <c r="BD1" s="82"/>
      <c r="BE1" s="82"/>
      <c r="BF1" s="82" t="s">
        <v>346</v>
      </c>
      <c r="BG1" s="82"/>
      <c r="BH1" s="82"/>
      <c r="BI1" s="82"/>
      <c r="BJ1" s="82"/>
      <c r="BK1" s="82" t="s">
        <v>323</v>
      </c>
      <c r="BL1" s="82"/>
      <c r="BM1" s="82"/>
      <c r="BN1" s="82"/>
      <c r="BO1" s="82"/>
      <c r="BR1" s="18" t="s">
        <v>329</v>
      </c>
    </row>
    <row r="2" spans="1:72" x14ac:dyDescent="0.2">
      <c r="A2" s="73" t="s">
        <v>91</v>
      </c>
      <c r="B2" s="73"/>
      <c r="D2" s="125" t="s">
        <v>351</v>
      </c>
      <c r="E2" s="135">
        <f>E1+0.11</f>
        <v>5.2200000000000006</v>
      </c>
      <c r="G2" s="125" t="s">
        <v>355</v>
      </c>
      <c r="H2" s="125">
        <f>H1+0.06</f>
        <v>5.2279999999999998</v>
      </c>
      <c r="N2" s="82"/>
      <c r="O2" s="82">
        <v>19.7</v>
      </c>
      <c r="P2" s="82">
        <v>4.9800000000000004</v>
      </c>
      <c r="Q2" s="82">
        <f t="shared" ref="Q2:Q13" si="0">$B$7</f>
        <v>4.9800000000000004</v>
      </c>
      <c r="R2" s="102">
        <f t="shared" ref="R2:R11" si="1">(Q2-P2)*O2*10000</f>
        <v>0</v>
      </c>
      <c r="S2" s="82">
        <v>-47.8</v>
      </c>
      <c r="T2" s="82">
        <v>4.99</v>
      </c>
      <c r="U2" s="82">
        <f t="shared" ref="U2:U12" si="2">$B$15</f>
        <v>4.99</v>
      </c>
      <c r="V2" s="102">
        <f t="shared" ref="V2:V11" si="3">(U2-T2)*S2*10000</f>
        <v>0</v>
      </c>
      <c r="W2" s="82">
        <v>33.200000000000003</v>
      </c>
      <c r="X2" s="82">
        <v>4.92</v>
      </c>
      <c r="Y2" s="82">
        <f>$B$21</f>
        <v>4.92</v>
      </c>
      <c r="Z2" s="102">
        <f>(Y2-X2)*W2*10000</f>
        <v>0</v>
      </c>
      <c r="AA2" s="82">
        <v>38.200000000000003</v>
      </c>
      <c r="AB2" s="82">
        <v>5.07</v>
      </c>
      <c r="AC2" s="82">
        <f>$B$13</f>
        <v>5.07</v>
      </c>
      <c r="AD2" s="102">
        <f t="shared" ref="AD2:AD8" si="4">(AC2-AB2)*AA2*10000</f>
        <v>0</v>
      </c>
      <c r="AE2" s="82"/>
      <c r="AF2" s="82"/>
      <c r="AG2" s="82">
        <f>$B$9</f>
        <v>5.1750000000000007</v>
      </c>
      <c r="AH2" s="102">
        <f>(AG2-AF2)*AE2*10000</f>
        <v>0</v>
      </c>
      <c r="AI2" s="82"/>
      <c r="AJ2" s="82">
        <v>5.17</v>
      </c>
      <c r="AK2" s="82">
        <f>$B$18</f>
        <v>4.9700000000000006</v>
      </c>
      <c r="AL2" s="102">
        <f>(AK2-AJ2)*AI2*10000</f>
        <v>0</v>
      </c>
      <c r="AM2" s="82">
        <v>-7</v>
      </c>
      <c r="AN2" s="82">
        <v>4.96</v>
      </c>
      <c r="AO2" s="82">
        <f>$B$20</f>
        <v>4.96</v>
      </c>
      <c r="AP2" s="102">
        <f>(AO2-AN2)*AM2*10000</f>
        <v>0</v>
      </c>
      <c r="AQ2" s="82">
        <v>10</v>
      </c>
      <c r="AR2" s="82">
        <v>4.99</v>
      </c>
      <c r="AS2" s="82">
        <f>$B$17</f>
        <v>4.99</v>
      </c>
      <c r="AT2" s="102">
        <f>(AS2-AR2)*AQ2*10000</f>
        <v>0</v>
      </c>
      <c r="AU2" s="82"/>
      <c r="AV2" s="82"/>
      <c r="AW2" s="82"/>
      <c r="AX2" s="82">
        <f>B19</f>
        <v>4.9700000000000006</v>
      </c>
      <c r="AY2" s="102">
        <f>(AX2-AW2)*AV2*10000</f>
        <v>0</v>
      </c>
      <c r="AZ2" s="82"/>
      <c r="BA2" s="82">
        <v>-6.8</v>
      </c>
      <c r="BB2" s="82">
        <v>5.07</v>
      </c>
      <c r="BC2" s="82">
        <f>B10</f>
        <v>5.07</v>
      </c>
      <c r="BD2" s="102">
        <f>(BC2-BB2)*BA2*10000</f>
        <v>0</v>
      </c>
      <c r="BE2" s="82"/>
      <c r="BF2" s="82">
        <v>-16.8</v>
      </c>
      <c r="BG2" s="82">
        <v>4.9800000000000004</v>
      </c>
      <c r="BH2" s="82">
        <f>$B$11</f>
        <v>4.9800000000000004</v>
      </c>
      <c r="BI2" s="102">
        <f>(BH2-BG2)*BF2*10000</f>
        <v>0</v>
      </c>
      <c r="BJ2" s="82"/>
      <c r="BK2" s="82">
        <v>10</v>
      </c>
      <c r="BL2" s="82">
        <v>5.07</v>
      </c>
      <c r="BM2" s="82">
        <f>B10</f>
        <v>5.07</v>
      </c>
      <c r="BN2" s="102">
        <f>(BM2-BL2)*BK2*10000</f>
        <v>0</v>
      </c>
      <c r="BO2" s="82"/>
      <c r="BR2" s="23">
        <f>R2+V2+Z2+AP2+AT2+AY2+BD2+BI2+BN2+AD2+AH2+AL2</f>
        <v>0</v>
      </c>
      <c r="BT2" s="18">
        <f>(BR2*22)/23</f>
        <v>0</v>
      </c>
    </row>
    <row r="3" spans="1:72" x14ac:dyDescent="0.2">
      <c r="A3" s="74" t="s">
        <v>82</v>
      </c>
      <c r="B3" s="74"/>
      <c r="C3" s="74"/>
      <c r="D3" s="141" t="s">
        <v>336</v>
      </c>
      <c r="E3" s="149" t="s">
        <v>357</v>
      </c>
      <c r="N3" s="82"/>
      <c r="O3" s="82"/>
      <c r="P3" s="82"/>
      <c r="Q3" s="82">
        <f t="shared" si="0"/>
        <v>4.9800000000000004</v>
      </c>
      <c r="R3" s="102">
        <f t="shared" si="1"/>
        <v>0</v>
      </c>
      <c r="S3" s="82"/>
      <c r="T3" s="82"/>
      <c r="U3" s="82">
        <f t="shared" si="2"/>
        <v>4.99</v>
      </c>
      <c r="V3" s="102">
        <f t="shared" si="3"/>
        <v>0</v>
      </c>
      <c r="W3" s="82"/>
      <c r="X3" s="82"/>
      <c r="Y3" s="82">
        <f t="shared" ref="Y3:Y12" si="5">$B$21</f>
        <v>4.92</v>
      </c>
      <c r="Z3" s="102">
        <f t="shared" ref="Z3:Z13" si="6">(Y3-X3)*W3*10000</f>
        <v>0</v>
      </c>
      <c r="AA3" s="82"/>
      <c r="AB3" s="82"/>
      <c r="AC3" s="82">
        <f>$B$13</f>
        <v>5.07</v>
      </c>
      <c r="AD3" s="102">
        <f t="shared" si="4"/>
        <v>0</v>
      </c>
      <c r="AE3" s="82"/>
      <c r="AF3" s="82"/>
      <c r="AG3" s="82">
        <f>$B$9</f>
        <v>5.1750000000000007</v>
      </c>
      <c r="AH3" s="102">
        <f t="shared" ref="AH3:AH8" si="7">(AG3-AF3)*AE3*10000</f>
        <v>0</v>
      </c>
      <c r="AI3" s="82"/>
      <c r="AJ3" s="82"/>
      <c r="AK3" s="82">
        <f t="shared" ref="AK3:AK12" si="8">$B$18</f>
        <v>4.9700000000000006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4.96</v>
      </c>
      <c r="AP3" s="102">
        <f t="shared" ref="AP3:AP8" si="11">(AO3-AN3)*AM3*10000</f>
        <v>0</v>
      </c>
      <c r="AQ3" s="82"/>
      <c r="AR3" s="82"/>
      <c r="AS3" s="82">
        <f>$B$17</f>
        <v>4.99</v>
      </c>
      <c r="AT3" s="102">
        <f t="shared" ref="AT3:AT8" si="12">(AS3-AR3)*AQ3*10000</f>
        <v>0</v>
      </c>
      <c r="AU3" s="82"/>
      <c r="AV3" s="82"/>
      <c r="AW3" s="82"/>
      <c r="AX3" s="82">
        <f t="shared" ref="AX3:AX12" si="13">$B$19</f>
        <v>4.9700000000000006</v>
      </c>
      <c r="AY3" s="102">
        <f t="shared" ref="AY3:AY8" si="14">(AX3-AW3)*AV3*10000</f>
        <v>0</v>
      </c>
      <c r="AZ3" s="82"/>
      <c r="BA3" s="82"/>
      <c r="BB3" s="82"/>
      <c r="BC3" s="82">
        <f>$B$10</f>
        <v>5.07</v>
      </c>
      <c r="BD3" s="102">
        <f t="shared" ref="BD3:BD8" si="15">(BC3-BB3)*BA3*10000</f>
        <v>0</v>
      </c>
      <c r="BE3" s="82"/>
      <c r="BF3" s="82"/>
      <c r="BG3" s="82"/>
      <c r="BH3" s="82">
        <f>$B$11</f>
        <v>4.9800000000000004</v>
      </c>
      <c r="BI3" s="102">
        <f t="shared" ref="BI3:BI8" si="16">(BH3-BG3)*BF3*10000</f>
        <v>0</v>
      </c>
      <c r="BJ3" s="82"/>
      <c r="BK3" s="82"/>
      <c r="BL3" s="82"/>
      <c r="BM3" s="82">
        <f>$B$10</f>
        <v>5.07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5.07</v>
      </c>
      <c r="B4" s="75"/>
      <c r="C4" s="74">
        <v>5.1100000000000003</v>
      </c>
      <c r="D4" s="76" t="s">
        <v>80</v>
      </c>
      <c r="E4" s="77" t="s">
        <v>83</v>
      </c>
      <c r="F4" s="78" t="s">
        <v>84</v>
      </c>
      <c r="G4" s="79" t="s">
        <v>85</v>
      </c>
      <c r="I4" s="77" t="s">
        <v>75</v>
      </c>
      <c r="J4" s="80" t="s">
        <v>90</v>
      </c>
      <c r="N4" s="82"/>
      <c r="O4" s="82"/>
      <c r="P4" s="82"/>
      <c r="Q4" s="82">
        <f t="shared" si="0"/>
        <v>4.9800000000000004</v>
      </c>
      <c r="R4" s="102">
        <f t="shared" si="1"/>
        <v>0</v>
      </c>
      <c r="S4" s="82"/>
      <c r="T4" s="82"/>
      <c r="U4" s="82">
        <f t="shared" si="2"/>
        <v>4.99</v>
      </c>
      <c r="V4" s="102">
        <f t="shared" si="3"/>
        <v>0</v>
      </c>
      <c r="W4" s="82"/>
      <c r="X4" s="82"/>
      <c r="Y4" s="82">
        <f t="shared" si="5"/>
        <v>4.92</v>
      </c>
      <c r="Z4" s="102">
        <f t="shared" si="6"/>
        <v>0</v>
      </c>
      <c r="AA4" s="82"/>
      <c r="AB4" s="82"/>
      <c r="AC4" s="82">
        <f t="shared" ref="AC4:AC13" si="18">$B$13</f>
        <v>5.07</v>
      </c>
      <c r="AD4" s="102">
        <f t="shared" si="4"/>
        <v>0</v>
      </c>
      <c r="AE4" s="82"/>
      <c r="AF4" s="82"/>
      <c r="AG4" s="82">
        <f>$B$9</f>
        <v>5.1750000000000007</v>
      </c>
      <c r="AH4" s="102">
        <f t="shared" si="7"/>
        <v>0</v>
      </c>
      <c r="AI4" s="82"/>
      <c r="AJ4" s="82"/>
      <c r="AK4" s="82">
        <f t="shared" si="8"/>
        <v>4.9700000000000006</v>
      </c>
      <c r="AL4" s="102">
        <f t="shared" si="9"/>
        <v>0</v>
      </c>
      <c r="AM4" s="82"/>
      <c r="AN4" s="82"/>
      <c r="AO4" s="82">
        <f t="shared" si="10"/>
        <v>4.96</v>
      </c>
      <c r="AP4" s="102">
        <f t="shared" si="11"/>
        <v>0</v>
      </c>
      <c r="AQ4" s="82"/>
      <c r="AR4" s="82"/>
      <c r="AS4" s="82">
        <f>$B$17</f>
        <v>4.99</v>
      </c>
      <c r="AT4" s="102">
        <f t="shared" si="12"/>
        <v>0</v>
      </c>
      <c r="AU4" s="82"/>
      <c r="AV4" s="82"/>
      <c r="AW4" s="82"/>
      <c r="AX4" s="82">
        <f t="shared" si="13"/>
        <v>4.9700000000000006</v>
      </c>
      <c r="AY4" s="102">
        <f t="shared" si="14"/>
        <v>0</v>
      </c>
      <c r="AZ4" s="82"/>
      <c r="BA4" s="82"/>
      <c r="BB4" s="82"/>
      <c r="BC4" s="82">
        <f t="shared" ref="BC4:BC12" si="19">$B$12</f>
        <v>5.07</v>
      </c>
      <c r="BD4" s="102">
        <f t="shared" si="15"/>
        <v>0</v>
      </c>
      <c r="BE4" s="82"/>
      <c r="BF4" s="82"/>
      <c r="BG4" s="82"/>
      <c r="BH4" s="82">
        <f t="shared" ref="BH4:BH12" si="20">$B$12</f>
        <v>5.07</v>
      </c>
      <c r="BI4" s="102">
        <f t="shared" si="16"/>
        <v>0</v>
      </c>
      <c r="BJ4" s="82"/>
      <c r="BK4" s="82"/>
      <c r="BL4" s="82"/>
      <c r="BM4" s="82">
        <f t="shared" ref="BM4:BM12" si="21">$B$12</f>
        <v>5.07</v>
      </c>
      <c r="BN4" s="102">
        <f t="shared" si="17"/>
        <v>0</v>
      </c>
      <c r="BO4" s="82"/>
    </row>
    <row r="5" spans="1:72" x14ac:dyDescent="0.2">
      <c r="A5" s="74">
        <v>-0.04</v>
      </c>
      <c r="B5" s="74"/>
      <c r="C5" s="80">
        <v>3</v>
      </c>
      <c r="D5" s="76" t="s">
        <v>81</v>
      </c>
      <c r="E5" s="77" t="s">
        <v>74</v>
      </c>
      <c r="F5" s="78" t="s">
        <v>92</v>
      </c>
      <c r="G5" s="79" t="s">
        <v>86</v>
      </c>
      <c r="H5" s="77" t="s">
        <v>88</v>
      </c>
      <c r="I5" s="77"/>
      <c r="J5" s="80"/>
      <c r="K5" s="40"/>
      <c r="L5" s="40"/>
      <c r="M5" s="101"/>
      <c r="N5" s="82"/>
      <c r="O5" s="82"/>
      <c r="P5" s="82"/>
      <c r="Q5" s="82">
        <f t="shared" si="0"/>
        <v>4.9800000000000004</v>
      </c>
      <c r="R5" s="102">
        <f t="shared" si="1"/>
        <v>0</v>
      </c>
      <c r="S5" s="82"/>
      <c r="T5" s="82"/>
      <c r="U5" s="82">
        <f t="shared" si="2"/>
        <v>4.99</v>
      </c>
      <c r="V5" s="102">
        <f t="shared" si="3"/>
        <v>0</v>
      </c>
      <c r="W5" s="82"/>
      <c r="X5" s="82"/>
      <c r="Y5" s="82">
        <f t="shared" si="5"/>
        <v>4.92</v>
      </c>
      <c r="Z5" s="102">
        <f t="shared" si="6"/>
        <v>0</v>
      </c>
      <c r="AA5" s="82"/>
      <c r="AB5" s="82"/>
      <c r="AC5" s="82">
        <f t="shared" si="18"/>
        <v>5.07</v>
      </c>
      <c r="AD5" s="102">
        <f t="shared" si="4"/>
        <v>0</v>
      </c>
      <c r="AE5" s="82"/>
      <c r="AF5" s="82"/>
      <c r="AG5" s="82">
        <f t="shared" ref="AG5:AG13" si="22">$B$9</f>
        <v>5.1750000000000007</v>
      </c>
      <c r="AH5" s="102">
        <f t="shared" si="7"/>
        <v>0</v>
      </c>
      <c r="AI5" s="82"/>
      <c r="AJ5" s="82"/>
      <c r="AK5" s="82">
        <f t="shared" si="8"/>
        <v>4.9700000000000006</v>
      </c>
      <c r="AL5" s="102">
        <f t="shared" si="9"/>
        <v>0</v>
      </c>
      <c r="AM5" s="82"/>
      <c r="AN5" s="82"/>
      <c r="AO5" s="82">
        <f t="shared" si="10"/>
        <v>4.96</v>
      </c>
      <c r="AP5" s="102">
        <f t="shared" si="11"/>
        <v>0</v>
      </c>
      <c r="AQ5" s="82"/>
      <c r="AR5" s="82"/>
      <c r="AS5" s="82">
        <f>$AO$5</f>
        <v>4.96</v>
      </c>
      <c r="AT5" s="102">
        <f t="shared" si="12"/>
        <v>0</v>
      </c>
      <c r="AU5" s="82"/>
      <c r="AV5" s="82"/>
      <c r="AW5" s="82"/>
      <c r="AX5" s="82">
        <f t="shared" si="13"/>
        <v>4.9700000000000006</v>
      </c>
      <c r="AY5" s="102">
        <f t="shared" si="14"/>
        <v>0</v>
      </c>
      <c r="AZ5" s="82"/>
      <c r="BA5" s="82"/>
      <c r="BB5" s="82"/>
      <c r="BC5" s="82">
        <f t="shared" si="19"/>
        <v>5.07</v>
      </c>
      <c r="BD5" s="102">
        <f t="shared" si="15"/>
        <v>0</v>
      </c>
      <c r="BE5" s="82"/>
      <c r="BF5" s="82"/>
      <c r="BG5" s="82"/>
      <c r="BH5" s="82">
        <f t="shared" si="20"/>
        <v>5.07</v>
      </c>
      <c r="BI5" s="102">
        <f t="shared" si="16"/>
        <v>0</v>
      </c>
      <c r="BJ5" s="82"/>
      <c r="BK5" s="82"/>
      <c r="BL5" s="82"/>
      <c r="BM5" s="82">
        <f t="shared" si="21"/>
        <v>5.07</v>
      </c>
      <c r="BN5" s="102">
        <f t="shared" si="17"/>
        <v>0</v>
      </c>
      <c r="BO5" s="82"/>
      <c r="BR5" s="18" t="s">
        <v>328</v>
      </c>
    </row>
    <row r="6" spans="1:72" x14ac:dyDescent="0.2">
      <c r="A6" s="77" t="s">
        <v>332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4.9800000000000004</v>
      </c>
      <c r="R6" s="102">
        <f t="shared" si="1"/>
        <v>0</v>
      </c>
      <c r="S6" s="82"/>
      <c r="T6" s="82"/>
      <c r="U6" s="82">
        <f t="shared" si="2"/>
        <v>4.99</v>
      </c>
      <c r="V6" s="102">
        <f t="shared" si="3"/>
        <v>0</v>
      </c>
      <c r="W6" s="82"/>
      <c r="X6" s="82"/>
      <c r="Y6" s="82">
        <f t="shared" si="5"/>
        <v>4.92</v>
      </c>
      <c r="Z6" s="102">
        <f t="shared" si="6"/>
        <v>0</v>
      </c>
      <c r="AA6" s="82"/>
      <c r="AB6" s="82"/>
      <c r="AC6" s="82">
        <f t="shared" si="18"/>
        <v>5.07</v>
      </c>
      <c r="AD6" s="102">
        <f t="shared" si="4"/>
        <v>0</v>
      </c>
      <c r="AE6" s="82"/>
      <c r="AF6" s="82"/>
      <c r="AG6" s="82">
        <f t="shared" si="22"/>
        <v>5.1750000000000007</v>
      </c>
      <c r="AH6" s="102">
        <f t="shared" si="7"/>
        <v>0</v>
      </c>
      <c r="AI6" s="82"/>
      <c r="AJ6" s="82"/>
      <c r="AK6" s="82">
        <f t="shared" si="8"/>
        <v>4.9700000000000006</v>
      </c>
      <c r="AL6" s="102">
        <f t="shared" si="9"/>
        <v>0</v>
      </c>
      <c r="AM6" s="82"/>
      <c r="AN6" s="82"/>
      <c r="AO6" s="82">
        <f t="shared" si="10"/>
        <v>4.96</v>
      </c>
      <c r="AP6" s="102">
        <f t="shared" si="11"/>
        <v>0</v>
      </c>
      <c r="AQ6" s="82"/>
      <c r="AR6" s="82"/>
      <c r="AS6" s="82">
        <f t="shared" ref="AS6:AS12" si="23">$AO$5</f>
        <v>4.96</v>
      </c>
      <c r="AT6" s="102">
        <f t="shared" si="12"/>
        <v>0</v>
      </c>
      <c r="AU6" s="82"/>
      <c r="AV6" s="82"/>
      <c r="AW6" s="82"/>
      <c r="AX6" s="82">
        <f t="shared" si="13"/>
        <v>4.9700000000000006</v>
      </c>
      <c r="AY6" s="102">
        <f t="shared" si="14"/>
        <v>0</v>
      </c>
      <c r="AZ6" s="82"/>
      <c r="BA6" s="82"/>
      <c r="BB6" s="82"/>
      <c r="BC6" s="82">
        <f t="shared" si="19"/>
        <v>5.07</v>
      </c>
      <c r="BD6" s="102">
        <f t="shared" si="15"/>
        <v>0</v>
      </c>
      <c r="BE6" s="82"/>
      <c r="BF6" s="82"/>
      <c r="BG6" s="82"/>
      <c r="BH6" s="82">
        <f t="shared" si="20"/>
        <v>5.07</v>
      </c>
      <c r="BI6" s="102">
        <f t="shared" si="16"/>
        <v>0</v>
      </c>
      <c r="BJ6" s="82"/>
      <c r="BK6" s="82"/>
      <c r="BL6" s="82"/>
      <c r="BM6" s="82">
        <f t="shared" si="21"/>
        <v>5.07</v>
      </c>
      <c r="BN6" s="102">
        <f t="shared" si="17"/>
        <v>0</v>
      </c>
      <c r="BO6" s="82"/>
      <c r="BR6" s="23">
        <f>AD16-BR2</f>
        <v>0</v>
      </c>
    </row>
    <row r="7" spans="1:72" x14ac:dyDescent="0.2">
      <c r="A7" s="77" t="s">
        <v>71</v>
      </c>
      <c r="B7" s="77">
        <f>C7+$A$4</f>
        <v>4.9800000000000004</v>
      </c>
      <c r="C7" s="80">
        <v>-0.09</v>
      </c>
      <c r="D7" s="80">
        <v>-0.09</v>
      </c>
      <c r="E7" s="81">
        <f>openmthsindiv!N5</f>
        <v>20</v>
      </c>
      <c r="F7" s="82">
        <f t="shared" ref="F7:F21" si="24">B7</f>
        <v>4.9800000000000004</v>
      </c>
      <c r="G7" s="82">
        <v>4.9800000000000004</v>
      </c>
      <c r="H7" s="18">
        <f t="shared" ref="H7:H21" si="25">F7-G7</f>
        <v>0</v>
      </c>
      <c r="I7" s="83">
        <f>H7*J7*10000</f>
        <v>0</v>
      </c>
      <c r="J7" s="84">
        <f>E7</f>
        <v>20</v>
      </c>
      <c r="K7" s="40"/>
      <c r="L7" s="40"/>
      <c r="M7" s="67"/>
      <c r="N7" s="82"/>
      <c r="O7" s="82"/>
      <c r="P7" s="82"/>
      <c r="Q7" s="82">
        <f t="shared" si="0"/>
        <v>4.9800000000000004</v>
      </c>
      <c r="R7" s="102">
        <f t="shared" si="1"/>
        <v>0</v>
      </c>
      <c r="S7" s="82"/>
      <c r="T7" s="82"/>
      <c r="U7" s="82">
        <f t="shared" si="2"/>
        <v>4.99</v>
      </c>
      <c r="V7" s="102">
        <f t="shared" si="3"/>
        <v>0</v>
      </c>
      <c r="W7" s="82"/>
      <c r="X7" s="82"/>
      <c r="Y7" s="82">
        <f t="shared" si="5"/>
        <v>4.92</v>
      </c>
      <c r="Z7" s="102">
        <f t="shared" si="6"/>
        <v>0</v>
      </c>
      <c r="AA7" s="82"/>
      <c r="AB7" s="82"/>
      <c r="AC7" s="82">
        <f t="shared" si="18"/>
        <v>5.07</v>
      </c>
      <c r="AD7" s="102">
        <f t="shared" si="4"/>
        <v>0</v>
      </c>
      <c r="AE7" s="82"/>
      <c r="AF7" s="82"/>
      <c r="AG7" s="82">
        <f t="shared" si="22"/>
        <v>5.1750000000000007</v>
      </c>
      <c r="AH7" s="102">
        <f t="shared" si="7"/>
        <v>0</v>
      </c>
      <c r="AI7" s="82"/>
      <c r="AJ7" s="82"/>
      <c r="AK7" s="82">
        <f t="shared" si="8"/>
        <v>4.9700000000000006</v>
      </c>
      <c r="AL7" s="102">
        <f t="shared" si="9"/>
        <v>0</v>
      </c>
      <c r="AM7" s="82"/>
      <c r="AN7" s="82"/>
      <c r="AO7" s="82">
        <f t="shared" si="10"/>
        <v>4.96</v>
      </c>
      <c r="AP7" s="102">
        <f t="shared" si="11"/>
        <v>0</v>
      </c>
      <c r="AQ7" s="82"/>
      <c r="AR7" s="82"/>
      <c r="AS7" s="82">
        <f t="shared" si="23"/>
        <v>4.96</v>
      </c>
      <c r="AT7" s="102">
        <f t="shared" si="12"/>
        <v>0</v>
      </c>
      <c r="AU7" s="82"/>
      <c r="AV7" s="82"/>
      <c r="AW7" s="82"/>
      <c r="AX7" s="82">
        <f t="shared" si="13"/>
        <v>4.9700000000000006</v>
      </c>
      <c r="AY7" s="102">
        <f t="shared" si="14"/>
        <v>0</v>
      </c>
      <c r="AZ7" s="82"/>
      <c r="BA7" s="82"/>
      <c r="BB7" s="82"/>
      <c r="BC7" s="82">
        <f t="shared" si="19"/>
        <v>5.07</v>
      </c>
      <c r="BD7" s="102">
        <f t="shared" si="15"/>
        <v>0</v>
      </c>
      <c r="BE7" s="82"/>
      <c r="BF7" s="82"/>
      <c r="BG7" s="82"/>
      <c r="BH7" s="82">
        <f t="shared" si="20"/>
        <v>5.07</v>
      </c>
      <c r="BI7" s="102">
        <f t="shared" si="16"/>
        <v>0</v>
      </c>
      <c r="BJ7" s="82"/>
      <c r="BK7" s="82"/>
      <c r="BL7" s="82"/>
      <c r="BM7" s="82">
        <f t="shared" si="21"/>
        <v>5.07</v>
      </c>
      <c r="BN7" s="102">
        <f t="shared" si="17"/>
        <v>0</v>
      </c>
      <c r="BO7" s="82"/>
    </row>
    <row r="8" spans="1:72" x14ac:dyDescent="0.2">
      <c r="A8" s="77" t="s">
        <v>77</v>
      </c>
      <c r="B8" s="77">
        <f t="shared" ref="B8:B21" si="26">C8+$A$4</f>
        <v>5.07</v>
      </c>
      <c r="C8" s="80">
        <v>0</v>
      </c>
      <c r="D8" s="80">
        <v>0</v>
      </c>
      <c r="E8" s="81">
        <v>0</v>
      </c>
      <c r="F8" s="82">
        <f t="shared" si="24"/>
        <v>5.07</v>
      </c>
      <c r="G8" s="82">
        <v>5.07</v>
      </c>
      <c r="H8" s="18">
        <f t="shared" si="25"/>
        <v>0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4.9800000000000004</v>
      </c>
      <c r="R8" s="102">
        <f t="shared" si="1"/>
        <v>0</v>
      </c>
      <c r="S8" s="82"/>
      <c r="T8" s="82"/>
      <c r="U8" s="82">
        <f t="shared" si="2"/>
        <v>4.99</v>
      </c>
      <c r="V8" s="102">
        <f t="shared" si="3"/>
        <v>0</v>
      </c>
      <c r="W8" s="82"/>
      <c r="X8" s="82"/>
      <c r="Y8" s="82">
        <f t="shared" si="5"/>
        <v>4.92</v>
      </c>
      <c r="Z8" s="102">
        <f t="shared" si="6"/>
        <v>0</v>
      </c>
      <c r="AA8" s="82"/>
      <c r="AB8" s="82"/>
      <c r="AC8" s="82">
        <f t="shared" si="18"/>
        <v>5.07</v>
      </c>
      <c r="AD8" s="102">
        <f t="shared" si="4"/>
        <v>0</v>
      </c>
      <c r="AE8" s="82"/>
      <c r="AF8" s="82"/>
      <c r="AG8" s="82">
        <f t="shared" si="22"/>
        <v>5.1750000000000007</v>
      </c>
      <c r="AH8" s="102">
        <f t="shared" si="7"/>
        <v>0</v>
      </c>
      <c r="AI8" s="82"/>
      <c r="AJ8" s="82"/>
      <c r="AK8" s="82">
        <f t="shared" si="8"/>
        <v>4.9700000000000006</v>
      </c>
      <c r="AL8" s="102">
        <f t="shared" si="9"/>
        <v>0</v>
      </c>
      <c r="AM8" s="82"/>
      <c r="AN8" s="82"/>
      <c r="AO8" s="82">
        <f t="shared" si="10"/>
        <v>4.96</v>
      </c>
      <c r="AP8" s="102">
        <f t="shared" si="11"/>
        <v>0</v>
      </c>
      <c r="AQ8" s="82"/>
      <c r="AR8" s="82"/>
      <c r="AS8" s="82">
        <f t="shared" si="23"/>
        <v>4.96</v>
      </c>
      <c r="AT8" s="102">
        <f t="shared" si="12"/>
        <v>0</v>
      </c>
      <c r="AU8" s="82"/>
      <c r="AV8" s="82"/>
      <c r="AW8" s="82"/>
      <c r="AX8" s="82">
        <f t="shared" si="13"/>
        <v>4.9700000000000006</v>
      </c>
      <c r="AY8" s="102">
        <f t="shared" si="14"/>
        <v>0</v>
      </c>
      <c r="AZ8" s="82"/>
      <c r="BA8" s="82"/>
      <c r="BB8" s="82"/>
      <c r="BC8" s="82">
        <f t="shared" si="19"/>
        <v>5.07</v>
      </c>
      <c r="BD8" s="102">
        <f t="shared" si="15"/>
        <v>0</v>
      </c>
      <c r="BE8" s="82"/>
      <c r="BF8" s="82"/>
      <c r="BG8" s="82"/>
      <c r="BH8" s="82">
        <f t="shared" si="20"/>
        <v>5.07</v>
      </c>
      <c r="BI8" s="102">
        <f t="shared" si="16"/>
        <v>0</v>
      </c>
      <c r="BJ8" s="82"/>
      <c r="BK8" s="82"/>
      <c r="BL8" s="82"/>
      <c r="BM8" s="82">
        <f t="shared" si="21"/>
        <v>5.07</v>
      </c>
      <c r="BN8" s="102">
        <f t="shared" si="17"/>
        <v>0</v>
      </c>
      <c r="BO8" s="82"/>
    </row>
    <row r="9" spans="1:72" x14ac:dyDescent="0.2">
      <c r="A9" s="77" t="s">
        <v>68</v>
      </c>
      <c r="B9" s="77">
        <f t="shared" si="26"/>
        <v>5.1750000000000007</v>
      </c>
      <c r="C9" s="80">
        <v>0.105</v>
      </c>
      <c r="D9" s="80">
        <v>0.105</v>
      </c>
      <c r="E9" s="81"/>
      <c r="F9" s="82">
        <f t="shared" si="24"/>
        <v>5.1750000000000007</v>
      </c>
      <c r="G9" s="82">
        <v>5.1749999999999998</v>
      </c>
      <c r="H9" s="18">
        <f t="shared" si="25"/>
        <v>0</v>
      </c>
      <c r="I9" s="83">
        <f t="shared" si="27"/>
        <v>0</v>
      </c>
      <c r="J9" s="84">
        <f t="shared" si="28"/>
        <v>0</v>
      </c>
      <c r="K9" s="40"/>
      <c r="L9" s="40"/>
      <c r="M9" s="67"/>
      <c r="N9" s="82"/>
      <c r="O9" s="82"/>
      <c r="P9" s="82"/>
      <c r="Q9" s="82">
        <f t="shared" si="0"/>
        <v>4.9800000000000004</v>
      </c>
      <c r="R9" s="102">
        <f t="shared" si="1"/>
        <v>0</v>
      </c>
      <c r="S9" s="82"/>
      <c r="T9" s="82"/>
      <c r="U9" s="82">
        <f t="shared" si="2"/>
        <v>4.99</v>
      </c>
      <c r="V9" s="102">
        <f t="shared" si="3"/>
        <v>0</v>
      </c>
      <c r="W9" s="82"/>
      <c r="X9" s="82"/>
      <c r="Y9" s="82">
        <f t="shared" si="5"/>
        <v>4.92</v>
      </c>
      <c r="Z9" s="102">
        <f t="shared" si="6"/>
        <v>0</v>
      </c>
      <c r="AA9" s="82"/>
      <c r="AB9" s="82"/>
      <c r="AC9" s="82">
        <f t="shared" si="18"/>
        <v>5.07</v>
      </c>
      <c r="AD9" s="102">
        <f>(AC9-AB9)*AA9*10000</f>
        <v>0</v>
      </c>
      <c r="AE9" s="82"/>
      <c r="AF9" s="82"/>
      <c r="AG9" s="82">
        <f t="shared" si="22"/>
        <v>5.1750000000000007</v>
      </c>
      <c r="AH9" s="102">
        <f>(AG9-AF9)*AE9*10000</f>
        <v>0</v>
      </c>
      <c r="AI9" s="82"/>
      <c r="AJ9" s="82"/>
      <c r="AK9" s="82">
        <f t="shared" si="8"/>
        <v>4.9700000000000006</v>
      </c>
      <c r="AL9" s="102">
        <f>(AK9-AJ9)*AI9*10000</f>
        <v>0</v>
      </c>
      <c r="AM9" s="82"/>
      <c r="AN9" s="82"/>
      <c r="AO9" s="82">
        <f t="shared" si="10"/>
        <v>4.96</v>
      </c>
      <c r="AP9" s="102">
        <f>(AO9-AN9)*AM9*10000</f>
        <v>0</v>
      </c>
      <c r="AQ9" s="82"/>
      <c r="AR9" s="82"/>
      <c r="AS9" s="82">
        <f t="shared" si="23"/>
        <v>4.96</v>
      </c>
      <c r="AT9" s="102">
        <f>(AS9-AR9)*AQ9*10000</f>
        <v>0</v>
      </c>
      <c r="AU9" s="82"/>
      <c r="AV9" s="82"/>
      <c r="AW9" s="82"/>
      <c r="AX9" s="82">
        <f t="shared" si="13"/>
        <v>4.9700000000000006</v>
      </c>
      <c r="AY9" s="102">
        <f>(AX9-AW9)*AV9*10000</f>
        <v>0</v>
      </c>
      <c r="AZ9" s="82"/>
      <c r="BA9" s="82"/>
      <c r="BB9" s="82"/>
      <c r="BC9" s="82">
        <f t="shared" si="19"/>
        <v>5.07</v>
      </c>
      <c r="BD9" s="102">
        <f>(BC9-BB9)*BA9*10000</f>
        <v>0</v>
      </c>
      <c r="BE9" s="82"/>
      <c r="BF9" s="82"/>
      <c r="BG9" s="82"/>
      <c r="BH9" s="82">
        <f t="shared" si="20"/>
        <v>5.07</v>
      </c>
      <c r="BI9" s="102">
        <f>(BH9-BG9)*BF9*10000</f>
        <v>0</v>
      </c>
      <c r="BJ9" s="82"/>
      <c r="BK9" s="82"/>
      <c r="BL9" s="82"/>
      <c r="BM9" s="82">
        <f t="shared" si="21"/>
        <v>5.07</v>
      </c>
      <c r="BN9" s="102">
        <f>(BM9-BL9)*BK9*10000</f>
        <v>0</v>
      </c>
      <c r="BO9" s="82"/>
    </row>
    <row r="10" spans="1:72" x14ac:dyDescent="0.2">
      <c r="A10" s="77" t="s">
        <v>345</v>
      </c>
      <c r="B10" s="77">
        <f t="shared" si="26"/>
        <v>5.07</v>
      </c>
      <c r="C10" s="80">
        <v>0</v>
      </c>
      <c r="D10" s="80">
        <v>0</v>
      </c>
      <c r="E10" s="81">
        <f>openmthsindiv!N20</f>
        <v>-7.0000000000000009</v>
      </c>
      <c r="F10" s="82">
        <f t="shared" si="24"/>
        <v>5.07</v>
      </c>
      <c r="G10" s="82">
        <v>5.07</v>
      </c>
      <c r="H10" s="18">
        <f t="shared" si="25"/>
        <v>0</v>
      </c>
      <c r="I10" s="83">
        <f t="shared" si="27"/>
        <v>0</v>
      </c>
      <c r="J10" s="84">
        <f t="shared" si="28"/>
        <v>-7.0000000000000009</v>
      </c>
      <c r="K10" s="40"/>
      <c r="L10" s="40"/>
      <c r="M10" s="67"/>
      <c r="N10" s="82"/>
      <c r="O10" s="82"/>
      <c r="P10" s="82"/>
      <c r="Q10" s="82">
        <f t="shared" si="0"/>
        <v>4.9800000000000004</v>
      </c>
      <c r="R10" s="102">
        <f t="shared" si="1"/>
        <v>0</v>
      </c>
      <c r="S10" s="82"/>
      <c r="T10" s="82"/>
      <c r="U10" s="82">
        <f t="shared" si="2"/>
        <v>4.99</v>
      </c>
      <c r="V10" s="102">
        <f t="shared" si="3"/>
        <v>0</v>
      </c>
      <c r="W10" s="82"/>
      <c r="X10" s="82"/>
      <c r="Y10" s="82">
        <f t="shared" si="5"/>
        <v>4.92</v>
      </c>
      <c r="Z10" s="102">
        <f t="shared" si="6"/>
        <v>0</v>
      </c>
      <c r="AA10" s="82"/>
      <c r="AB10" s="82"/>
      <c r="AC10" s="82">
        <f t="shared" si="18"/>
        <v>5.07</v>
      </c>
      <c r="AD10" s="102">
        <f>(AC10-AB10)*AA10*10000</f>
        <v>0</v>
      </c>
      <c r="AE10" s="82"/>
      <c r="AF10" s="82"/>
      <c r="AG10" s="82">
        <f t="shared" si="22"/>
        <v>5.1750000000000007</v>
      </c>
      <c r="AH10" s="102">
        <f>(AG10-AF10)*AE10*10000</f>
        <v>0</v>
      </c>
      <c r="AI10" s="82"/>
      <c r="AJ10" s="82"/>
      <c r="AK10" s="82">
        <f t="shared" si="8"/>
        <v>4.9700000000000006</v>
      </c>
      <c r="AL10" s="102">
        <f>(AK10-AJ10)*AI10*10000</f>
        <v>0</v>
      </c>
      <c r="AM10" s="82"/>
      <c r="AN10" s="82"/>
      <c r="AO10" s="82">
        <f t="shared" si="10"/>
        <v>4.96</v>
      </c>
      <c r="AP10" s="102">
        <f>(AO10-AN10)*AM10*10000</f>
        <v>0</v>
      </c>
      <c r="AQ10" s="82"/>
      <c r="AR10" s="82"/>
      <c r="AS10" s="82">
        <f t="shared" si="23"/>
        <v>4.96</v>
      </c>
      <c r="AT10" s="102">
        <f>(AS10-AR10)*AQ10*10000</f>
        <v>0</v>
      </c>
      <c r="AU10" s="82"/>
      <c r="AV10" s="82"/>
      <c r="AW10" s="82"/>
      <c r="AX10" s="82">
        <f t="shared" si="13"/>
        <v>4.9700000000000006</v>
      </c>
      <c r="AY10" s="102">
        <f>(AX10-AW10)*AV10*10000</f>
        <v>0</v>
      </c>
      <c r="AZ10" s="82"/>
      <c r="BA10" s="82"/>
      <c r="BB10" s="82"/>
      <c r="BC10" s="82">
        <f t="shared" si="19"/>
        <v>5.07</v>
      </c>
      <c r="BD10" s="102">
        <f>(BC10-BB10)*BA10*10000</f>
        <v>0</v>
      </c>
      <c r="BE10" s="82"/>
      <c r="BF10" s="82"/>
      <c r="BG10" s="82"/>
      <c r="BH10" s="82">
        <f t="shared" si="20"/>
        <v>5.07</v>
      </c>
      <c r="BI10" s="102">
        <f>(BH10-BG10)*BF10*10000</f>
        <v>0</v>
      </c>
      <c r="BJ10" s="82"/>
      <c r="BK10" s="82"/>
      <c r="BL10" s="82"/>
      <c r="BM10" s="82">
        <f t="shared" si="21"/>
        <v>5.07</v>
      </c>
      <c r="BN10" s="102">
        <f>(BM10-BL10)*BK10*10000</f>
        <v>0</v>
      </c>
      <c r="BO10" s="82"/>
    </row>
    <row r="11" spans="1:72" x14ac:dyDescent="0.2">
      <c r="A11" s="77" t="s">
        <v>346</v>
      </c>
      <c r="B11" s="77">
        <f t="shared" si="26"/>
        <v>4.9800000000000004</v>
      </c>
      <c r="C11" s="80">
        <v>-0.09</v>
      </c>
      <c r="D11" s="80">
        <v>-0.09</v>
      </c>
      <c r="E11" s="81">
        <f>openmthsindiv!N19</f>
        <v>-16.999999999999996</v>
      </c>
      <c r="F11" s="82">
        <f t="shared" si="24"/>
        <v>4.9800000000000004</v>
      </c>
      <c r="G11" s="82">
        <v>4.9800000000000004</v>
      </c>
      <c r="H11" s="18">
        <f t="shared" si="25"/>
        <v>0</v>
      </c>
      <c r="I11" s="83">
        <f t="shared" si="27"/>
        <v>0</v>
      </c>
      <c r="J11" s="84">
        <f t="shared" si="28"/>
        <v>-16.999999999999996</v>
      </c>
      <c r="K11" s="40"/>
      <c r="L11" s="40"/>
      <c r="M11" s="67"/>
      <c r="N11" s="82"/>
      <c r="O11" s="103"/>
      <c r="P11" s="82"/>
      <c r="Q11" s="82">
        <f t="shared" si="0"/>
        <v>4.9800000000000004</v>
      </c>
      <c r="R11" s="102">
        <f t="shared" si="1"/>
        <v>0</v>
      </c>
      <c r="S11" s="82"/>
      <c r="T11" s="82"/>
      <c r="U11" s="82">
        <f t="shared" si="2"/>
        <v>4.99</v>
      </c>
      <c r="V11" s="102">
        <f t="shared" si="3"/>
        <v>0</v>
      </c>
      <c r="W11" s="82"/>
      <c r="X11" s="82"/>
      <c r="Y11" s="82">
        <f t="shared" si="5"/>
        <v>4.92</v>
      </c>
      <c r="Z11" s="102">
        <f t="shared" si="6"/>
        <v>0</v>
      </c>
      <c r="AA11" s="82"/>
      <c r="AB11" s="82"/>
      <c r="AC11" s="82">
        <f t="shared" si="18"/>
        <v>5.07</v>
      </c>
      <c r="AD11" s="102">
        <f>(AC11-AB11)*AA11*10000</f>
        <v>0</v>
      </c>
      <c r="AE11" s="82"/>
      <c r="AF11" s="82"/>
      <c r="AG11" s="82">
        <f t="shared" si="22"/>
        <v>5.1750000000000007</v>
      </c>
      <c r="AH11" s="102">
        <f>(AG11-AF11)*AE11*10000</f>
        <v>0</v>
      </c>
      <c r="AI11" s="82"/>
      <c r="AJ11" s="82"/>
      <c r="AK11" s="82">
        <f t="shared" si="8"/>
        <v>4.9700000000000006</v>
      </c>
      <c r="AL11" s="102">
        <f>(AK11-AJ11)*AI11*10000</f>
        <v>0</v>
      </c>
      <c r="AM11" s="82"/>
      <c r="AN11" s="82"/>
      <c r="AO11" s="82">
        <f t="shared" si="10"/>
        <v>4.96</v>
      </c>
      <c r="AP11" s="102">
        <f>(AO11-AN11)*AM11*10000</f>
        <v>0</v>
      </c>
      <c r="AQ11" s="82"/>
      <c r="AR11" s="82"/>
      <c r="AS11" s="82">
        <f t="shared" si="23"/>
        <v>4.96</v>
      </c>
      <c r="AT11" s="102">
        <f>(AS11-AR11)*AQ11*10000</f>
        <v>0</v>
      </c>
      <c r="AU11" s="82"/>
      <c r="AV11" s="82"/>
      <c r="AW11" s="82"/>
      <c r="AX11" s="82">
        <f t="shared" si="13"/>
        <v>4.9700000000000006</v>
      </c>
      <c r="AY11" s="102">
        <f>(AX11-AW11)*AV11*10000</f>
        <v>0</v>
      </c>
      <c r="AZ11" s="82"/>
      <c r="BA11" s="82"/>
      <c r="BB11" s="82"/>
      <c r="BC11" s="82">
        <f t="shared" si="19"/>
        <v>5.07</v>
      </c>
      <c r="BD11" s="102">
        <f>(BC11-BB11)*BA11*10000</f>
        <v>0</v>
      </c>
      <c r="BE11" s="82"/>
      <c r="BF11" s="82"/>
      <c r="BG11" s="82"/>
      <c r="BH11" s="82">
        <f t="shared" si="20"/>
        <v>5.07</v>
      </c>
      <c r="BI11" s="102">
        <f>(BH11-BG11)*BF11*10000</f>
        <v>0</v>
      </c>
      <c r="BJ11" s="82"/>
      <c r="BK11" s="82"/>
      <c r="BL11" s="82"/>
      <c r="BM11" s="82">
        <f t="shared" si="21"/>
        <v>5.07</v>
      </c>
      <c r="BN11" s="102">
        <f>(BM11-BL11)*BK11*10000</f>
        <v>0</v>
      </c>
      <c r="BO11" s="82"/>
    </row>
    <row r="12" spans="1:72" x14ac:dyDescent="0.2">
      <c r="A12" s="77" t="s">
        <v>93</v>
      </c>
      <c r="B12" s="77">
        <f t="shared" si="26"/>
        <v>5.07</v>
      </c>
      <c r="C12" s="80">
        <v>0</v>
      </c>
      <c r="D12" s="80">
        <v>0</v>
      </c>
      <c r="E12" s="81">
        <v>0</v>
      </c>
      <c r="F12" s="82">
        <f t="shared" si="24"/>
        <v>5.07</v>
      </c>
      <c r="G12" s="82">
        <v>5.07</v>
      </c>
      <c r="H12" s="18">
        <f t="shared" si="25"/>
        <v>0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4.9800000000000004</v>
      </c>
      <c r="R12" s="102">
        <f>(Q12-P12)*O12*10000</f>
        <v>0</v>
      </c>
      <c r="S12" s="82"/>
      <c r="T12" s="82"/>
      <c r="U12" s="82">
        <f t="shared" si="2"/>
        <v>4.99</v>
      </c>
      <c r="V12" s="102">
        <f>(U12-T12)*S12*10000</f>
        <v>0</v>
      </c>
      <c r="W12" s="82"/>
      <c r="X12" s="82"/>
      <c r="Y12" s="82">
        <f t="shared" si="5"/>
        <v>4.92</v>
      </c>
      <c r="Z12" s="102">
        <f t="shared" si="6"/>
        <v>0</v>
      </c>
      <c r="AA12" s="82"/>
      <c r="AB12" s="82"/>
      <c r="AC12" s="82">
        <f t="shared" si="18"/>
        <v>5.07</v>
      </c>
      <c r="AD12" s="102">
        <f>(AC12-AB12)*AA12*10000</f>
        <v>0</v>
      </c>
      <c r="AE12" s="82"/>
      <c r="AF12" s="82"/>
      <c r="AG12" s="82">
        <f t="shared" si="22"/>
        <v>5.1750000000000007</v>
      </c>
      <c r="AH12" s="102">
        <f>(AG12-AF12)*AE12*10000</f>
        <v>0</v>
      </c>
      <c r="AI12" s="82"/>
      <c r="AJ12" s="82"/>
      <c r="AK12" s="82">
        <f t="shared" si="8"/>
        <v>4.9700000000000006</v>
      </c>
      <c r="AL12" s="102">
        <f>(AK12-AJ12)*AI12*10000</f>
        <v>0</v>
      </c>
      <c r="AM12" s="82"/>
      <c r="AN12" s="82"/>
      <c r="AO12" s="82">
        <f t="shared" si="10"/>
        <v>4.96</v>
      </c>
      <c r="AP12" s="102">
        <f>(AO12-AN12)*AM12*10000</f>
        <v>0</v>
      </c>
      <c r="AQ12" s="82"/>
      <c r="AR12" s="82"/>
      <c r="AS12" s="82">
        <f t="shared" si="23"/>
        <v>4.96</v>
      </c>
      <c r="AT12" s="102">
        <f>(AS12-AR12)*AQ12*10000</f>
        <v>0</v>
      </c>
      <c r="AU12" s="82"/>
      <c r="AV12" s="82"/>
      <c r="AW12" s="82"/>
      <c r="AX12" s="82">
        <f t="shared" si="13"/>
        <v>4.9700000000000006</v>
      </c>
      <c r="AY12" s="102">
        <f>(AX12-AW12)*AV12*10000</f>
        <v>0</v>
      </c>
      <c r="AZ12" s="82"/>
      <c r="BA12" s="82"/>
      <c r="BB12" s="82"/>
      <c r="BC12" s="82">
        <f t="shared" si="19"/>
        <v>5.07</v>
      </c>
      <c r="BD12" s="102">
        <f>(BC12-BB12)*BA12*10000</f>
        <v>0</v>
      </c>
      <c r="BE12" s="82"/>
      <c r="BF12" s="82"/>
      <c r="BG12" s="82"/>
      <c r="BH12" s="82">
        <f t="shared" si="20"/>
        <v>5.07</v>
      </c>
      <c r="BI12" s="102">
        <f>(BH12-BG12)*BF12*10000</f>
        <v>0</v>
      </c>
      <c r="BJ12" s="82"/>
      <c r="BK12" s="82"/>
      <c r="BL12" s="82"/>
      <c r="BM12" s="82">
        <f t="shared" si="21"/>
        <v>5.07</v>
      </c>
      <c r="BN12" s="102">
        <f>(BM12-BL12)*BK12*10000</f>
        <v>0</v>
      </c>
      <c r="BO12" s="82"/>
    </row>
    <row r="13" spans="1:72" s="22" customFormat="1" x14ac:dyDescent="0.2">
      <c r="A13" s="74" t="s">
        <v>35</v>
      </c>
      <c r="B13" s="74">
        <f t="shared" si="26"/>
        <v>5.07</v>
      </c>
      <c r="C13" s="116"/>
      <c r="D13" s="116"/>
      <c r="E13" s="117">
        <f>openmthsindiv!N6</f>
        <v>38</v>
      </c>
      <c r="F13" s="118">
        <f t="shared" si="24"/>
        <v>5.07</v>
      </c>
      <c r="G13" s="118">
        <v>5.07</v>
      </c>
      <c r="H13" s="22">
        <f t="shared" si="25"/>
        <v>0</v>
      </c>
      <c r="I13" s="119">
        <f t="shared" si="27"/>
        <v>0</v>
      </c>
      <c r="J13" s="120">
        <f t="shared" si="28"/>
        <v>38</v>
      </c>
      <c r="K13" s="62"/>
      <c r="L13" s="62"/>
      <c r="M13" s="121"/>
      <c r="N13" s="118"/>
      <c r="O13" s="118"/>
      <c r="P13" s="118"/>
      <c r="Q13" s="82">
        <f t="shared" si="0"/>
        <v>4.9800000000000004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5.07</v>
      </c>
      <c r="AD13" s="102">
        <f>(AC13-AB13)*AA13*10000</f>
        <v>0</v>
      </c>
      <c r="AE13" s="118"/>
      <c r="AF13" s="118"/>
      <c r="AG13" s="82">
        <f t="shared" si="22"/>
        <v>5.1750000000000007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72</v>
      </c>
      <c r="B14" s="77">
        <f t="shared" si="26"/>
        <v>5.38</v>
      </c>
      <c r="C14" s="80">
        <v>0.31</v>
      </c>
      <c r="D14" s="80">
        <v>0.31</v>
      </c>
      <c r="E14" s="81">
        <v>0</v>
      </c>
      <c r="F14" s="82">
        <f t="shared" si="24"/>
        <v>5.38</v>
      </c>
      <c r="G14" s="82">
        <v>5.38</v>
      </c>
      <c r="H14" s="18">
        <f t="shared" si="25"/>
        <v>0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117</v>
      </c>
      <c r="O14" s="82">
        <f>SUM(O2:O13)</f>
        <v>19.7</v>
      </c>
      <c r="P14" s="82"/>
      <c r="Q14" s="82"/>
      <c r="R14" s="102">
        <f>SUM(R2:R13)</f>
        <v>0</v>
      </c>
      <c r="S14" s="82">
        <f>SUM(S2:S13)</f>
        <v>-47.8</v>
      </c>
      <c r="T14" s="82"/>
      <c r="U14" s="82"/>
      <c r="V14" s="102">
        <f>SUM(V2:V13)</f>
        <v>0</v>
      </c>
      <c r="W14" s="82">
        <f>SUM(W2:W13)</f>
        <v>33.200000000000003</v>
      </c>
      <c r="X14" s="82"/>
      <c r="Y14" s="82"/>
      <c r="Z14" s="102">
        <f>SUM(Z2:Z13)</f>
        <v>0</v>
      </c>
      <c r="AA14" s="82">
        <f>SUM(AA2:AA13)</f>
        <v>38.200000000000003</v>
      </c>
      <c r="AB14" s="82"/>
      <c r="AC14" s="82"/>
      <c r="AD14" s="102">
        <f>SUM(AD2:AD13)</f>
        <v>0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-7</v>
      </c>
      <c r="AN14" s="82"/>
      <c r="AO14" s="82"/>
      <c r="AP14" s="102">
        <f>SUM(AP2:AP13)</f>
        <v>0</v>
      </c>
      <c r="AQ14" s="82">
        <f>SUM(AQ2:AQ13)</f>
        <v>10</v>
      </c>
      <c r="AR14" s="82"/>
      <c r="AS14" s="82"/>
      <c r="AT14" s="102">
        <f>SUM(AT2:AT13)</f>
        <v>0</v>
      </c>
      <c r="AU14" s="82"/>
      <c r="AV14" s="82">
        <f>SUM(AV2:AV13)</f>
        <v>0</v>
      </c>
      <c r="AW14" s="82"/>
      <c r="AX14" s="82"/>
      <c r="AY14" s="102">
        <f>SUM(AY2:AY13)</f>
        <v>0</v>
      </c>
      <c r="AZ14" s="82"/>
      <c r="BA14" s="82">
        <f>SUM(BA2:BA13)</f>
        <v>-6.8</v>
      </c>
      <c r="BB14" s="82"/>
      <c r="BC14" s="82"/>
      <c r="BD14" s="102">
        <f>SUM(BD2:BD13)</f>
        <v>0</v>
      </c>
      <c r="BE14" s="82"/>
      <c r="BF14" s="82">
        <f>SUM(BF2:BF13)</f>
        <v>-16.8</v>
      </c>
      <c r="BG14" s="82"/>
      <c r="BH14" s="82"/>
      <c r="BI14" s="102">
        <f>SUM(BI2:BI13)</f>
        <v>0</v>
      </c>
      <c r="BJ14" s="82"/>
      <c r="BK14" s="82">
        <f>SUM(BK2:BK13)</f>
        <v>10</v>
      </c>
      <c r="BL14" s="82"/>
      <c r="BM14" s="82"/>
      <c r="BN14" s="102">
        <f>SUM(BN2:BN13)</f>
        <v>0</v>
      </c>
      <c r="BO14" s="82"/>
    </row>
    <row r="15" spans="1:72" x14ac:dyDescent="0.2">
      <c r="A15" s="77" t="s">
        <v>87</v>
      </c>
      <c r="B15" s="77">
        <f t="shared" si="26"/>
        <v>4.99</v>
      </c>
      <c r="C15" s="80">
        <v>-0.08</v>
      </c>
      <c r="D15" s="80">
        <v>-0.08</v>
      </c>
      <c r="E15" s="81">
        <f>openmthsindiv!N4</f>
        <v>-47.999999999999993</v>
      </c>
      <c r="F15" s="82">
        <f t="shared" si="24"/>
        <v>4.99</v>
      </c>
      <c r="G15" s="82">
        <v>4.99</v>
      </c>
      <c r="H15" s="18">
        <f t="shared" si="25"/>
        <v>0</v>
      </c>
      <c r="I15" s="83">
        <f t="shared" si="27"/>
        <v>0</v>
      </c>
      <c r="J15" s="84">
        <f t="shared" si="28"/>
        <v>-47.999999999999993</v>
      </c>
      <c r="K15" s="40"/>
      <c r="L15" s="40"/>
      <c r="M15" s="67"/>
      <c r="N15" s="82"/>
      <c r="O15" s="82">
        <f>O14/22</f>
        <v>0.89545454545454539</v>
      </c>
      <c r="P15" s="82"/>
      <c r="Q15" s="82"/>
      <c r="R15" s="82"/>
      <c r="S15" s="82">
        <f>S14/22</f>
        <v>-2.1727272727272724</v>
      </c>
      <c r="T15" s="82"/>
      <c r="U15" s="82"/>
      <c r="V15" s="82"/>
      <c r="W15" s="82">
        <f>W14/22</f>
        <v>1.5090909090909093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78</v>
      </c>
      <c r="B16" s="77">
        <f t="shared" si="26"/>
        <v>5.32</v>
      </c>
      <c r="C16" s="80">
        <v>0.25</v>
      </c>
      <c r="D16" s="80">
        <v>0.25</v>
      </c>
      <c r="E16" s="81">
        <v>0</v>
      </c>
      <c r="F16" s="82">
        <f t="shared" si="24"/>
        <v>5.32</v>
      </c>
      <c r="G16" s="82">
        <v>5.32</v>
      </c>
      <c r="H16" s="18">
        <f t="shared" si="25"/>
        <v>0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42</v>
      </c>
      <c r="AA16" s="111">
        <f>SUM(AA14+W14+S14+O14+AE14+AI14+AM14+AQ14+AV14+BA14+BF14+BK14)</f>
        <v>32.700000000000017</v>
      </c>
      <c r="AB16" s="111" t="s">
        <v>42</v>
      </c>
      <c r="AC16" s="111"/>
      <c r="AD16" s="112">
        <f>SUM(AD14+Z14+V14+R14+AH14+AL14+AP14+AT14+AY14+BD14+BI14+BN14)</f>
        <v>0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73</v>
      </c>
      <c r="B17" s="77">
        <f t="shared" si="26"/>
        <v>4.99</v>
      </c>
      <c r="C17" s="80">
        <f>C18+0.02</f>
        <v>-0.08</v>
      </c>
      <c r="D17" s="80">
        <v>-0.08</v>
      </c>
      <c r="E17" s="81">
        <f>openmthsindiv!N12</f>
        <v>10</v>
      </c>
      <c r="F17" s="82">
        <f t="shared" si="24"/>
        <v>4.99</v>
      </c>
      <c r="G17" s="82">
        <v>4.99</v>
      </c>
      <c r="H17" s="18">
        <f t="shared" si="25"/>
        <v>0</v>
      </c>
      <c r="I17" s="83">
        <f t="shared" si="27"/>
        <v>0</v>
      </c>
      <c r="J17" s="84">
        <f t="shared" si="28"/>
        <v>10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79</v>
      </c>
      <c r="B18" s="77">
        <f t="shared" si="26"/>
        <v>4.9700000000000006</v>
      </c>
      <c r="C18" s="80">
        <v>-0.1</v>
      </c>
      <c r="D18" s="80">
        <v>-0.1</v>
      </c>
      <c r="E18" s="81">
        <f>openmthsindiv!N10</f>
        <v>0</v>
      </c>
      <c r="F18" s="82">
        <f t="shared" si="24"/>
        <v>4.9700000000000006</v>
      </c>
      <c r="G18" s="82">
        <v>4.97</v>
      </c>
      <c r="H18" s="18">
        <f t="shared" si="25"/>
        <v>0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322</v>
      </c>
      <c r="B19" s="77">
        <f t="shared" si="26"/>
        <v>4.9700000000000006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4.9700000000000006</v>
      </c>
      <c r="G19" s="82">
        <v>4.97</v>
      </c>
      <c r="H19" s="18">
        <f t="shared" si="25"/>
        <v>0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116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123</v>
      </c>
      <c r="B20" s="77">
        <f t="shared" si="26"/>
        <v>4.96</v>
      </c>
      <c r="C20" s="80">
        <v>-0.11</v>
      </c>
      <c r="D20" s="80">
        <v>-0.11</v>
      </c>
      <c r="E20" s="81">
        <f>openmthsindiv!N7</f>
        <v>-7.0000000000000009</v>
      </c>
      <c r="F20" s="82">
        <f t="shared" si="24"/>
        <v>4.96</v>
      </c>
      <c r="G20" s="82">
        <v>4.96</v>
      </c>
      <c r="H20" s="18">
        <f t="shared" si="25"/>
        <v>0</v>
      </c>
      <c r="I20" s="83">
        <f t="shared" si="27"/>
        <v>0</v>
      </c>
      <c r="J20" s="84">
        <f t="shared" si="28"/>
        <v>-7.0000000000000009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94</v>
      </c>
      <c r="B21" s="77">
        <f t="shared" si="26"/>
        <v>4.92</v>
      </c>
      <c r="C21" s="80">
        <v>-0.15</v>
      </c>
      <c r="D21" s="80">
        <v>-0.15</v>
      </c>
      <c r="E21" s="81">
        <f>openmthsindiv!N8</f>
        <v>33.000000000000007</v>
      </c>
      <c r="F21" s="82">
        <f t="shared" si="24"/>
        <v>4.92</v>
      </c>
      <c r="G21" s="82">
        <v>4.92</v>
      </c>
      <c r="H21" s="18">
        <f t="shared" si="25"/>
        <v>0</v>
      </c>
      <c r="I21" s="83">
        <f t="shared" si="27"/>
        <v>0</v>
      </c>
      <c r="J21" s="84">
        <f t="shared" si="28"/>
        <v>33.000000000000007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5.07</v>
      </c>
      <c r="AD21" s="82">
        <f>(AC21-AB21)*AA21*10000</f>
        <v>0</v>
      </c>
      <c r="AE21" s="82"/>
      <c r="AF21" s="82"/>
      <c r="AG21" s="82"/>
    </row>
    <row r="22" spans="1:67" ht="10.8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0.8" thickTop="1" x14ac:dyDescent="0.2">
      <c r="A23" s="77" t="s">
        <v>40</v>
      </c>
      <c r="B23" s="77"/>
      <c r="E23" s="95">
        <f>SUM(E7:E21)</f>
        <v>22.000000000000014</v>
      </c>
      <c r="F23" s="77"/>
      <c r="G23" s="77"/>
      <c r="H23" s="77"/>
      <c r="I23" s="88">
        <f>SUM(I7:I21)</f>
        <v>0</v>
      </c>
      <c r="J23" s="81">
        <f>SUM(J6:J21)</f>
        <v>22.000000000000014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330</v>
      </c>
      <c r="AI23" s="18" t="s">
        <v>331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350</v>
      </c>
      <c r="AA24" s="82">
        <v>-43.9</v>
      </c>
      <c r="AB24" s="82">
        <v>5.1100000000000003</v>
      </c>
      <c r="AC24" s="82">
        <f>$E$1</f>
        <v>5.1100000000000003</v>
      </c>
      <c r="AD24" s="138">
        <f t="shared" ref="AD24:AD31" si="29">(AC24-AB24)*AA24*10000</f>
        <v>0</v>
      </c>
      <c r="AE24" s="82"/>
      <c r="AF24" s="82"/>
      <c r="AG24" s="82"/>
      <c r="AH24" s="137">
        <f>AD24+AD41+AD48+AD38</f>
        <v>2.7533531010703895E-11</v>
      </c>
      <c r="AI24" s="139">
        <f>SUM(AD25:AD37)+SUM(AD42:AD46)+SUM(AD49:AD52)+AD39</f>
        <v>0</v>
      </c>
    </row>
    <row r="25" spans="1:67" x14ac:dyDescent="0.2">
      <c r="H25" s="18" t="s">
        <v>325</v>
      </c>
      <c r="I25" s="18">
        <v>5.3840000000000003</v>
      </c>
      <c r="K25" s="18" t="s">
        <v>307</v>
      </c>
      <c r="L25" s="18" t="s">
        <v>308</v>
      </c>
      <c r="N25" s="104"/>
      <c r="O25" s="104"/>
      <c r="P25" s="104" t="s">
        <v>301</v>
      </c>
      <c r="Q25" s="104">
        <v>5.42</v>
      </c>
      <c r="R25" s="104"/>
      <c r="S25" s="104"/>
      <c r="T25" s="82"/>
      <c r="U25" s="82"/>
      <c r="V25" s="82"/>
      <c r="W25" s="82" t="s">
        <v>340</v>
      </c>
      <c r="X25" s="82" t="s">
        <v>344</v>
      </c>
      <c r="Y25" s="82"/>
      <c r="Z25" s="82"/>
      <c r="AA25" s="82"/>
      <c r="AB25" s="82"/>
      <c r="AC25" s="82">
        <f t="shared" ref="AC25:AC34" si="30">$E$1</f>
        <v>5.1100000000000003</v>
      </c>
      <c r="AD25" s="140">
        <f t="shared" si="29"/>
        <v>0</v>
      </c>
      <c r="AE25" s="82"/>
      <c r="AF25" s="82"/>
      <c r="AG25" s="82"/>
    </row>
    <row r="26" spans="1:67" x14ac:dyDescent="0.2">
      <c r="K26" s="18" t="s">
        <v>324</v>
      </c>
      <c r="M26" s="18" t="s">
        <v>126</v>
      </c>
      <c r="N26" s="104"/>
      <c r="O26" s="104"/>
      <c r="U26" s="18" t="s">
        <v>126</v>
      </c>
      <c r="V26" s="104"/>
      <c r="W26" s="82"/>
      <c r="X26" s="82"/>
      <c r="Y26" s="82"/>
      <c r="Z26" s="82"/>
      <c r="AA26" s="82"/>
      <c r="AB26" s="82"/>
      <c r="AC26" s="82">
        <f t="shared" si="30"/>
        <v>5.1100000000000003</v>
      </c>
      <c r="AD26" s="140">
        <f t="shared" si="29"/>
        <v>0</v>
      </c>
      <c r="AE26" s="82">
        <f>SUM(AD24:AD52)</f>
        <v>2.7533531010703895E-11</v>
      </c>
      <c r="AF26" s="82"/>
      <c r="AG26" s="82" t="s">
        <v>42</v>
      </c>
    </row>
    <row r="27" spans="1:67" x14ac:dyDescent="0.2">
      <c r="A27" s="92" t="s">
        <v>118</v>
      </c>
      <c r="B27" s="92"/>
      <c r="C27" s="93"/>
      <c r="D27" s="131" t="s">
        <v>329</v>
      </c>
      <c r="E27" s="127" t="s">
        <v>328</v>
      </c>
      <c r="F27" s="132" t="s">
        <v>42</v>
      </c>
      <c r="H27" s="81" t="s">
        <v>113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113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5.1100000000000003</v>
      </c>
      <c r="AD27" s="140">
        <f t="shared" si="29"/>
        <v>0</v>
      </c>
      <c r="AE27" s="82"/>
      <c r="AF27" s="82"/>
      <c r="AG27" s="102">
        <f>AE26+AD16</f>
        <v>2.7533531010703895E-11</v>
      </c>
    </row>
    <row r="28" spans="1:67" x14ac:dyDescent="0.2">
      <c r="A28" s="94" t="s">
        <v>119</v>
      </c>
      <c r="B28" s="105">
        <f>AE26</f>
        <v>2.7533531010703895E-11</v>
      </c>
      <c r="C28" s="92"/>
      <c r="D28" s="128">
        <f>AH24</f>
        <v>2.7533531010703895E-11</v>
      </c>
      <c r="E28" s="92">
        <f>AI24</f>
        <v>0</v>
      </c>
      <c r="F28" s="129">
        <f>SUM(D28:E28)</f>
        <v>2.7533531010703895E-11</v>
      </c>
      <c r="H28" s="81" t="s">
        <v>114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114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5.1100000000000003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120</v>
      </c>
      <c r="B29" s="105">
        <f>AD16</f>
        <v>0</v>
      </c>
      <c r="C29" s="92"/>
      <c r="D29" s="133">
        <f>BR2</f>
        <v>0</v>
      </c>
      <c r="E29" s="126">
        <f>BR6</f>
        <v>0</v>
      </c>
      <c r="F29" s="129">
        <f t="shared" ref="F29:F35" si="37">SUM(D29:E29)</f>
        <v>0</v>
      </c>
      <c r="H29" s="85" t="s">
        <v>116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116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5.1100000000000003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128</v>
      </c>
      <c r="B30" s="105"/>
      <c r="C30" s="92"/>
      <c r="D30" s="128"/>
      <c r="E30" s="92"/>
      <c r="F30" s="129">
        <f t="shared" si="37"/>
        <v>0</v>
      </c>
      <c r="H30" s="85" t="s">
        <v>122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122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5.1100000000000003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121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115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115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5.1100000000000003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295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299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299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5.1100000000000003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302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339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322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5.1100000000000003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303</v>
      </c>
      <c r="B34" s="113">
        <f>SUM(AY208)</f>
        <v>0</v>
      </c>
      <c r="C34" s="94"/>
      <c r="D34" s="91"/>
      <c r="E34" s="92"/>
      <c r="F34" s="129">
        <f t="shared" si="37"/>
        <v>0</v>
      </c>
      <c r="H34" s="85" t="s">
        <v>297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297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5.1100000000000003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334</v>
      </c>
      <c r="B35" s="94"/>
      <c r="C35" s="94"/>
      <c r="D35" s="91"/>
      <c r="E35" s="92"/>
      <c r="F35" s="129">
        <f t="shared" si="37"/>
        <v>0</v>
      </c>
      <c r="H35" s="85" t="s">
        <v>300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352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354</v>
      </c>
      <c r="AA35" s="82"/>
      <c r="AB35" s="82"/>
      <c r="AC35" s="82">
        <f>$H$1</f>
        <v>5.1680000000000001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42</v>
      </c>
      <c r="B36" s="105">
        <f>SUM(B28:B35)</f>
        <v>2.7533531010703895E-11</v>
      </c>
      <c r="C36" s="105"/>
      <c r="D36" s="98">
        <f>SUM(D28:D35)</f>
        <v>2.7533531010703895E-11</v>
      </c>
      <c r="E36" s="130">
        <f>SUM(E28:E35)</f>
        <v>0</v>
      </c>
      <c r="F36" s="99">
        <f>SUM(F28:F35)</f>
        <v>2.7533531010703895E-11</v>
      </c>
      <c r="H36" s="85" t="s">
        <v>93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93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5.1680000000000001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123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123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5.1680000000000001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42</v>
      </c>
      <c r="E38" s="92">
        <f>E36+D36</f>
        <v>2.7533531010703895E-11</v>
      </c>
      <c r="F38" s="92"/>
      <c r="H38" s="85" t="s">
        <v>124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124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355</v>
      </c>
      <c r="AA38" s="82"/>
      <c r="AB38" s="82"/>
      <c r="AC38" s="146">
        <f>$H$2</f>
        <v>5.2279999999999998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125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125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5.2279999999999998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42</v>
      </c>
      <c r="I41" s="83">
        <f>SUM(I27:I39)</f>
        <v>-566</v>
      </c>
      <c r="J41" s="84"/>
      <c r="K41" s="67"/>
      <c r="L41" s="67"/>
      <c r="M41" s="67" t="s">
        <v>42</v>
      </c>
      <c r="N41" s="67">
        <f>SUM(N27:N39)</f>
        <v>7200.0000000000064</v>
      </c>
      <c r="O41" s="67"/>
      <c r="P41" s="18" t="s">
        <v>42</v>
      </c>
      <c r="Q41" s="83">
        <f>SUM(Q27:Q39)</f>
        <v>-9</v>
      </c>
      <c r="R41" s="84"/>
      <c r="S41" s="67"/>
      <c r="T41" s="67"/>
      <c r="U41" s="67" t="s">
        <v>42</v>
      </c>
      <c r="V41" s="67">
        <f>SUM(V27:V39)</f>
        <v>0</v>
      </c>
      <c r="W41" s="67">
        <f>SUM(W27:W39)</f>
        <v>-772</v>
      </c>
      <c r="Y41" s="82"/>
      <c r="Z41" s="82" t="s">
        <v>356</v>
      </c>
      <c r="AA41" s="82">
        <f>-40.8-AA24-AA35</f>
        <v>3.1000000000000014</v>
      </c>
      <c r="AB41" s="82">
        <v>5.22</v>
      </c>
      <c r="AC41" s="146">
        <f>E2</f>
        <v>5.2200000000000006</v>
      </c>
      <c r="AD41" s="138">
        <f>($AC$41-$AB$41)*AA41*10000</f>
        <v>2.7533531010703895E-11</v>
      </c>
      <c r="AE41" s="82">
        <f>SUM(AD41:AD46)</f>
        <v>2.7533531010703895E-11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5.2200000000000006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5.2200000000000006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5.2200000000000006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5.2200000000000006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5.2200000000000006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5.2200000000000006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5.2200000000000006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304</v>
      </c>
      <c r="AC49" s="136">
        <f>$E$2</f>
        <v>5.2200000000000006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5.2200000000000006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5.2200000000000006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127</v>
      </c>
      <c r="AA53" s="110">
        <f>SUM(AA24:AA51)</f>
        <v>-40.799999999999997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341</v>
      </c>
      <c r="AA54" s="109">
        <f>AA53+AA16</f>
        <v>-8.0999999999999801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84</v>
      </c>
    </row>
    <row r="97" spans="1:54" x14ac:dyDescent="0.2">
      <c r="J97" s="40"/>
      <c r="K97" s="40"/>
      <c r="L97" s="40"/>
      <c r="M97" s="40"/>
      <c r="N97" s="40"/>
      <c r="AY97" s="18" t="s">
        <v>316</v>
      </c>
    </row>
    <row r="98" spans="1:54" x14ac:dyDescent="0.2">
      <c r="J98" s="40"/>
      <c r="K98" s="40"/>
      <c r="L98" s="40"/>
      <c r="M98" s="40"/>
      <c r="N98" s="40"/>
      <c r="AY98" s="96" t="s">
        <v>312</v>
      </c>
      <c r="AZ98" s="18" t="s">
        <v>314</v>
      </c>
      <c r="BA98" s="18" t="s">
        <v>317</v>
      </c>
    </row>
    <row r="99" spans="1:54" x14ac:dyDescent="0.2">
      <c r="A99" s="77" t="s">
        <v>309</v>
      </c>
      <c r="B99" s="82" t="s">
        <v>310</v>
      </c>
      <c r="C99" s="82"/>
      <c r="D99" s="82"/>
      <c r="E99" s="82"/>
      <c r="F99" s="82" t="s">
        <v>113</v>
      </c>
      <c r="G99" s="82"/>
      <c r="H99" s="82"/>
      <c r="I99" s="82"/>
      <c r="J99" s="82" t="s">
        <v>114</v>
      </c>
      <c r="K99" s="82"/>
      <c r="L99" s="82"/>
      <c r="M99" s="82"/>
      <c r="N99" s="82" t="s">
        <v>115</v>
      </c>
      <c r="O99" s="82"/>
      <c r="P99" s="82"/>
      <c r="Q99" s="82"/>
      <c r="R99" s="82" t="s">
        <v>299</v>
      </c>
      <c r="S99" s="82"/>
      <c r="T99" s="82"/>
      <c r="U99" s="82"/>
      <c r="V99" s="82" t="s">
        <v>297</v>
      </c>
      <c r="W99" s="82"/>
      <c r="X99" s="82"/>
      <c r="Y99" s="82"/>
      <c r="Z99" s="82" t="s">
        <v>65</v>
      </c>
      <c r="AA99" s="82"/>
      <c r="AB99" s="82"/>
      <c r="AC99" s="82"/>
      <c r="AD99" s="82" t="s">
        <v>73</v>
      </c>
      <c r="AE99" s="82"/>
      <c r="AF99" s="82"/>
      <c r="AG99" s="82"/>
      <c r="AH99" s="82"/>
      <c r="AI99" s="82" t="s">
        <v>297</v>
      </c>
      <c r="AJ99" s="82"/>
      <c r="AK99" s="82"/>
      <c r="AL99" s="82"/>
      <c r="AM99" s="82"/>
      <c r="AN99" s="82" t="s">
        <v>318</v>
      </c>
      <c r="AO99" s="82"/>
      <c r="AP99" s="82"/>
      <c r="AQ99" s="82"/>
      <c r="AR99" s="82"/>
      <c r="AS99" s="82" t="s">
        <v>306</v>
      </c>
      <c r="AT99" s="82"/>
      <c r="AU99" s="82"/>
      <c r="AV99" s="82"/>
      <c r="AW99" s="82"/>
      <c r="AY99" s="96" t="s">
        <v>311</v>
      </c>
      <c r="AZ99" s="18" t="s">
        <v>315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310</v>
      </c>
      <c r="C130" s="82"/>
      <c r="D130" s="82"/>
      <c r="F130" s="82" t="s">
        <v>113</v>
      </c>
      <c r="G130" s="82"/>
      <c r="H130" s="82"/>
      <c r="J130" s="82" t="s">
        <v>114</v>
      </c>
      <c r="K130" s="82"/>
      <c r="L130" s="82"/>
      <c r="N130" s="82" t="s">
        <v>115</v>
      </c>
      <c r="O130" s="82"/>
      <c r="P130" s="82"/>
      <c r="R130" s="82" t="s">
        <v>299</v>
      </c>
      <c r="S130" s="82"/>
      <c r="T130" s="82"/>
      <c r="V130" s="82" t="s">
        <v>322</v>
      </c>
      <c r="W130" s="82"/>
      <c r="X130" s="82"/>
      <c r="Y130" s="82"/>
      <c r="Z130" s="82" t="s">
        <v>65</v>
      </c>
      <c r="AA130" s="82"/>
      <c r="AB130" s="82"/>
      <c r="AC130" s="82"/>
      <c r="AD130" s="82" t="s">
        <v>73</v>
      </c>
      <c r="AE130" s="82"/>
      <c r="AF130" s="82"/>
      <c r="AG130" s="82"/>
      <c r="AH130" s="82"/>
      <c r="AI130" s="82" t="s">
        <v>297</v>
      </c>
      <c r="AJ130" s="82"/>
      <c r="AK130" s="82"/>
      <c r="AL130" s="82"/>
      <c r="AM130" s="82"/>
      <c r="AN130" s="82" t="s">
        <v>327</v>
      </c>
      <c r="AO130" s="82"/>
      <c r="AP130" s="82"/>
      <c r="AQ130" s="82"/>
      <c r="AR130" s="82"/>
      <c r="AS130" s="82" t="s">
        <v>306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310</v>
      </c>
      <c r="C158" s="82"/>
      <c r="D158" s="82"/>
      <c r="F158" s="82" t="s">
        <v>113</v>
      </c>
      <c r="G158" s="82"/>
      <c r="H158" s="82"/>
      <c r="J158" s="82" t="s">
        <v>114</v>
      </c>
      <c r="K158" s="82"/>
      <c r="L158" s="82"/>
      <c r="N158" s="82" t="s">
        <v>115</v>
      </c>
      <c r="O158" s="82"/>
      <c r="P158" s="82"/>
      <c r="R158" s="82" t="s">
        <v>299</v>
      </c>
      <c r="S158" s="82"/>
      <c r="T158" s="82"/>
      <c r="V158" s="82" t="s">
        <v>322</v>
      </c>
      <c r="W158" s="82"/>
      <c r="X158" s="82"/>
      <c r="Z158" s="82" t="s">
        <v>65</v>
      </c>
      <c r="AA158" s="82"/>
      <c r="AB158" s="82"/>
      <c r="AD158" s="82" t="s">
        <v>73</v>
      </c>
      <c r="AE158" s="82"/>
      <c r="AF158" s="82"/>
      <c r="AH158" s="82"/>
      <c r="AI158" s="82" t="s">
        <v>349</v>
      </c>
      <c r="AJ158" s="82"/>
      <c r="AK158" s="82"/>
      <c r="AL158" s="82"/>
      <c r="AM158" s="82"/>
      <c r="AN158" s="82" t="s">
        <v>346</v>
      </c>
      <c r="AO158" s="82"/>
      <c r="AP158" s="82"/>
      <c r="AQ158" s="82"/>
      <c r="AR158" s="82"/>
      <c r="AS158" s="82" t="s">
        <v>306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310</v>
      </c>
      <c r="C190" s="82"/>
      <c r="D190" s="82"/>
      <c r="F190" s="82" t="s">
        <v>113</v>
      </c>
      <c r="G190" s="82"/>
      <c r="H190" s="82"/>
      <c r="J190" s="82" t="s">
        <v>114</v>
      </c>
      <c r="K190" s="82"/>
      <c r="L190" s="82"/>
      <c r="N190" s="82" t="s">
        <v>115</v>
      </c>
      <c r="O190" s="82"/>
      <c r="P190" s="82"/>
      <c r="R190" s="82" t="s">
        <v>299</v>
      </c>
      <c r="S190" s="82"/>
      <c r="T190" s="82"/>
      <c r="V190" s="82" t="s">
        <v>322</v>
      </c>
      <c r="W190" s="82"/>
      <c r="X190" s="82"/>
      <c r="Z190" s="82" t="s">
        <v>65</v>
      </c>
      <c r="AA190" s="82"/>
      <c r="AB190" s="82"/>
      <c r="AD190" s="82" t="s">
        <v>73</v>
      </c>
      <c r="AE190" s="82"/>
      <c r="AF190" s="82"/>
      <c r="AH190" s="82"/>
      <c r="AI190" s="82" t="s">
        <v>349</v>
      </c>
      <c r="AJ190" s="82"/>
      <c r="AK190" s="82"/>
      <c r="AL190" s="82"/>
      <c r="AM190" s="82"/>
      <c r="AN190" s="82" t="s">
        <v>346</v>
      </c>
      <c r="AO190" s="82"/>
      <c r="AP190" s="82"/>
      <c r="AQ190" s="82"/>
      <c r="AR190" s="82"/>
      <c r="AS190" s="82" t="s">
        <v>306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7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  <c r="B206" s="18">
        <v>3.3</v>
      </c>
      <c r="C206" s="18">
        <v>-5.48</v>
      </c>
      <c r="D206" s="18">
        <v>5.48</v>
      </c>
      <c r="E206" s="18">
        <f t="shared" si="112"/>
        <v>0</v>
      </c>
      <c r="F206" s="18">
        <v>4.4000000000000004</v>
      </c>
      <c r="G206" s="18">
        <v>-5.41</v>
      </c>
      <c r="H206" s="18">
        <v>5.4</v>
      </c>
      <c r="I206" s="18">
        <f>(G206+H206)*F206*10000</f>
        <v>-439.99999999999068</v>
      </c>
      <c r="J206" s="18">
        <v>-2</v>
      </c>
      <c r="K206" s="18">
        <v>5.4050000000000002</v>
      </c>
      <c r="L206" s="18">
        <v>-5.41</v>
      </c>
      <c r="M206" s="18">
        <f>-(K206+L206)*J206*10000</f>
        <v>-99.999999999997868</v>
      </c>
      <c r="N206" s="18">
        <v>-0.28000000000000003</v>
      </c>
      <c r="O206" s="18">
        <v>5.2809999999999997</v>
      </c>
      <c r="P206" s="18">
        <v>-5.31</v>
      </c>
      <c r="Q206" s="18">
        <f>-(O206+P206)*N206*10000</f>
        <v>-81.199999999999761</v>
      </c>
      <c r="V206" s="18">
        <v>-2</v>
      </c>
      <c r="W206" s="18">
        <v>5.28</v>
      </c>
      <c r="X206" s="18">
        <v>-5.2850000000000001</v>
      </c>
      <c r="Y206" s="18">
        <f>-(W206+X206)*V206*10000</f>
        <v>-99.999999999997868</v>
      </c>
      <c r="Z206" s="18">
        <v>-0.7</v>
      </c>
      <c r="AA206" s="18">
        <v>5.37</v>
      </c>
      <c r="AB206" s="18">
        <v>-5.375</v>
      </c>
      <c r="AC206" s="18">
        <f>-(AA206+AB206)*Z206*10000</f>
        <v>-34.999999999999254</v>
      </c>
      <c r="AD206" s="18">
        <v>1</v>
      </c>
      <c r="AE206" s="18">
        <v>-5.3449999999999998</v>
      </c>
      <c r="AF206" s="18">
        <v>5.36</v>
      </c>
      <c r="AG206" s="18">
        <f>(AE206+AF206)*AD206*10000</f>
        <v>150.00000000000568</v>
      </c>
      <c r="AI206" s="18">
        <v>-0.68</v>
      </c>
      <c r="AJ206" s="18">
        <v>5.28</v>
      </c>
      <c r="AK206" s="18">
        <v>-5.4349999999999996</v>
      </c>
      <c r="AL206" s="18">
        <f>-(AJ206+AK206)*AI206*10000</f>
        <v>-1053.9999999999957</v>
      </c>
      <c r="AN206" s="18">
        <v>-1.64</v>
      </c>
      <c r="AO206" s="18">
        <v>5.28</v>
      </c>
      <c r="AP206" s="18">
        <v>-5.3949999999999996</v>
      </c>
      <c r="AQ206" s="18">
        <f>-(AO206+AP206)*AN206*10000</f>
        <v>-1885.9999999999889</v>
      </c>
      <c r="AS206" s="18">
        <v>1</v>
      </c>
      <c r="AT206" s="18">
        <v>-5.415</v>
      </c>
      <c r="AU206" s="18">
        <v>5.4050000000000002</v>
      </c>
      <c r="AV206" s="18">
        <f>-(AT206+AU206)*AS206*10000</f>
        <v>99.999999999997868</v>
      </c>
      <c r="AY206" s="18">
        <f>Y206+AQ206+AL206+AG206+AC206+Q206+M206+I206+E206+U206</f>
        <v>-3546.1999999999643</v>
      </c>
    </row>
    <row r="207" spans="1:51" x14ac:dyDescent="0.2">
      <c r="A207" s="123">
        <v>36999</v>
      </c>
      <c r="B207" s="18">
        <v>1.8</v>
      </c>
      <c r="C207" s="18">
        <v>-5.3650000000000002</v>
      </c>
      <c r="D207" s="18">
        <v>5.375</v>
      </c>
      <c r="E207" s="18">
        <f t="shared" si="112"/>
        <v>179.99999999999616</v>
      </c>
      <c r="F207" s="18">
        <v>5.4</v>
      </c>
      <c r="G207" s="18">
        <v>-5.13</v>
      </c>
      <c r="H207" s="18">
        <v>5.3</v>
      </c>
      <c r="I207" s="18">
        <f>(G207+H207)*F207*10000</f>
        <v>9179.9999999999964</v>
      </c>
      <c r="J207" s="18">
        <v>-2</v>
      </c>
      <c r="K207" s="18">
        <v>5.14</v>
      </c>
      <c r="L207" s="18">
        <v>-5.3</v>
      </c>
      <c r="M207" s="18">
        <f>-(K207+L207)*J207*10000</f>
        <v>-3200.0000000000027</v>
      </c>
      <c r="N207" s="18">
        <v>-0.28000000000000003</v>
      </c>
      <c r="O207" s="18">
        <v>5.181</v>
      </c>
      <c r="P207" s="18">
        <v>-5.1849999999999996</v>
      </c>
      <c r="Q207" s="18">
        <f>-(O207+P207)*N207*10000</f>
        <v>-11.199999999998766</v>
      </c>
      <c r="V207" s="18">
        <v>-2</v>
      </c>
      <c r="W207" s="18">
        <v>5.18</v>
      </c>
      <c r="X207" s="18">
        <v>-5.2350000000000003</v>
      </c>
      <c r="Y207" s="18">
        <f>-(W207+X207)*V207*10000</f>
        <v>-1100.0000000000121</v>
      </c>
      <c r="Z207" s="18">
        <v>-0.7</v>
      </c>
      <c r="AA207" s="18">
        <v>5.29</v>
      </c>
      <c r="AB207" s="18">
        <v>-5.2949999999999999</v>
      </c>
      <c r="AC207" s="18">
        <f>-(AA207+AB207)*Z207*10000</f>
        <v>-34.999999999999254</v>
      </c>
      <c r="AD207" s="18">
        <v>1</v>
      </c>
      <c r="AE207" s="18">
        <v>-5.2469999999999999</v>
      </c>
      <c r="AF207" s="18">
        <v>5.2549999999999999</v>
      </c>
      <c r="AG207" s="18">
        <f>(AE207+AF207)*AD207*10000</f>
        <v>80.000000000000071</v>
      </c>
      <c r="AI207" s="18">
        <v>-0.68</v>
      </c>
      <c r="AJ207" s="18">
        <v>5.18</v>
      </c>
      <c r="AK207" s="18">
        <v>-5.2350000000000003</v>
      </c>
      <c r="AL207" s="18">
        <f>-(AJ207+AK207)*AI207*10000</f>
        <v>-374.00000000000409</v>
      </c>
      <c r="AN207" s="18">
        <v>-1.64</v>
      </c>
      <c r="AO207" s="18">
        <v>5.18</v>
      </c>
      <c r="AP207" s="18">
        <v>-5.27</v>
      </c>
      <c r="AQ207" s="18">
        <f>-(AO207+AP207)*AN207*10000</f>
        <v>-1475.9999999999975</v>
      </c>
      <c r="AS207" s="18">
        <v>1</v>
      </c>
      <c r="AT207" s="18">
        <v>-5.3049999999999997</v>
      </c>
      <c r="AU207" s="18">
        <v>5.3049999999999997</v>
      </c>
      <c r="AV207" s="18">
        <f>-(AT207+AU207)*AS207*10000</f>
        <v>0</v>
      </c>
      <c r="AY207" s="18">
        <f>Y207+AQ207+AL207+AG207+AC207+Q207+M207+I207+E207+U207</f>
        <v>3243.7999999999784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3.2" x14ac:dyDescent="0.25"/>
  <sheetData>
    <row r="1" spans="1:9" x14ac:dyDescent="0.25">
      <c r="A1" s="77"/>
      <c r="B1" s="77" t="s">
        <v>95</v>
      </c>
      <c r="C1" s="77"/>
      <c r="D1" s="77" t="s">
        <v>96</v>
      </c>
      <c r="E1" s="77"/>
      <c r="F1" s="77"/>
      <c r="G1" s="77" t="s">
        <v>97</v>
      </c>
      <c r="H1" s="77" t="s">
        <v>98</v>
      </c>
      <c r="I1" s="77"/>
    </row>
    <row r="2" spans="1:9" x14ac:dyDescent="0.25">
      <c r="A2" s="77" t="s">
        <v>335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5">
      <c r="A3" s="77" t="s">
        <v>325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5">
      <c r="A4" s="77" t="s">
        <v>99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5">
      <c r="A5" s="77" t="s">
        <v>336</v>
      </c>
      <c r="B5" s="77"/>
      <c r="C5" s="77"/>
      <c r="D5" s="77"/>
      <c r="E5" s="77"/>
      <c r="F5" s="77"/>
      <c r="G5" s="77"/>
      <c r="H5" s="77"/>
      <c r="I5" s="77" t="s">
        <v>100</v>
      </c>
    </row>
    <row r="6" spans="1:9" x14ac:dyDescent="0.25">
      <c r="A6" s="77"/>
      <c r="B6" s="77" t="s">
        <v>101</v>
      </c>
      <c r="C6" s="77"/>
      <c r="D6" s="77" t="s">
        <v>102</v>
      </c>
      <c r="E6" s="77"/>
      <c r="F6" s="77"/>
      <c r="G6" s="89" t="s">
        <v>103</v>
      </c>
      <c r="H6" s="90" t="s">
        <v>104</v>
      </c>
      <c r="I6" s="77"/>
    </row>
    <row r="7" spans="1:9" x14ac:dyDescent="0.25">
      <c r="A7" s="77" t="s">
        <v>335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5">
      <c r="A8" s="77" t="s">
        <v>325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5">
      <c r="A9" s="77" t="s">
        <v>99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5">
      <c r="A10" s="77" t="s">
        <v>336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5">
      <c r="A11" s="77"/>
      <c r="B11" s="77" t="s">
        <v>105</v>
      </c>
      <c r="C11" s="77"/>
      <c r="D11" s="77" t="s">
        <v>106</v>
      </c>
      <c r="E11" s="77"/>
      <c r="F11" s="77"/>
      <c r="G11" s="91"/>
      <c r="H11" s="97"/>
      <c r="I11" s="77"/>
    </row>
    <row r="12" spans="1:9" x14ac:dyDescent="0.25">
      <c r="A12" s="77" t="s">
        <v>335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5">
      <c r="A13" s="77" t="s">
        <v>325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5">
      <c r="A14" s="77" t="s">
        <v>99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5">
      <c r="A15" s="77" t="s">
        <v>336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5">
      <c r="A16" s="77"/>
      <c r="B16" s="77" t="s">
        <v>107</v>
      </c>
      <c r="C16" s="77"/>
      <c r="D16" s="77" t="s">
        <v>108</v>
      </c>
      <c r="E16" s="77"/>
      <c r="F16" s="77"/>
      <c r="G16" s="91"/>
      <c r="H16" s="97"/>
      <c r="I16" s="77"/>
    </row>
    <row r="17" spans="1:9" x14ac:dyDescent="0.25">
      <c r="A17" s="77" t="s">
        <v>335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5">
      <c r="A18" s="77" t="s">
        <v>325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5">
      <c r="A19" s="77" t="s">
        <v>99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5">
      <c r="A20" s="77" t="s">
        <v>336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5">
      <c r="A21" s="77"/>
      <c r="B21" s="77" t="s">
        <v>109</v>
      </c>
      <c r="C21" s="77"/>
      <c r="D21" s="77" t="s">
        <v>110</v>
      </c>
      <c r="E21" s="77"/>
      <c r="F21" s="77"/>
      <c r="G21" s="91"/>
      <c r="H21" s="97"/>
      <c r="I21" s="77"/>
    </row>
    <row r="22" spans="1:9" x14ac:dyDescent="0.25">
      <c r="A22" s="77" t="s">
        <v>335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5">
      <c r="A23" s="77" t="s">
        <v>325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5">
      <c r="A24" s="77" t="s">
        <v>99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5">
      <c r="A25" s="77" t="s">
        <v>336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5">
      <c r="A26" s="77"/>
      <c r="B26" s="77" t="s">
        <v>111</v>
      </c>
      <c r="C26" s="77"/>
      <c r="D26" s="77" t="s">
        <v>112</v>
      </c>
      <c r="E26" s="77"/>
      <c r="F26" s="77"/>
      <c r="G26" s="91"/>
      <c r="H26" s="97"/>
      <c r="I26" s="77"/>
    </row>
    <row r="27" spans="1:9" x14ac:dyDescent="0.25">
      <c r="A27" s="77" t="s">
        <v>335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5">
      <c r="A28" s="77" t="s">
        <v>325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5">
      <c r="A29" s="77" t="s">
        <v>99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5">
      <c r="A30" s="77" t="s">
        <v>336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5">
      <c r="A31" s="18"/>
      <c r="B31" s="18" t="s">
        <v>68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Havlíček Jan</cp:lastModifiedBy>
  <cp:lastPrinted>2001-04-20T12:40:07Z</cp:lastPrinted>
  <dcterms:created xsi:type="dcterms:W3CDTF">2000-08-29T17:11:47Z</dcterms:created>
  <dcterms:modified xsi:type="dcterms:W3CDTF">2023-09-10T15:23:11Z</dcterms:modified>
</cp:coreProperties>
</file>