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12" windowWidth="14220" windowHeight="8760" tabRatio="878" activeTab="2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E206" i="3"/>
  <c r="I206" i="3"/>
  <c r="M206" i="3"/>
  <c r="Q206" i="3"/>
  <c r="Y206" i="3"/>
  <c r="AC206" i="3"/>
  <c r="AG206" i="3"/>
  <c r="AL206" i="3"/>
  <c r="AQ206" i="3"/>
  <c r="AV206" i="3"/>
  <c r="AY206" i="3"/>
  <c r="E207" i="3"/>
  <c r="I207" i="3"/>
  <c r="M207" i="3"/>
  <c r="Q207" i="3"/>
  <c r="Y207" i="3"/>
  <c r="AC207" i="3"/>
  <c r="AG207" i="3"/>
  <c r="AL207" i="3"/>
  <c r="AQ207" i="3"/>
  <c r="AV207" i="3"/>
  <c r="AY207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<sst xmlns="http://schemas.openxmlformats.org/spreadsheetml/2006/main" count="657" uniqueCount="361">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</sst>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RowHeight="13.2" x14ac:dyDescent="0.25"/>
  <cols>
    <col min="1" max="1" width="10.33203125" customWidth="1"/>
    <col min="2" max="2" width="10.5546875" customWidth="1"/>
    <col min="3" max="3" width="13.88671875" customWidth="1"/>
    <col min="4" max="4" width="12.33203125" customWidth="1"/>
    <col min="5" max="5" width="15.88671875" customWidth="1"/>
    <col min="6" max="6" width="14.88671875" customWidth="1"/>
    <col min="7" max="7" width="11.44140625" customWidth="1"/>
    <col min="8" max="8" width="14.6640625" customWidth="1"/>
    <col min="9" max="9" width="11.44140625" customWidth="1"/>
    <col min="10" max="10" width="12.44140625" customWidth="1"/>
    <col min="11" max="11" width="7.88671875" customWidth="1"/>
    <col min="12" max="12" width="13.44140625" customWidth="1"/>
    <col min="13" max="13" width="15.6640625" customWidth="1"/>
    <col min="14" max="14" width="16.33203125" customWidth="1"/>
    <col min="15" max="15" width="14.109375" customWidth="1"/>
    <col min="16" max="16" width="12" customWidth="1"/>
    <col min="17" max="17" width="10" customWidth="1"/>
    <col min="18" max="18" width="16.88671875" customWidth="1"/>
    <col min="20" max="20" width="11" customWidth="1"/>
    <col min="21" max="21" width="10.88671875" customWidth="1"/>
    <col min="22" max="22" width="16.88671875" customWidth="1"/>
    <col min="23" max="23" width="13.44140625" customWidth="1"/>
    <col min="24" max="24" width="15.109375" customWidth="1"/>
    <col min="25" max="25" width="17.109375" customWidth="1"/>
    <col min="26" max="26" width="15.88671875" customWidth="1"/>
    <col min="27" max="27" width="16" customWidth="1"/>
    <col min="28" max="28" width="15" customWidth="1"/>
    <col min="29" max="29" width="15.109375" customWidth="1"/>
    <col min="30" max="30" width="15.6640625" customWidth="1"/>
    <col min="31" max="31" width="18.44140625" customWidth="1"/>
    <col min="32" max="32" width="13.109375" customWidth="1"/>
    <col min="33" max="33" width="12" customWidth="1"/>
    <col min="34" max="34" width="9.6640625" customWidth="1"/>
    <col min="35" max="35" width="17.6640625" customWidth="1"/>
    <col min="36" max="36" width="12.33203125" customWidth="1"/>
    <col min="37" max="37" width="16" customWidth="1"/>
    <col min="38" max="38" width="12.109375" customWidth="1"/>
    <col min="39" max="39" width="13.109375" customWidth="1"/>
    <col min="40" max="40" width="13.44140625" customWidth="1"/>
    <col min="41" max="41" width="11.88671875" customWidth="1"/>
    <col min="42" max="42" width="16.5546875" customWidth="1"/>
    <col min="43" max="43" width="11.44140625" customWidth="1"/>
    <col min="44" max="44" width="16.88671875" customWidth="1"/>
    <col min="45" max="45" width="14.5546875" customWidth="1"/>
    <col min="46" max="46" width="15.5546875" customWidth="1"/>
    <col min="47" max="47" width="18.5546875" customWidth="1"/>
    <col min="48" max="48" width="17.5546875" customWidth="1"/>
    <col min="49" max="49" width="25.5546875" customWidth="1"/>
    <col min="50" max="50" width="10.5546875" customWidth="1"/>
    <col min="51" max="51" width="11" customWidth="1"/>
    <col min="52" max="52" width="15.44140625" customWidth="1"/>
    <col min="53" max="53" width="11" customWidth="1"/>
    <col min="54" max="54" width="10.33203125" customWidth="1"/>
    <col min="55" max="55" width="17.109375" customWidth="1"/>
    <col min="56" max="56" width="15.88671875" customWidth="1"/>
    <col min="57" max="57" width="16" customWidth="1"/>
    <col min="58" max="58" width="15" customWidth="1"/>
    <col min="59" max="59" width="15.109375" customWidth="1"/>
    <col min="60" max="60" width="15.6640625" customWidth="1"/>
    <col min="61" max="61" width="18.44140625" customWidth="1"/>
    <col min="62" max="62" width="13.109375" customWidth="1"/>
    <col min="63" max="63" width="9.6640625" customWidth="1"/>
    <col min="64" max="64" width="10.44140625" customWidth="1"/>
    <col min="65" max="65" width="9.88671875" customWidth="1"/>
    <col min="66" max="66" width="7.5546875" customWidth="1"/>
    <col min="67" max="67" width="10.6640625" customWidth="1"/>
    <col min="68" max="68" width="13.88671875" customWidth="1"/>
    <col min="69" max="70" width="11" customWidth="1"/>
    <col min="71" max="71" width="10" customWidth="1"/>
  </cols>
  <sheetData>
    <row r="1" spans="1:71" x14ac:dyDescent="0.25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5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5">
      <c r="A7" s="4">
        <v>37001</v>
      </c>
      <c r="B7" s="3">
        <v>0</v>
      </c>
      <c r="C7" s="3">
        <v>1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5">
      <c r="A8" s="4">
        <v>37002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5">
      <c r="A9" s="4">
        <v>37003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5">
      <c r="A10" s="4">
        <v>37004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5">
      <c r="A11" s="4">
        <v>37005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5">
      <c r="A12" s="4">
        <v>37006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5">
      <c r="A13" s="4">
        <v>37007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5">
      <c r="A14" s="4">
        <v>37008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5">
      <c r="A15" s="4">
        <v>37009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5">
      <c r="A16" s="4">
        <v>37010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3.6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5">
      <c r="A17" s="4">
        <v>37011</v>
      </c>
      <c r="B17" s="3">
        <v>0</v>
      </c>
      <c r="C17" s="3">
        <v>2</v>
      </c>
      <c r="D17" s="3">
        <v>3.8</v>
      </c>
      <c r="E17" s="3">
        <v>-4.8</v>
      </c>
      <c r="F17" s="3">
        <v>-0.7</v>
      </c>
      <c r="G17" s="3">
        <v>1</v>
      </c>
      <c r="H17" s="3">
        <v>0.6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5">
      <c r="A18" s="4" t="s">
        <v>130</v>
      </c>
      <c r="B18" s="3">
        <v>30.9</v>
      </c>
      <c r="C18" s="3">
        <v>-30.9</v>
      </c>
      <c r="D18" s="3">
        <v>30.9</v>
      </c>
      <c r="E18" s="3">
        <v>0</v>
      </c>
      <c r="F18" s="3">
        <v>0</v>
      </c>
      <c r="G18" s="3">
        <v>30.9</v>
      </c>
      <c r="H18" s="3">
        <v>-123.8</v>
      </c>
      <c r="I18" s="3">
        <v>0</v>
      </c>
      <c r="J18" s="3">
        <v>0</v>
      </c>
      <c r="K18" s="3">
        <v>0</v>
      </c>
      <c r="L18" s="3">
        <v>0</v>
      </c>
      <c r="M18" s="3">
        <v>46.4</v>
      </c>
      <c r="N18" s="3">
        <v>-10.3</v>
      </c>
      <c r="O18" s="3">
        <v>0.5</v>
      </c>
      <c r="P18" s="3">
        <v>0</v>
      </c>
      <c r="Q18" s="3">
        <v>0</v>
      </c>
      <c r="R18" s="3">
        <v>-266.89999999999998</v>
      </c>
      <c r="S18" s="3">
        <v>26.7</v>
      </c>
      <c r="T18" s="3">
        <v>-3.4</v>
      </c>
      <c r="U18" s="3">
        <v>-44.6</v>
      </c>
      <c r="V18" s="3">
        <v>0</v>
      </c>
      <c r="W18" s="3">
        <v>92.8</v>
      </c>
      <c r="X18" s="3">
        <v>0</v>
      </c>
      <c r="Y18" s="3">
        <v>-0.4</v>
      </c>
      <c r="Z18" s="3">
        <v>4.0999999999999996</v>
      </c>
      <c r="AA18" s="3">
        <v>-116.4</v>
      </c>
      <c r="AB18" s="3">
        <v>0</v>
      </c>
      <c r="AC18" s="3">
        <v>0</v>
      </c>
      <c r="AD18" s="3">
        <v>0</v>
      </c>
      <c r="AE18" s="3">
        <v>0</v>
      </c>
      <c r="AF18" s="3">
        <v>159.9</v>
      </c>
      <c r="AG18" s="3">
        <v>46.4</v>
      </c>
      <c r="AH18" s="3">
        <v>89</v>
      </c>
      <c r="AI18" s="5">
        <v>0.5</v>
      </c>
      <c r="AJ18" s="5">
        <v>62.9</v>
      </c>
      <c r="AK18" s="3">
        <v>-4.2</v>
      </c>
      <c r="AL18" s="3">
        <v>1.2</v>
      </c>
      <c r="AM18" s="3">
        <v>87.9</v>
      </c>
      <c r="AN18" s="3">
        <v>0</v>
      </c>
      <c r="AO18" s="3">
        <v>0</v>
      </c>
      <c r="AP18" s="3">
        <v>-30.9</v>
      </c>
      <c r="AQ18" s="3">
        <v>-73.2</v>
      </c>
      <c r="AR18" s="3">
        <v>0</v>
      </c>
      <c r="AS18" s="3">
        <v>15.5</v>
      </c>
      <c r="AT18" s="3">
        <v>98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5">
      <c r="A19" s="4" t="s">
        <v>131</v>
      </c>
      <c r="B19" s="3">
        <v>1.5</v>
      </c>
      <c r="C19" s="3">
        <v>-29.8</v>
      </c>
      <c r="D19" s="3">
        <v>29.8</v>
      </c>
      <c r="E19" s="3">
        <v>0</v>
      </c>
      <c r="F19" s="3">
        <v>0</v>
      </c>
      <c r="G19" s="3">
        <v>0</v>
      </c>
      <c r="H19" s="3">
        <v>-119.3</v>
      </c>
      <c r="I19" s="3">
        <v>0</v>
      </c>
      <c r="J19" s="3">
        <v>0</v>
      </c>
      <c r="K19" s="3">
        <v>0</v>
      </c>
      <c r="L19" s="3">
        <v>0</v>
      </c>
      <c r="M19" s="3">
        <v>44.7</v>
      </c>
      <c r="N19" s="3">
        <v>4.5</v>
      </c>
      <c r="O19" s="3">
        <v>0.5</v>
      </c>
      <c r="P19" s="3">
        <v>0</v>
      </c>
      <c r="Q19" s="3">
        <v>59.6</v>
      </c>
      <c r="R19" s="3">
        <v>-107.1</v>
      </c>
      <c r="S19" s="3">
        <v>25.7</v>
      </c>
      <c r="T19" s="3">
        <v>-20.9</v>
      </c>
      <c r="U19" s="3">
        <v>1.8</v>
      </c>
      <c r="V19" s="3">
        <v>0</v>
      </c>
      <c r="W19" s="3">
        <v>59.6</v>
      </c>
      <c r="X19" s="3">
        <v>0</v>
      </c>
      <c r="Y19" s="3">
        <v>-0.4</v>
      </c>
      <c r="Z19" s="3">
        <v>-219.5</v>
      </c>
      <c r="AA19" s="3">
        <v>-112.1</v>
      </c>
      <c r="AB19" s="3">
        <v>0</v>
      </c>
      <c r="AC19" s="3">
        <v>0</v>
      </c>
      <c r="AD19" s="3">
        <v>0</v>
      </c>
      <c r="AE19" s="3">
        <v>0</v>
      </c>
      <c r="AF19" s="3">
        <v>101.4</v>
      </c>
      <c r="AG19" s="3">
        <v>44.7</v>
      </c>
      <c r="AH19" s="3">
        <v>-66.8</v>
      </c>
      <c r="AI19" s="5">
        <v>0.5</v>
      </c>
      <c r="AJ19" s="5">
        <v>61.6</v>
      </c>
      <c r="AK19" s="3">
        <v>-4.0999999999999996</v>
      </c>
      <c r="AL19" s="3">
        <v>1.1000000000000001</v>
      </c>
      <c r="AM19" s="3">
        <v>84.8</v>
      </c>
      <c r="AN19" s="3">
        <v>0</v>
      </c>
      <c r="AO19" s="3">
        <v>0</v>
      </c>
      <c r="AP19" s="3">
        <v>-38.799999999999997</v>
      </c>
      <c r="AQ19" s="3">
        <v>-79.400000000000006</v>
      </c>
      <c r="AR19" s="3">
        <v>0</v>
      </c>
      <c r="AS19" s="3">
        <v>14.9</v>
      </c>
      <c r="AT19" s="3">
        <v>41.7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5">
      <c r="A20" s="4" t="s">
        <v>132</v>
      </c>
      <c r="B20" s="3">
        <v>1.7</v>
      </c>
      <c r="C20" s="3">
        <v>-30.7</v>
      </c>
      <c r="D20" s="3">
        <v>30.7</v>
      </c>
      <c r="E20" s="3">
        <v>0</v>
      </c>
      <c r="F20" s="3">
        <v>0</v>
      </c>
      <c r="G20" s="3">
        <v>0</v>
      </c>
      <c r="H20" s="3">
        <v>-122.8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36.4</v>
      </c>
      <c r="O20" s="3">
        <v>0.5</v>
      </c>
      <c r="P20" s="3">
        <v>0</v>
      </c>
      <c r="Q20" s="3">
        <v>61.4</v>
      </c>
      <c r="R20" s="3">
        <v>-95.7</v>
      </c>
      <c r="S20" s="3">
        <v>26.1</v>
      </c>
      <c r="T20" s="3">
        <v>160.19999999999999</v>
      </c>
      <c r="U20" s="3">
        <v>51.1</v>
      </c>
      <c r="V20" s="3">
        <v>0</v>
      </c>
      <c r="W20" s="3">
        <v>61.4</v>
      </c>
      <c r="X20" s="3">
        <v>0</v>
      </c>
      <c r="Y20" s="3">
        <v>-0.4</v>
      </c>
      <c r="Z20" s="3">
        <v>-226.1</v>
      </c>
      <c r="AA20" s="3">
        <v>-115.4</v>
      </c>
      <c r="AB20" s="3">
        <v>0</v>
      </c>
      <c r="AC20" s="3">
        <v>0</v>
      </c>
      <c r="AD20" s="3">
        <v>0</v>
      </c>
      <c r="AE20" s="3">
        <v>0</v>
      </c>
      <c r="AF20" s="3">
        <v>104.4</v>
      </c>
      <c r="AG20" s="3">
        <v>0</v>
      </c>
      <c r="AH20" s="3">
        <v>-101.8</v>
      </c>
      <c r="AI20" s="5">
        <v>0.5</v>
      </c>
      <c r="AJ20" s="5">
        <v>-3.6</v>
      </c>
      <c r="AK20" s="3">
        <v>-4.5999999999999996</v>
      </c>
      <c r="AL20" s="3">
        <v>1.2</v>
      </c>
      <c r="AM20" s="3">
        <v>87.1</v>
      </c>
      <c r="AN20" s="3">
        <v>0</v>
      </c>
      <c r="AO20" s="3">
        <v>0</v>
      </c>
      <c r="AP20" s="3">
        <v>-39.9</v>
      </c>
      <c r="AQ20" s="3">
        <v>-81.8</v>
      </c>
      <c r="AR20" s="3">
        <v>0</v>
      </c>
      <c r="AS20" s="3">
        <v>15.3</v>
      </c>
      <c r="AT20" s="3">
        <v>12.3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5">
      <c r="A21" s="4" t="s">
        <v>133</v>
      </c>
      <c r="B21" s="3">
        <v>1.7</v>
      </c>
      <c r="C21" s="3">
        <v>-30.6</v>
      </c>
      <c r="D21" s="3">
        <v>30.6</v>
      </c>
      <c r="E21" s="3">
        <v>0</v>
      </c>
      <c r="F21" s="3">
        <v>0</v>
      </c>
      <c r="G21" s="3">
        <v>0</v>
      </c>
      <c r="H21" s="3">
        <v>-122.3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48.4</v>
      </c>
      <c r="O21" s="3">
        <v>0</v>
      </c>
      <c r="P21" s="3">
        <v>0</v>
      </c>
      <c r="Q21" s="3">
        <v>61.2</v>
      </c>
      <c r="R21" s="3">
        <v>-84.9</v>
      </c>
      <c r="S21" s="3">
        <v>33</v>
      </c>
      <c r="T21" s="3">
        <v>-74.7</v>
      </c>
      <c r="U21" s="3">
        <v>1.5</v>
      </c>
      <c r="V21" s="3">
        <v>0</v>
      </c>
      <c r="W21" s="3">
        <v>61.2</v>
      </c>
      <c r="X21" s="3">
        <v>0</v>
      </c>
      <c r="Y21" s="3">
        <v>-0.4</v>
      </c>
      <c r="Z21" s="3">
        <v>-378.1</v>
      </c>
      <c r="AA21" s="3">
        <v>-115</v>
      </c>
      <c r="AB21" s="3">
        <v>0</v>
      </c>
      <c r="AC21" s="3">
        <v>0</v>
      </c>
      <c r="AD21" s="3">
        <v>0</v>
      </c>
      <c r="AE21" s="3">
        <v>0</v>
      </c>
      <c r="AF21" s="3">
        <v>104</v>
      </c>
      <c r="AG21" s="3">
        <v>0</v>
      </c>
      <c r="AH21" s="3">
        <v>-108.2</v>
      </c>
      <c r="AI21" s="5">
        <v>0</v>
      </c>
      <c r="AJ21" s="5">
        <v>6.8</v>
      </c>
      <c r="AK21" s="3">
        <v>2.4</v>
      </c>
      <c r="AL21" s="3">
        <v>1.1000000000000001</v>
      </c>
      <c r="AM21" s="3">
        <v>86.7</v>
      </c>
      <c r="AN21" s="3">
        <v>0</v>
      </c>
      <c r="AO21" s="3">
        <v>0</v>
      </c>
      <c r="AP21" s="3">
        <v>-39.700000000000003</v>
      </c>
      <c r="AQ21" s="3">
        <v>-81.5</v>
      </c>
      <c r="AR21" s="3">
        <v>0</v>
      </c>
      <c r="AS21" s="3">
        <v>15.3</v>
      </c>
      <c r="AT21" s="3">
        <v>12.2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5">
      <c r="A22" s="4" t="s">
        <v>134</v>
      </c>
      <c r="B22" s="3">
        <v>1.5</v>
      </c>
      <c r="C22" s="3">
        <v>-29.5</v>
      </c>
      <c r="D22" s="3">
        <v>29.5</v>
      </c>
      <c r="E22" s="3">
        <v>0</v>
      </c>
      <c r="F22" s="3">
        <v>0</v>
      </c>
      <c r="G22" s="3">
        <v>0</v>
      </c>
      <c r="H22" s="3">
        <v>-117.9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-17.2</v>
      </c>
      <c r="O22" s="3">
        <v>0</v>
      </c>
      <c r="P22" s="3">
        <v>0</v>
      </c>
      <c r="Q22" s="3">
        <v>59</v>
      </c>
      <c r="R22" s="3">
        <v>-80.099999999999994</v>
      </c>
      <c r="S22" s="3">
        <v>33.4</v>
      </c>
      <c r="T22" s="3">
        <v>22.4</v>
      </c>
      <c r="U22" s="3">
        <v>16.2</v>
      </c>
      <c r="V22" s="3">
        <v>0</v>
      </c>
      <c r="W22" s="3">
        <v>59</v>
      </c>
      <c r="X22" s="3">
        <v>0</v>
      </c>
      <c r="Y22" s="3">
        <v>-0.4</v>
      </c>
      <c r="Z22" s="3">
        <v>-364.5</v>
      </c>
      <c r="AA22" s="3">
        <v>-110.9</v>
      </c>
      <c r="AB22" s="3">
        <v>0</v>
      </c>
      <c r="AC22" s="3">
        <v>0</v>
      </c>
      <c r="AD22" s="3">
        <v>0</v>
      </c>
      <c r="AE22" s="3">
        <v>0</v>
      </c>
      <c r="AF22" s="3">
        <v>406.9</v>
      </c>
      <c r="AG22" s="3">
        <v>0</v>
      </c>
      <c r="AH22" s="3">
        <v>-109.1</v>
      </c>
      <c r="AI22" s="5">
        <v>0</v>
      </c>
      <c r="AJ22" s="5">
        <v>8.3000000000000007</v>
      </c>
      <c r="AK22" s="3">
        <v>3.9</v>
      </c>
      <c r="AL22" s="3">
        <v>1.1000000000000001</v>
      </c>
      <c r="AM22" s="3">
        <v>83.7</v>
      </c>
      <c r="AN22" s="3">
        <v>0</v>
      </c>
      <c r="AO22" s="3">
        <v>0</v>
      </c>
      <c r="AP22" s="3">
        <v>-38.299999999999997</v>
      </c>
      <c r="AQ22" s="3">
        <v>-78.599999999999994</v>
      </c>
      <c r="AR22" s="3">
        <v>0</v>
      </c>
      <c r="AS22" s="3">
        <v>14.7</v>
      </c>
      <c r="AT22" s="3">
        <v>318.5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5">
      <c r="A23" s="4" t="s">
        <v>135</v>
      </c>
      <c r="B23" s="3">
        <v>-3.3</v>
      </c>
      <c r="C23" s="3">
        <v>-30.4</v>
      </c>
      <c r="D23" s="3">
        <v>30.4</v>
      </c>
      <c r="E23" s="3">
        <v>0</v>
      </c>
      <c r="F23" s="3">
        <v>0</v>
      </c>
      <c r="G23" s="3">
        <v>0</v>
      </c>
      <c r="H23" s="3">
        <v>-121.5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-32.5</v>
      </c>
      <c r="O23" s="3">
        <v>0</v>
      </c>
      <c r="P23" s="3">
        <v>0</v>
      </c>
      <c r="Q23" s="3">
        <v>60.7</v>
      </c>
      <c r="R23" s="3">
        <v>-122.2</v>
      </c>
      <c r="S23" s="3">
        <v>45.6</v>
      </c>
      <c r="T23" s="3">
        <v>-32.1</v>
      </c>
      <c r="U23" s="3">
        <v>-50.2</v>
      </c>
      <c r="V23" s="3">
        <v>30.4</v>
      </c>
      <c r="W23" s="3">
        <v>60.7</v>
      </c>
      <c r="X23" s="3">
        <v>0</v>
      </c>
      <c r="Y23" s="3">
        <v>-0.5</v>
      </c>
      <c r="Z23" s="3">
        <v>-375.6</v>
      </c>
      <c r="AA23" s="3">
        <v>-114.2</v>
      </c>
      <c r="AB23" s="3">
        <v>0</v>
      </c>
      <c r="AC23" s="3">
        <v>0</v>
      </c>
      <c r="AD23" s="3">
        <v>3.9</v>
      </c>
      <c r="AE23" s="3">
        <v>0</v>
      </c>
      <c r="AF23" s="3">
        <v>-30.4</v>
      </c>
      <c r="AG23" s="3">
        <v>0</v>
      </c>
      <c r="AH23" s="3">
        <v>39.9</v>
      </c>
      <c r="AI23" s="5">
        <v>0</v>
      </c>
      <c r="AJ23" s="5">
        <v>-31.1</v>
      </c>
      <c r="AK23" s="3">
        <v>15.2</v>
      </c>
      <c r="AL23" s="3">
        <v>1.1000000000000001</v>
      </c>
      <c r="AM23" s="3">
        <v>86</v>
      </c>
      <c r="AN23" s="3">
        <v>30.4</v>
      </c>
      <c r="AO23" s="3">
        <v>0</v>
      </c>
      <c r="AP23" s="3">
        <v>-39.5</v>
      </c>
      <c r="AQ23" s="3">
        <v>-80.900000000000006</v>
      </c>
      <c r="AR23" s="3">
        <v>11.8</v>
      </c>
      <c r="AS23" s="3">
        <v>15.2</v>
      </c>
      <c r="AT23" s="3">
        <v>-91.1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5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-124.6</v>
      </c>
      <c r="O24" s="3">
        <v>0</v>
      </c>
      <c r="P24" s="3">
        <v>0</v>
      </c>
      <c r="Q24" s="3">
        <v>0</v>
      </c>
      <c r="R24" s="3">
        <v>95.1</v>
      </c>
      <c r="S24" s="3">
        <v>0</v>
      </c>
      <c r="T24" s="3">
        <v>41</v>
      </c>
      <c r="U24" s="3">
        <v>11.3</v>
      </c>
      <c r="V24" s="3">
        <v>29.3</v>
      </c>
      <c r="W24" s="3">
        <v>-43.9</v>
      </c>
      <c r="X24" s="3">
        <v>0</v>
      </c>
      <c r="Y24" s="3">
        <v>-0.5</v>
      </c>
      <c r="Z24" s="3">
        <v>-129.19999999999999</v>
      </c>
      <c r="AA24" s="3">
        <v>-19.899999999999999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-266.10000000000002</v>
      </c>
      <c r="AI24" s="5">
        <v>0</v>
      </c>
      <c r="AJ24" s="5">
        <v>-80.599999999999994</v>
      </c>
      <c r="AK24" s="3">
        <v>0</v>
      </c>
      <c r="AL24" s="3">
        <v>0</v>
      </c>
      <c r="AM24" s="3">
        <v>24.5</v>
      </c>
      <c r="AN24" s="3">
        <v>26.4</v>
      </c>
      <c r="AO24" s="3">
        <v>0</v>
      </c>
      <c r="AP24" s="3">
        <v>-8.8000000000000007</v>
      </c>
      <c r="AQ24" s="3">
        <v>-78</v>
      </c>
      <c r="AR24" s="3">
        <v>16.399999999999999</v>
      </c>
      <c r="AS24" s="3">
        <v>14.6</v>
      </c>
      <c r="AT24" s="3">
        <v>0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5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-142</v>
      </c>
      <c r="O25" s="3">
        <v>0</v>
      </c>
      <c r="P25" s="3">
        <v>0</v>
      </c>
      <c r="Q25" s="3">
        <v>0</v>
      </c>
      <c r="R25" s="3">
        <v>203.6</v>
      </c>
      <c r="S25" s="3">
        <v>37.700000000000003</v>
      </c>
      <c r="T25" s="3">
        <v>-8.3000000000000007</v>
      </c>
      <c r="U25" s="3">
        <v>9.6</v>
      </c>
      <c r="V25" s="3">
        <v>30.2</v>
      </c>
      <c r="W25" s="3">
        <v>-45.2</v>
      </c>
      <c r="X25" s="3">
        <v>0</v>
      </c>
      <c r="Y25" s="3">
        <v>-1.4</v>
      </c>
      <c r="Z25" s="3">
        <v>-133.19999999999999</v>
      </c>
      <c r="AA25" s="3">
        <v>-15.4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-278.8</v>
      </c>
      <c r="AI25" s="5">
        <v>0</v>
      </c>
      <c r="AJ25" s="5">
        <v>22.7</v>
      </c>
      <c r="AK25" s="3">
        <v>37.700000000000003</v>
      </c>
      <c r="AL25" s="3">
        <v>0</v>
      </c>
      <c r="AM25" s="3">
        <v>24</v>
      </c>
      <c r="AN25" s="3">
        <v>27.1</v>
      </c>
      <c r="AO25" s="3">
        <v>0</v>
      </c>
      <c r="AP25" s="3">
        <v>-9</v>
      </c>
      <c r="AQ25" s="3">
        <v>-75.2</v>
      </c>
      <c r="AR25" s="3">
        <v>13.5</v>
      </c>
      <c r="AS25" s="3">
        <v>15.1</v>
      </c>
      <c r="AT25" s="3">
        <v>0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5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3.1</v>
      </c>
      <c r="O26" s="3">
        <v>0</v>
      </c>
      <c r="P26" s="3">
        <v>0</v>
      </c>
      <c r="Q26" s="3">
        <v>0</v>
      </c>
      <c r="R26" s="3">
        <v>182.2</v>
      </c>
      <c r="S26" s="3">
        <v>37.6</v>
      </c>
      <c r="T26" s="3">
        <v>-105.2</v>
      </c>
      <c r="U26" s="3">
        <v>16.3</v>
      </c>
      <c r="V26" s="3">
        <v>30</v>
      </c>
      <c r="W26" s="3">
        <v>-45.1</v>
      </c>
      <c r="X26" s="3">
        <v>0</v>
      </c>
      <c r="Y26" s="3">
        <v>-1.1000000000000001</v>
      </c>
      <c r="Z26" s="3">
        <v>-136.6</v>
      </c>
      <c r="AA26" s="3">
        <v>-15.3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-181</v>
      </c>
      <c r="AI26" s="5">
        <v>0</v>
      </c>
      <c r="AJ26" s="5">
        <v>-28.1</v>
      </c>
      <c r="AK26" s="3">
        <v>37.6</v>
      </c>
      <c r="AL26" s="3">
        <v>0</v>
      </c>
      <c r="AM26" s="3">
        <v>45.4</v>
      </c>
      <c r="AN26" s="3">
        <v>27</v>
      </c>
      <c r="AO26" s="3">
        <v>0</v>
      </c>
      <c r="AP26" s="3">
        <v>-9</v>
      </c>
      <c r="AQ26" s="3">
        <v>-74.900000000000006</v>
      </c>
      <c r="AR26" s="3">
        <v>14.3</v>
      </c>
      <c r="AS26" s="3">
        <v>15</v>
      </c>
      <c r="AT26" s="3">
        <v>0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5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-6.9</v>
      </c>
      <c r="O27" s="3">
        <v>0</v>
      </c>
      <c r="P27" s="3">
        <v>0</v>
      </c>
      <c r="Q27" s="3">
        <v>0</v>
      </c>
      <c r="R27" s="3">
        <v>134.80000000000001</v>
      </c>
      <c r="S27" s="3">
        <v>15.8</v>
      </c>
      <c r="T27" s="3">
        <v>-94.6</v>
      </c>
      <c r="U27" s="3">
        <v>15</v>
      </c>
      <c r="V27" s="3">
        <v>27</v>
      </c>
      <c r="W27" s="3">
        <v>-40.6</v>
      </c>
      <c r="X27" s="3">
        <v>0</v>
      </c>
      <c r="Y27" s="3">
        <v>-0.9</v>
      </c>
      <c r="Z27" s="3">
        <v>-122.9</v>
      </c>
      <c r="AA27" s="3">
        <v>-13.8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-163.4</v>
      </c>
      <c r="AI27" s="5">
        <v>0</v>
      </c>
      <c r="AJ27" s="5">
        <v>-54.5</v>
      </c>
      <c r="AK27" s="3">
        <v>15.8</v>
      </c>
      <c r="AL27" s="3">
        <v>0</v>
      </c>
      <c r="AM27" s="3">
        <v>41.2</v>
      </c>
      <c r="AN27" s="3">
        <v>24.3</v>
      </c>
      <c r="AO27" s="3">
        <v>0</v>
      </c>
      <c r="AP27" s="3">
        <v>-8.1</v>
      </c>
      <c r="AQ27" s="3">
        <v>-67.400000000000006</v>
      </c>
      <c r="AR27" s="3">
        <v>25.8</v>
      </c>
      <c r="AS27" s="3">
        <v>13.5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5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-8.9</v>
      </c>
      <c r="O28" s="3">
        <v>0</v>
      </c>
      <c r="P28" s="3">
        <v>0</v>
      </c>
      <c r="Q28" s="3">
        <v>0</v>
      </c>
      <c r="R28" s="3">
        <v>119.9</v>
      </c>
      <c r="S28" s="3">
        <v>0</v>
      </c>
      <c r="T28" s="3">
        <v>-104.4</v>
      </c>
      <c r="U28" s="3">
        <v>16</v>
      </c>
      <c r="V28" s="3">
        <v>29.8</v>
      </c>
      <c r="W28" s="3">
        <v>-44.7</v>
      </c>
      <c r="X28" s="3">
        <v>0</v>
      </c>
      <c r="Y28" s="3">
        <v>-0.4</v>
      </c>
      <c r="Z28" s="3">
        <v>-135.69999999999999</v>
      </c>
      <c r="AA28" s="3">
        <v>-20.3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-182</v>
      </c>
      <c r="AI28" s="5">
        <v>0</v>
      </c>
      <c r="AJ28" s="5">
        <v>-88.9</v>
      </c>
      <c r="AK28" s="3">
        <v>0</v>
      </c>
      <c r="AL28" s="3">
        <v>0</v>
      </c>
      <c r="AM28" s="3">
        <v>45</v>
      </c>
      <c r="AN28" s="3">
        <v>26.8</v>
      </c>
      <c r="AO28" s="3">
        <v>0</v>
      </c>
      <c r="AP28" s="3">
        <v>-8.9</v>
      </c>
      <c r="AQ28" s="3">
        <v>-29.2</v>
      </c>
      <c r="AR28" s="3">
        <v>15.9</v>
      </c>
      <c r="AS28" s="3">
        <v>14.9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5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-21.9</v>
      </c>
      <c r="O29" s="3">
        <v>0</v>
      </c>
      <c r="P29" s="3">
        <v>0</v>
      </c>
      <c r="Q29" s="3">
        <v>0</v>
      </c>
      <c r="R29" s="3">
        <v>-111.1</v>
      </c>
      <c r="S29" s="3">
        <v>0</v>
      </c>
      <c r="T29" s="3">
        <v>0</v>
      </c>
      <c r="U29" s="3">
        <v>16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-19.600000000000001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-177.2</v>
      </c>
      <c r="AI29" s="3">
        <v>0</v>
      </c>
      <c r="AJ29" s="3">
        <v>3.9</v>
      </c>
      <c r="AK29" s="3">
        <v>0</v>
      </c>
      <c r="AL29" s="3">
        <v>0</v>
      </c>
      <c r="AM29" s="3">
        <v>43.4</v>
      </c>
      <c r="AN29" s="3">
        <v>-2.9</v>
      </c>
      <c r="AO29" s="3">
        <v>0</v>
      </c>
      <c r="AP29" s="3">
        <v>-8.6</v>
      </c>
      <c r="AQ29" s="3">
        <v>-28.2</v>
      </c>
      <c r="AR29" s="3">
        <v>20.100000000000001</v>
      </c>
      <c r="AS29" s="3">
        <v>14.4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5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-43.4</v>
      </c>
      <c r="O30" s="3">
        <v>0</v>
      </c>
      <c r="P30" s="3">
        <v>0</v>
      </c>
      <c r="Q30" s="3">
        <v>0</v>
      </c>
      <c r="R30" s="3">
        <v>-112.8</v>
      </c>
      <c r="S30" s="3">
        <v>0</v>
      </c>
      <c r="T30" s="3">
        <v>0</v>
      </c>
      <c r="U30" s="3">
        <v>16.2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-111.3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-42.2</v>
      </c>
      <c r="AI30" s="3">
        <v>0</v>
      </c>
      <c r="AJ30" s="3">
        <v>5.6</v>
      </c>
      <c r="AK30" s="3">
        <v>0</v>
      </c>
      <c r="AL30" s="3">
        <v>0</v>
      </c>
      <c r="AM30" s="3">
        <v>44.6</v>
      </c>
      <c r="AN30" s="3">
        <v>-3</v>
      </c>
      <c r="AO30" s="3">
        <v>0</v>
      </c>
      <c r="AP30" s="3">
        <v>-8.9</v>
      </c>
      <c r="AQ30" s="3">
        <v>-29</v>
      </c>
      <c r="AR30" s="3">
        <v>17.3</v>
      </c>
      <c r="AS30" s="3">
        <v>14.8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5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-23.5</v>
      </c>
      <c r="O31" s="3">
        <v>0</v>
      </c>
      <c r="P31" s="3">
        <v>0</v>
      </c>
      <c r="Q31" s="3">
        <v>0</v>
      </c>
      <c r="R31" s="3">
        <v>-110.2</v>
      </c>
      <c r="S31" s="3">
        <v>0</v>
      </c>
      <c r="T31" s="3">
        <v>0</v>
      </c>
      <c r="U31" s="3">
        <v>15.7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-107.3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-177.7</v>
      </c>
      <c r="AI31" s="3">
        <v>0</v>
      </c>
      <c r="AJ31" s="3">
        <v>4</v>
      </c>
      <c r="AK31" s="3">
        <v>0</v>
      </c>
      <c r="AL31" s="3">
        <v>0</v>
      </c>
      <c r="AM31" s="3">
        <v>43</v>
      </c>
      <c r="AN31" s="3">
        <v>-2.9</v>
      </c>
      <c r="AO31" s="3">
        <v>0</v>
      </c>
      <c r="AP31" s="3">
        <v>-8.6</v>
      </c>
      <c r="AQ31" s="3">
        <v>-28</v>
      </c>
      <c r="AR31" s="3">
        <v>21.4</v>
      </c>
      <c r="AS31" s="3">
        <v>14.3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5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-18.600000000000001</v>
      </c>
      <c r="O32" s="3">
        <v>0</v>
      </c>
      <c r="P32" s="3">
        <v>0</v>
      </c>
      <c r="Q32" s="3">
        <v>0</v>
      </c>
      <c r="R32" s="3">
        <v>-115.6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-177.3</v>
      </c>
      <c r="AI32" s="3">
        <v>0</v>
      </c>
      <c r="AJ32" s="3">
        <v>1.9</v>
      </c>
      <c r="AK32" s="3">
        <v>0</v>
      </c>
      <c r="AL32" s="3">
        <v>0</v>
      </c>
      <c r="AM32" s="3">
        <v>44.1</v>
      </c>
      <c r="AN32" s="3">
        <v>-2.9</v>
      </c>
      <c r="AO32" s="3">
        <v>0</v>
      </c>
      <c r="AP32" s="3">
        <v>-8.8000000000000007</v>
      </c>
      <c r="AQ32" s="3">
        <v>-28.8</v>
      </c>
      <c r="AR32" s="3">
        <v>18.7</v>
      </c>
      <c r="AS32" s="3">
        <v>14.7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5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-20.2</v>
      </c>
      <c r="O33" s="3">
        <v>0</v>
      </c>
      <c r="P33" s="3">
        <v>0</v>
      </c>
      <c r="Q33" s="3">
        <v>0</v>
      </c>
      <c r="R33" s="3">
        <v>-117</v>
      </c>
      <c r="S33" s="3">
        <v>0</v>
      </c>
      <c r="T33" s="3">
        <v>0</v>
      </c>
      <c r="U33" s="3">
        <v>15.8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-110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-178.2</v>
      </c>
      <c r="AI33" s="3">
        <v>0</v>
      </c>
      <c r="AJ33" s="3">
        <v>0</v>
      </c>
      <c r="AK33" s="3">
        <v>0</v>
      </c>
      <c r="AL33" s="3">
        <v>0</v>
      </c>
      <c r="AM33" s="3">
        <v>43.9</v>
      </c>
      <c r="AN33" s="3">
        <v>-2.9</v>
      </c>
      <c r="AO33" s="3">
        <v>0</v>
      </c>
      <c r="AP33" s="3">
        <v>-8.8000000000000007</v>
      </c>
      <c r="AQ33" s="3">
        <v>-28.7</v>
      </c>
      <c r="AR33" s="3">
        <v>19.399999999999999</v>
      </c>
      <c r="AS33" s="3">
        <v>14.6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5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-19.3</v>
      </c>
      <c r="O34" s="3">
        <v>0</v>
      </c>
      <c r="P34" s="3">
        <v>0</v>
      </c>
      <c r="Q34" s="3">
        <v>0</v>
      </c>
      <c r="R34" s="3">
        <v>-112.8</v>
      </c>
      <c r="S34" s="3">
        <v>0</v>
      </c>
      <c r="T34" s="3">
        <v>0</v>
      </c>
      <c r="U34" s="3">
        <v>15.3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-106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-171.6</v>
      </c>
      <c r="AI34" s="3">
        <v>0</v>
      </c>
      <c r="AJ34" s="3">
        <v>0</v>
      </c>
      <c r="AK34" s="3">
        <v>0</v>
      </c>
      <c r="AL34" s="3">
        <v>0</v>
      </c>
      <c r="AM34" s="3">
        <v>42.4</v>
      </c>
      <c r="AN34" s="3">
        <v>-2.8</v>
      </c>
      <c r="AO34" s="3">
        <v>0</v>
      </c>
      <c r="AP34" s="3">
        <v>-8.5</v>
      </c>
      <c r="AQ34" s="3">
        <v>-27.6</v>
      </c>
      <c r="AR34" s="3">
        <v>23.4</v>
      </c>
      <c r="AS34" s="3">
        <v>14.1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5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-38.5</v>
      </c>
      <c r="O35" s="3">
        <v>0</v>
      </c>
      <c r="P35" s="3">
        <v>0</v>
      </c>
      <c r="Q35" s="3">
        <v>0</v>
      </c>
      <c r="R35" s="3">
        <v>-116.1</v>
      </c>
      <c r="S35" s="3">
        <v>0</v>
      </c>
      <c r="T35" s="3">
        <v>0</v>
      </c>
      <c r="U35" s="3">
        <v>15.6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-109.1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-37.4</v>
      </c>
      <c r="AI35" s="3">
        <v>0</v>
      </c>
      <c r="AJ35" s="3">
        <v>0</v>
      </c>
      <c r="AK35" s="3">
        <v>0</v>
      </c>
      <c r="AL35" s="3">
        <v>0</v>
      </c>
      <c r="AM35" s="3">
        <v>43.5</v>
      </c>
      <c r="AN35" s="3">
        <v>-2.9</v>
      </c>
      <c r="AO35" s="3">
        <v>0</v>
      </c>
      <c r="AP35" s="3">
        <v>-8.6999999999999993</v>
      </c>
      <c r="AQ35" s="3">
        <v>-28.4</v>
      </c>
      <c r="AR35" s="3">
        <v>6.9</v>
      </c>
      <c r="AS35" s="3">
        <v>14.5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5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306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43</v>
      </c>
      <c r="V36" s="3">
        <v>0</v>
      </c>
      <c r="W36" s="3">
        <v>0</v>
      </c>
      <c r="X36" s="3">
        <v>0</v>
      </c>
      <c r="Y36" s="3">
        <v>-0.5</v>
      </c>
      <c r="Z36" s="3">
        <v>0</v>
      </c>
      <c r="AA36" s="3">
        <v>-19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-170.3</v>
      </c>
      <c r="AI36" s="3">
        <v>0</v>
      </c>
      <c r="AJ36" s="3">
        <v>0</v>
      </c>
      <c r="AK36" s="3">
        <v>0</v>
      </c>
      <c r="AL36" s="3">
        <v>0</v>
      </c>
      <c r="AM36" s="3">
        <v>41.9</v>
      </c>
      <c r="AN36" s="3">
        <v>-2.8</v>
      </c>
      <c r="AO36" s="3">
        <v>0</v>
      </c>
      <c r="AP36" s="3">
        <v>-8.4</v>
      </c>
      <c r="AQ36" s="3">
        <v>-27.4</v>
      </c>
      <c r="AR36" s="3">
        <v>10.8</v>
      </c>
      <c r="AS36" s="3">
        <v>14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5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314.5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44.1</v>
      </c>
      <c r="V37" s="3">
        <v>0</v>
      </c>
      <c r="W37" s="3">
        <v>0</v>
      </c>
      <c r="X37" s="3">
        <v>0</v>
      </c>
      <c r="Y37" s="3">
        <v>-1.3</v>
      </c>
      <c r="Z37" s="3">
        <v>0</v>
      </c>
      <c r="AA37" s="3">
        <v>-14.7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-175.6</v>
      </c>
      <c r="AI37" s="3">
        <v>0</v>
      </c>
      <c r="AJ37" s="3">
        <v>0</v>
      </c>
      <c r="AK37" s="3">
        <v>0</v>
      </c>
      <c r="AL37" s="3">
        <v>0</v>
      </c>
      <c r="AM37" s="3">
        <v>43</v>
      </c>
      <c r="AN37" s="3">
        <v>-2.9</v>
      </c>
      <c r="AO37" s="3">
        <v>0</v>
      </c>
      <c r="AP37" s="3">
        <v>-8.6</v>
      </c>
      <c r="AQ37" s="3">
        <v>-23.3</v>
      </c>
      <c r="AR37" s="3">
        <v>8.3000000000000007</v>
      </c>
      <c r="AS37" s="3">
        <v>14.4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5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313.10000000000002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43.8</v>
      </c>
      <c r="V38" s="3">
        <v>0</v>
      </c>
      <c r="W38" s="3">
        <v>0</v>
      </c>
      <c r="X38" s="3">
        <v>0</v>
      </c>
      <c r="Y38" s="3">
        <v>-0.9</v>
      </c>
      <c r="Z38" s="3">
        <v>-28.6</v>
      </c>
      <c r="AA38" s="3">
        <v>-14.6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-189.1</v>
      </c>
      <c r="AI38" s="3">
        <v>0</v>
      </c>
      <c r="AJ38" s="3">
        <v>0</v>
      </c>
      <c r="AK38" s="3">
        <v>0</v>
      </c>
      <c r="AL38" s="3">
        <v>0</v>
      </c>
      <c r="AM38" s="3">
        <v>42.8</v>
      </c>
      <c r="AN38" s="3">
        <v>-2.9</v>
      </c>
      <c r="AO38" s="3">
        <v>0</v>
      </c>
      <c r="AP38" s="3">
        <v>-8.6</v>
      </c>
      <c r="AQ38" s="3">
        <v>-23.2</v>
      </c>
      <c r="AR38" s="3">
        <v>12.9</v>
      </c>
      <c r="AS38" s="3">
        <v>0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5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275.2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39.700000000000003</v>
      </c>
      <c r="V39" s="3">
        <v>0</v>
      </c>
      <c r="W39" s="3">
        <v>0</v>
      </c>
      <c r="X39" s="3">
        <v>0</v>
      </c>
      <c r="Y39" s="3">
        <v>-0.6</v>
      </c>
      <c r="Z39" s="3">
        <v>-25.7</v>
      </c>
      <c r="AA39" s="3">
        <v>-13.1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-176.6</v>
      </c>
      <c r="AI39" s="3">
        <v>0</v>
      </c>
      <c r="AJ39" s="3">
        <v>0</v>
      </c>
      <c r="AK39" s="3">
        <v>0</v>
      </c>
      <c r="AL39" s="3">
        <v>0</v>
      </c>
      <c r="AM39" s="3">
        <v>38.700000000000003</v>
      </c>
      <c r="AN39" s="3">
        <v>-2.6</v>
      </c>
      <c r="AO39" s="3">
        <v>0</v>
      </c>
      <c r="AP39" s="3">
        <v>-7.7</v>
      </c>
      <c r="AQ39" s="3">
        <v>-20.9</v>
      </c>
      <c r="AR39" s="3">
        <v>22.4</v>
      </c>
      <c r="AS39" s="3">
        <v>0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5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303.3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43.3</v>
      </c>
      <c r="V40" s="3">
        <v>0</v>
      </c>
      <c r="W40" s="3">
        <v>0</v>
      </c>
      <c r="X40" s="3">
        <v>0</v>
      </c>
      <c r="Y40" s="3">
        <v>-0.4</v>
      </c>
      <c r="Z40" s="3">
        <v>-28.3</v>
      </c>
      <c r="AA40" s="3">
        <v>-19.3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-194.7</v>
      </c>
      <c r="AI40" s="3">
        <v>0</v>
      </c>
      <c r="AJ40" s="3">
        <v>0</v>
      </c>
      <c r="AK40" s="3">
        <v>0</v>
      </c>
      <c r="AL40" s="3">
        <v>0</v>
      </c>
      <c r="AM40" s="3">
        <v>42.3</v>
      </c>
      <c r="AN40" s="3">
        <v>-2.8</v>
      </c>
      <c r="AO40" s="3">
        <v>0</v>
      </c>
      <c r="AP40" s="3">
        <v>-8.5</v>
      </c>
      <c r="AQ40" s="3">
        <v>-27.8</v>
      </c>
      <c r="AR40" s="3">
        <v>14.1</v>
      </c>
      <c r="AS40" s="3">
        <v>0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5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292.2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41.8</v>
      </c>
      <c r="V41" s="3">
        <v>0</v>
      </c>
      <c r="W41" s="3">
        <v>0</v>
      </c>
      <c r="X41" s="3">
        <v>0</v>
      </c>
      <c r="Y41" s="3">
        <v>-0.3</v>
      </c>
      <c r="Z41" s="3">
        <v>-27.3</v>
      </c>
      <c r="AA41" s="3">
        <v>-18.600000000000001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-187.6</v>
      </c>
      <c r="AI41" s="3">
        <v>0</v>
      </c>
      <c r="AJ41" s="3">
        <v>0</v>
      </c>
      <c r="AK41" s="3">
        <v>0</v>
      </c>
      <c r="AL41" s="3">
        <v>0</v>
      </c>
      <c r="AM41" s="3">
        <v>40.799999999999997</v>
      </c>
      <c r="AN41" s="3">
        <v>-2.7</v>
      </c>
      <c r="AO41" s="3">
        <v>0</v>
      </c>
      <c r="AP41" s="3">
        <v>-8.1999999999999993</v>
      </c>
      <c r="AQ41" s="3">
        <v>-26.8</v>
      </c>
      <c r="AR41" s="3">
        <v>17.5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5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282.7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28.7</v>
      </c>
      <c r="V42" s="3">
        <v>0</v>
      </c>
      <c r="W42" s="3">
        <v>0</v>
      </c>
      <c r="X42" s="3">
        <v>0</v>
      </c>
      <c r="Y42" s="3">
        <v>-0.3</v>
      </c>
      <c r="Z42" s="3">
        <v>-28.1</v>
      </c>
      <c r="AA42" s="3">
        <v>-19.100000000000001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-57.6</v>
      </c>
      <c r="AI42" s="3">
        <v>0</v>
      </c>
      <c r="AJ42" s="3">
        <v>0</v>
      </c>
      <c r="AK42" s="3">
        <v>0</v>
      </c>
      <c r="AL42" s="3">
        <v>0</v>
      </c>
      <c r="AM42" s="3">
        <v>41.9</v>
      </c>
      <c r="AN42" s="3">
        <v>-2.8</v>
      </c>
      <c r="AO42" s="3">
        <v>0</v>
      </c>
      <c r="AP42" s="3">
        <v>-8.4</v>
      </c>
      <c r="AQ42" s="3">
        <v>-27.6</v>
      </c>
      <c r="AR42" s="3">
        <v>15.2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5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289.60000000000002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3.3</v>
      </c>
      <c r="V43" s="3">
        <v>0</v>
      </c>
      <c r="W43" s="3">
        <v>0</v>
      </c>
      <c r="X43" s="3">
        <v>0</v>
      </c>
      <c r="Y43" s="3">
        <v>-0.3</v>
      </c>
      <c r="Z43" s="3">
        <v>-27</v>
      </c>
      <c r="AA43" s="3">
        <v>-18.399999999999999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-185.9</v>
      </c>
      <c r="AI43" s="3">
        <v>0</v>
      </c>
      <c r="AJ43" s="3">
        <v>0</v>
      </c>
      <c r="AK43" s="3">
        <v>0</v>
      </c>
      <c r="AL43" s="3">
        <v>0</v>
      </c>
      <c r="AM43" s="3">
        <v>40.4</v>
      </c>
      <c r="AN43" s="3">
        <v>-2.7</v>
      </c>
      <c r="AO43" s="3">
        <v>0</v>
      </c>
      <c r="AP43" s="3">
        <v>-8.1</v>
      </c>
      <c r="AQ43" s="3">
        <v>-26.6</v>
      </c>
      <c r="AR43" s="3">
        <v>18.600000000000001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5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297.8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-27.8</v>
      </c>
      <c r="AA44" s="3">
        <v>-19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-191.2</v>
      </c>
      <c r="AI44" s="3">
        <v>0</v>
      </c>
      <c r="AJ44" s="3">
        <v>0</v>
      </c>
      <c r="AK44" s="3">
        <v>0</v>
      </c>
      <c r="AL44" s="3">
        <v>0</v>
      </c>
      <c r="AM44" s="3">
        <v>41.4</v>
      </c>
      <c r="AN44" s="3">
        <v>-2.8</v>
      </c>
      <c r="AO44" s="3">
        <v>0</v>
      </c>
      <c r="AP44" s="3">
        <v>-8.4</v>
      </c>
      <c r="AQ44" s="3">
        <v>-27.3</v>
      </c>
      <c r="AR44" s="3">
        <v>16.3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5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296.39999999999998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3.2</v>
      </c>
      <c r="V45" s="3">
        <v>0</v>
      </c>
      <c r="W45" s="3">
        <v>0</v>
      </c>
      <c r="X45" s="3">
        <v>0</v>
      </c>
      <c r="Y45" s="3">
        <v>-0.3</v>
      </c>
      <c r="Z45" s="3">
        <v>-27.7</v>
      </c>
      <c r="AA45" s="3">
        <v>-18.899999999999999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-190.3</v>
      </c>
      <c r="AI45" s="3">
        <v>0</v>
      </c>
      <c r="AJ45" s="3">
        <v>0</v>
      </c>
      <c r="AK45" s="3">
        <v>0</v>
      </c>
      <c r="AL45" s="3">
        <v>0</v>
      </c>
      <c r="AM45" s="3">
        <v>41.1</v>
      </c>
      <c r="AN45" s="3">
        <v>-2.8</v>
      </c>
      <c r="AO45" s="3">
        <v>0</v>
      </c>
      <c r="AP45" s="3">
        <v>-8.3000000000000007</v>
      </c>
      <c r="AQ45" s="3">
        <v>-27.2</v>
      </c>
      <c r="AR45" s="3">
        <v>16.8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5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285.60000000000002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3.1</v>
      </c>
      <c r="V46" s="3">
        <v>0</v>
      </c>
      <c r="W46" s="3">
        <v>0</v>
      </c>
      <c r="X46" s="3">
        <v>0</v>
      </c>
      <c r="Y46" s="3">
        <v>-0.3</v>
      </c>
      <c r="Z46" s="3">
        <v>-26.7</v>
      </c>
      <c r="AA46" s="3">
        <v>-18.2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-183.3</v>
      </c>
      <c r="AI46" s="3">
        <v>0</v>
      </c>
      <c r="AJ46" s="3">
        <v>0</v>
      </c>
      <c r="AK46" s="3">
        <v>0</v>
      </c>
      <c r="AL46" s="3">
        <v>0</v>
      </c>
      <c r="AM46" s="3">
        <v>39.700000000000003</v>
      </c>
      <c r="AN46" s="3">
        <v>-2.7</v>
      </c>
      <c r="AO46" s="3">
        <v>0</v>
      </c>
      <c r="AP46" s="3">
        <v>-8</v>
      </c>
      <c r="AQ46" s="3">
        <v>-26.2</v>
      </c>
      <c r="AR46" s="3">
        <v>20.100000000000001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5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276.2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-0.3</v>
      </c>
      <c r="Z47" s="3">
        <v>-27.4</v>
      </c>
      <c r="AA47" s="3">
        <v>-18.7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-56.3</v>
      </c>
      <c r="AI47" s="3">
        <v>0</v>
      </c>
      <c r="AJ47" s="3">
        <v>0</v>
      </c>
      <c r="AK47" s="3">
        <v>0</v>
      </c>
      <c r="AL47" s="3">
        <v>0</v>
      </c>
      <c r="AM47" s="3">
        <v>40.700000000000003</v>
      </c>
      <c r="AN47" s="3">
        <v>-2.8</v>
      </c>
      <c r="AO47" s="3">
        <v>0</v>
      </c>
      <c r="AP47" s="3">
        <v>-8.3000000000000007</v>
      </c>
      <c r="AQ47" s="3">
        <v>-27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5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282.89999999999998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3">
        <v>0</v>
      </c>
      <c r="W48" s="3">
        <v>0</v>
      </c>
      <c r="X48" s="3">
        <v>0</v>
      </c>
      <c r="Y48" s="3">
        <v>-0.4</v>
      </c>
      <c r="Z48" s="3">
        <v>-26.4</v>
      </c>
      <c r="AA48" s="3">
        <v>-18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-181.6</v>
      </c>
      <c r="AI48" s="3">
        <v>0</v>
      </c>
      <c r="AJ48" s="3">
        <v>0</v>
      </c>
      <c r="AK48" s="3">
        <v>0</v>
      </c>
      <c r="AL48" s="3">
        <v>0</v>
      </c>
      <c r="AM48" s="3">
        <v>39.200000000000003</v>
      </c>
      <c r="AN48" s="3">
        <v>-2.6</v>
      </c>
      <c r="AO48" s="3">
        <v>0</v>
      </c>
      <c r="AP48" s="3">
        <v>-7.9</v>
      </c>
      <c r="AQ48" s="3">
        <v>-26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5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290.89999999999998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2.9</v>
      </c>
      <c r="V49" s="3">
        <v>0</v>
      </c>
      <c r="W49" s="3">
        <v>0</v>
      </c>
      <c r="X49" s="3">
        <v>0</v>
      </c>
      <c r="Y49" s="3">
        <v>-1</v>
      </c>
      <c r="Z49" s="3">
        <v>-27.2</v>
      </c>
      <c r="AA49" s="3">
        <v>-13.9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-186.7</v>
      </c>
      <c r="AI49" s="3">
        <v>0</v>
      </c>
      <c r="AJ49" s="3">
        <v>0</v>
      </c>
      <c r="AK49" s="3">
        <v>0</v>
      </c>
      <c r="AL49" s="3">
        <v>0</v>
      </c>
      <c r="AM49" s="3">
        <v>40.200000000000003</v>
      </c>
      <c r="AN49" s="3">
        <v>-2.7</v>
      </c>
      <c r="AO49" s="3">
        <v>0</v>
      </c>
      <c r="AP49" s="3">
        <v>-8.1999999999999993</v>
      </c>
      <c r="AQ49" s="3">
        <v>-22.1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5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303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2.8</v>
      </c>
      <c r="V50" s="3">
        <v>0</v>
      </c>
      <c r="W50" s="3">
        <v>0</v>
      </c>
      <c r="X50" s="3">
        <v>0</v>
      </c>
      <c r="Y50" s="3">
        <v>-0.8</v>
      </c>
      <c r="Z50" s="3">
        <v>-27.1</v>
      </c>
      <c r="AA50" s="3">
        <v>-13.8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-185.8</v>
      </c>
      <c r="AI50" s="3">
        <v>0</v>
      </c>
      <c r="AJ50" s="3">
        <v>0</v>
      </c>
      <c r="AK50" s="3">
        <v>0</v>
      </c>
      <c r="AL50" s="3">
        <v>0</v>
      </c>
      <c r="AM50" s="3">
        <v>40</v>
      </c>
      <c r="AN50" s="3">
        <v>-2.7</v>
      </c>
      <c r="AO50" s="3">
        <v>0</v>
      </c>
      <c r="AP50" s="3">
        <v>-8.1</v>
      </c>
      <c r="AQ50" s="3">
        <v>-22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5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282.2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2.8</v>
      </c>
      <c r="V51" s="3">
        <v>0</v>
      </c>
      <c r="W51" s="3">
        <v>0</v>
      </c>
      <c r="X51" s="3">
        <v>0</v>
      </c>
      <c r="Y51" s="3">
        <v>-0.6</v>
      </c>
      <c r="Z51" s="3">
        <v>-25.2</v>
      </c>
      <c r="AA51" s="3">
        <v>-12.9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-173</v>
      </c>
      <c r="AI51" s="3">
        <v>0</v>
      </c>
      <c r="AJ51" s="3">
        <v>0</v>
      </c>
      <c r="AK51" s="3">
        <v>0</v>
      </c>
      <c r="AL51" s="3">
        <v>0</v>
      </c>
      <c r="AM51" s="3">
        <v>37.299999999999997</v>
      </c>
      <c r="AN51" s="3">
        <v>-2.5</v>
      </c>
      <c r="AO51" s="3">
        <v>0</v>
      </c>
      <c r="AP51" s="3">
        <v>-7.6</v>
      </c>
      <c r="AQ51" s="3">
        <v>-20.399999999999999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5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300.2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2.7</v>
      </c>
      <c r="V52" s="3">
        <v>0</v>
      </c>
      <c r="W52" s="3">
        <v>0</v>
      </c>
      <c r="X52" s="3">
        <v>0</v>
      </c>
      <c r="Y52" s="3">
        <v>-0.3</v>
      </c>
      <c r="Z52" s="3">
        <v>-26.8</v>
      </c>
      <c r="AA52" s="3">
        <v>-18.3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-184.1</v>
      </c>
      <c r="AI52" s="3">
        <v>0</v>
      </c>
      <c r="AJ52" s="3">
        <v>0</v>
      </c>
      <c r="AK52" s="3">
        <v>0</v>
      </c>
      <c r="AL52" s="3">
        <v>0</v>
      </c>
      <c r="AM52" s="3">
        <v>39.5</v>
      </c>
      <c r="AN52" s="3">
        <v>-2.7</v>
      </c>
      <c r="AO52" s="3">
        <v>0</v>
      </c>
      <c r="AP52" s="3">
        <v>-8.1</v>
      </c>
      <c r="AQ52" s="3">
        <v>-26.3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5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289.10000000000002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2.6</v>
      </c>
      <c r="V53" s="3">
        <v>0</v>
      </c>
      <c r="W53" s="3">
        <v>0</v>
      </c>
      <c r="X53" s="3">
        <v>0</v>
      </c>
      <c r="Y53" s="3">
        <v>-0.3</v>
      </c>
      <c r="Z53" s="3">
        <v>-25.8</v>
      </c>
      <c r="AA53" s="3">
        <v>-17.600000000000001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-177.3</v>
      </c>
      <c r="AI53" s="3">
        <v>0</v>
      </c>
      <c r="AJ53" s="3">
        <v>0</v>
      </c>
      <c r="AK53" s="3">
        <v>0</v>
      </c>
      <c r="AL53" s="3">
        <v>0</v>
      </c>
      <c r="AM53" s="3">
        <v>38.1</v>
      </c>
      <c r="AN53" s="3">
        <v>-2.6</v>
      </c>
      <c r="AO53" s="3">
        <v>0</v>
      </c>
      <c r="AP53" s="3">
        <v>-7.8</v>
      </c>
      <c r="AQ53" s="3">
        <v>-25.3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5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280.39999999999998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2.6</v>
      </c>
      <c r="V54" s="3">
        <v>0</v>
      </c>
      <c r="W54" s="3">
        <v>0</v>
      </c>
      <c r="X54" s="3">
        <v>0</v>
      </c>
      <c r="Y54" s="3">
        <v>-0.3</v>
      </c>
      <c r="Z54" s="3">
        <v>-26.5</v>
      </c>
      <c r="AA54" s="3">
        <v>-18.100000000000001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-54.4</v>
      </c>
      <c r="AI54" s="3">
        <v>0</v>
      </c>
      <c r="AJ54" s="3">
        <v>0</v>
      </c>
      <c r="AK54" s="3">
        <v>0</v>
      </c>
      <c r="AL54" s="3">
        <v>0</v>
      </c>
      <c r="AM54" s="3">
        <v>39.1</v>
      </c>
      <c r="AN54" s="3">
        <v>-2.7</v>
      </c>
      <c r="AO54" s="3">
        <v>0</v>
      </c>
      <c r="AP54" s="3">
        <v>-8</v>
      </c>
      <c r="AQ54" s="3">
        <v>-26.1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5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286.3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2.5</v>
      </c>
      <c r="V55" s="3">
        <v>0</v>
      </c>
      <c r="W55" s="3">
        <v>0</v>
      </c>
      <c r="X55" s="3">
        <v>0</v>
      </c>
      <c r="Y55" s="3">
        <v>-0.3</v>
      </c>
      <c r="Z55" s="3">
        <v>-25.6</v>
      </c>
      <c r="AA55" s="3">
        <v>-17.399999999999999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-175.6</v>
      </c>
      <c r="AI55" s="3">
        <v>0</v>
      </c>
      <c r="AJ55" s="3">
        <v>0</v>
      </c>
      <c r="AK55" s="3">
        <v>0</v>
      </c>
      <c r="AL55" s="3">
        <v>0</v>
      </c>
      <c r="AM55" s="3">
        <v>37.700000000000003</v>
      </c>
      <c r="AN55" s="3">
        <v>-2.6</v>
      </c>
      <c r="AO55" s="3">
        <v>0</v>
      </c>
      <c r="AP55" s="3">
        <v>-7.7</v>
      </c>
      <c r="AQ55" s="3">
        <v>-25.1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5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294.39999999999998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-26.3</v>
      </c>
      <c r="AA56" s="3">
        <v>-17.899999999999999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-180.5</v>
      </c>
      <c r="AI56" s="3">
        <v>0</v>
      </c>
      <c r="AJ56" s="3">
        <v>0</v>
      </c>
      <c r="AK56" s="3">
        <v>0</v>
      </c>
      <c r="AL56" s="3">
        <v>0</v>
      </c>
      <c r="AM56" s="3">
        <v>38.6</v>
      </c>
      <c r="AN56" s="3">
        <v>-2.6</v>
      </c>
      <c r="AO56" s="3">
        <v>0</v>
      </c>
      <c r="AP56" s="3">
        <v>-7.9</v>
      </c>
      <c r="AQ56" s="3">
        <v>-25.8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5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293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2.4</v>
      </c>
      <c r="V57" s="3">
        <v>0</v>
      </c>
      <c r="W57" s="3">
        <v>0</v>
      </c>
      <c r="X57" s="3">
        <v>0</v>
      </c>
      <c r="Y57" s="3">
        <v>-0.3</v>
      </c>
      <c r="Z57" s="3">
        <v>-26.2</v>
      </c>
      <c r="AA57" s="3">
        <v>-17.8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-179.7</v>
      </c>
      <c r="AI57" s="3">
        <v>0</v>
      </c>
      <c r="AJ57" s="3">
        <v>0</v>
      </c>
      <c r="AK57" s="3">
        <v>0</v>
      </c>
      <c r="AL57" s="3">
        <v>0</v>
      </c>
      <c r="AM57" s="3">
        <v>38.4</v>
      </c>
      <c r="AN57" s="3">
        <v>-2.6</v>
      </c>
      <c r="AO57" s="3">
        <v>0</v>
      </c>
      <c r="AP57" s="3">
        <v>-7.9</v>
      </c>
      <c r="AQ57" s="3">
        <v>-25.7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5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282.2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2.2999999999999998</v>
      </c>
      <c r="V58" s="3">
        <v>0</v>
      </c>
      <c r="W58" s="3">
        <v>0</v>
      </c>
      <c r="X58" s="3">
        <v>0</v>
      </c>
      <c r="Y58" s="3">
        <v>-0.3</v>
      </c>
      <c r="Z58" s="3">
        <v>-25.2</v>
      </c>
      <c r="AA58" s="3">
        <v>-17.2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-173</v>
      </c>
      <c r="AI58" s="3">
        <v>0</v>
      </c>
      <c r="AJ58" s="3">
        <v>0</v>
      </c>
      <c r="AK58" s="3">
        <v>0</v>
      </c>
      <c r="AL58" s="3">
        <v>0</v>
      </c>
      <c r="AM58" s="3">
        <v>37</v>
      </c>
      <c r="AN58" s="3">
        <v>-2.5</v>
      </c>
      <c r="AO58" s="3">
        <v>0</v>
      </c>
      <c r="AP58" s="3">
        <v>-7.6</v>
      </c>
      <c r="AQ58" s="3">
        <v>-24.7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5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273.7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-0.3</v>
      </c>
      <c r="Z59" s="3">
        <v>-25.9</v>
      </c>
      <c r="AA59" s="3">
        <v>-17.600000000000001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-53.1</v>
      </c>
      <c r="AI59" s="3">
        <v>0</v>
      </c>
      <c r="AJ59" s="3">
        <v>0</v>
      </c>
      <c r="AK59" s="3">
        <v>0</v>
      </c>
      <c r="AL59" s="3">
        <v>0</v>
      </c>
      <c r="AM59" s="3">
        <v>37.9</v>
      </c>
      <c r="AN59" s="3">
        <v>-2.6</v>
      </c>
      <c r="AO59" s="3">
        <v>0</v>
      </c>
      <c r="AP59" s="3">
        <v>-7.8</v>
      </c>
      <c r="AQ59" s="3">
        <v>-25.4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5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279.39999999999998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2.2000000000000002</v>
      </c>
      <c r="V60" s="3">
        <v>0</v>
      </c>
      <c r="W60" s="3">
        <v>0</v>
      </c>
      <c r="X60" s="3">
        <v>0</v>
      </c>
      <c r="Y60" s="3">
        <v>-0.4</v>
      </c>
      <c r="Z60" s="3">
        <v>-25</v>
      </c>
      <c r="AA60" s="3">
        <v>-17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-171.3</v>
      </c>
      <c r="AI60" s="3">
        <v>0</v>
      </c>
      <c r="AJ60" s="3">
        <v>0</v>
      </c>
      <c r="AK60" s="3">
        <v>0</v>
      </c>
      <c r="AL60" s="3">
        <v>0</v>
      </c>
      <c r="AM60" s="3">
        <v>36.5</v>
      </c>
      <c r="AN60" s="3">
        <v>-2.5</v>
      </c>
      <c r="AO60" s="3">
        <v>0</v>
      </c>
      <c r="AP60" s="3">
        <v>-7.5</v>
      </c>
      <c r="AQ60" s="3">
        <v>-24.5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5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287.2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-0.9</v>
      </c>
      <c r="Z61" s="3">
        <v>-25.7</v>
      </c>
      <c r="AA61" s="3">
        <v>-13.1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-176.2</v>
      </c>
      <c r="AI61" s="3">
        <v>0</v>
      </c>
      <c r="AJ61" s="3">
        <v>0</v>
      </c>
      <c r="AK61" s="3">
        <v>0</v>
      </c>
      <c r="AL61" s="3">
        <v>0</v>
      </c>
      <c r="AM61" s="3">
        <v>37.5</v>
      </c>
      <c r="AN61" s="3">
        <v>-2.6</v>
      </c>
      <c r="AO61" s="3">
        <v>0</v>
      </c>
      <c r="AP61" s="3">
        <v>-7.7</v>
      </c>
      <c r="AQ61" s="3">
        <v>-20.8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5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285.8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2.1</v>
      </c>
      <c r="V62" s="3">
        <v>0</v>
      </c>
      <c r="W62" s="3">
        <v>0</v>
      </c>
      <c r="X62" s="3">
        <v>0</v>
      </c>
      <c r="Y62" s="3">
        <v>-0.6</v>
      </c>
      <c r="Z62" s="3">
        <v>0.1</v>
      </c>
      <c r="AA62" s="3">
        <v>-13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-175.3</v>
      </c>
      <c r="AI62" s="3">
        <v>0</v>
      </c>
      <c r="AJ62" s="3">
        <v>0</v>
      </c>
      <c r="AK62" s="3">
        <v>0</v>
      </c>
      <c r="AL62" s="3">
        <v>0</v>
      </c>
      <c r="AM62" s="3">
        <v>37.200000000000003</v>
      </c>
      <c r="AN62" s="3">
        <v>-2.6</v>
      </c>
      <c r="AO62" s="3">
        <v>0</v>
      </c>
      <c r="AP62" s="3">
        <v>-7.7</v>
      </c>
      <c r="AQ62" s="3">
        <v>-20.7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5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257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</v>
      </c>
      <c r="V63" s="3">
        <v>0</v>
      </c>
      <c r="W63" s="3">
        <v>0</v>
      </c>
      <c r="X63" s="3">
        <v>0</v>
      </c>
      <c r="Y63" s="3">
        <v>-0.5</v>
      </c>
      <c r="Z63" s="3">
        <v>0.1</v>
      </c>
      <c r="AA63" s="3">
        <v>-11.7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-157.5</v>
      </c>
      <c r="AI63" s="3">
        <v>0</v>
      </c>
      <c r="AJ63" s="3">
        <v>0</v>
      </c>
      <c r="AK63" s="3">
        <v>0</v>
      </c>
      <c r="AL63" s="3">
        <v>0</v>
      </c>
      <c r="AM63" s="3">
        <v>33.6</v>
      </c>
      <c r="AN63" s="3">
        <v>-2.2999999999999998</v>
      </c>
      <c r="AO63" s="3">
        <v>0</v>
      </c>
      <c r="AP63" s="3">
        <v>-6.9</v>
      </c>
      <c r="AQ63" s="3">
        <v>-18.600000000000001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5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283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-17.2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-173.6</v>
      </c>
      <c r="AI64" s="3">
        <v>0</v>
      </c>
      <c r="AJ64" s="3">
        <v>0</v>
      </c>
      <c r="AK64" s="3">
        <v>0</v>
      </c>
      <c r="AL64" s="3">
        <v>0</v>
      </c>
      <c r="AM64" s="3">
        <v>36.799999999999997</v>
      </c>
      <c r="AN64" s="3">
        <v>-2.5</v>
      </c>
      <c r="AO64" s="3">
        <v>0</v>
      </c>
      <c r="AP64" s="3">
        <v>-7.6</v>
      </c>
      <c r="AQ64" s="3">
        <v>-24.8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5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272.60000000000002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1.9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-16.600000000000001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-167.1</v>
      </c>
      <c r="AI65" s="3">
        <v>0</v>
      </c>
      <c r="AJ65" s="3">
        <v>0</v>
      </c>
      <c r="AK65" s="3">
        <v>0</v>
      </c>
      <c r="AL65" s="3">
        <v>0</v>
      </c>
      <c r="AM65" s="3">
        <v>35.5</v>
      </c>
      <c r="AN65" s="3">
        <v>-2.4</v>
      </c>
      <c r="AO65" s="3">
        <v>0</v>
      </c>
      <c r="AP65" s="3">
        <v>-7.3</v>
      </c>
      <c r="AQ65" s="3">
        <v>-23.9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5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264.3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-51.3</v>
      </c>
      <c r="AI66" s="3">
        <v>0</v>
      </c>
      <c r="AJ66" s="3">
        <v>0</v>
      </c>
      <c r="AK66" s="3">
        <v>0</v>
      </c>
      <c r="AL66" s="3">
        <v>0</v>
      </c>
      <c r="AM66" s="3">
        <v>36.4</v>
      </c>
      <c r="AN66" s="3">
        <v>-2.5</v>
      </c>
      <c r="AO66" s="3">
        <v>0</v>
      </c>
      <c r="AP66" s="3">
        <v>-7.5</v>
      </c>
      <c r="AQ66" s="3">
        <v>-24.6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5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269.8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1.8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-16.399999999999999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-165.4</v>
      </c>
      <c r="AI67" s="3">
        <v>0</v>
      </c>
      <c r="AJ67" s="3">
        <v>0</v>
      </c>
      <c r="AK67" s="3">
        <v>0</v>
      </c>
      <c r="AL67" s="3">
        <v>0</v>
      </c>
      <c r="AM67" s="3">
        <v>35</v>
      </c>
      <c r="AN67" s="3">
        <v>-2.4</v>
      </c>
      <c r="AO67" s="3">
        <v>0</v>
      </c>
      <c r="AP67" s="3">
        <v>-7.2</v>
      </c>
      <c r="AQ67" s="3">
        <v>-23.7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5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277.39999999999998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-16.899999999999999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-170.1</v>
      </c>
      <c r="AI68" s="3">
        <v>0</v>
      </c>
      <c r="AJ68" s="3">
        <v>0</v>
      </c>
      <c r="AK68" s="3">
        <v>0</v>
      </c>
      <c r="AL68" s="3">
        <v>0</v>
      </c>
      <c r="AM68" s="3">
        <v>35.9</v>
      </c>
      <c r="AN68" s="3">
        <v>-2.5</v>
      </c>
      <c r="AO68" s="3">
        <v>0</v>
      </c>
      <c r="AP68" s="3">
        <v>-7.4</v>
      </c>
      <c r="AQ68" s="3">
        <v>-24.3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5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275.89999999999998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1.7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-16.8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-169.2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-2.5</v>
      </c>
      <c r="AO69" s="3">
        <v>0</v>
      </c>
      <c r="AP69" s="3">
        <v>-7.4</v>
      </c>
      <c r="AQ69" s="3">
        <v>-24.2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5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265.7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-162.9</v>
      </c>
      <c r="AI70" s="3">
        <v>0</v>
      </c>
      <c r="AJ70" s="3">
        <v>0</v>
      </c>
      <c r="AK70" s="3">
        <v>0</v>
      </c>
      <c r="AL70" s="3">
        <v>0</v>
      </c>
      <c r="AM70" s="3">
        <v>1.5</v>
      </c>
      <c r="AN70" s="3">
        <v>-2.4</v>
      </c>
      <c r="AO70" s="3">
        <v>0</v>
      </c>
      <c r="AP70" s="3">
        <v>-7.1</v>
      </c>
      <c r="AQ70" s="3">
        <v>-23.3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5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257.60000000000002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1.6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-16.600000000000001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-50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-2.4</v>
      </c>
      <c r="AO71" s="3">
        <v>0</v>
      </c>
      <c r="AP71" s="3">
        <v>-7.3</v>
      </c>
      <c r="AQ71" s="3">
        <v>-23.9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5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262.89999999999998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-161.19999999999999</v>
      </c>
      <c r="AI72" s="3">
        <v>0</v>
      </c>
      <c r="AJ72" s="3">
        <v>0</v>
      </c>
      <c r="AK72" s="3">
        <v>0</v>
      </c>
      <c r="AL72" s="3">
        <v>0</v>
      </c>
      <c r="AM72" s="3">
        <v>1.4</v>
      </c>
      <c r="AN72" s="3">
        <v>-2.4</v>
      </c>
      <c r="AO72" s="3">
        <v>0</v>
      </c>
      <c r="AP72" s="3">
        <v>-7.1</v>
      </c>
      <c r="AQ72" s="3">
        <v>-23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5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270.2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1.5</v>
      </c>
      <c r="V73" s="3">
        <v>0</v>
      </c>
      <c r="W73" s="3">
        <v>0</v>
      </c>
      <c r="X73" s="3">
        <v>0</v>
      </c>
      <c r="Y73" s="3">
        <v>-0.8</v>
      </c>
      <c r="Z73" s="3">
        <v>0.1</v>
      </c>
      <c r="AA73" s="3">
        <v>-12.3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-165.7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-7.3</v>
      </c>
      <c r="AQ73" s="3">
        <v>-19.600000000000001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5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268.7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1.4</v>
      </c>
      <c r="V74" s="3">
        <v>0</v>
      </c>
      <c r="W74" s="3">
        <v>0</v>
      </c>
      <c r="X74" s="3">
        <v>0</v>
      </c>
      <c r="Y74" s="3">
        <v>-0.5</v>
      </c>
      <c r="Z74" s="3">
        <v>0.1</v>
      </c>
      <c r="AA74" s="3">
        <v>-12.3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-164.8</v>
      </c>
      <c r="AI74" s="3">
        <v>0</v>
      </c>
      <c r="AJ74" s="3">
        <v>0</v>
      </c>
      <c r="AK74" s="3">
        <v>0</v>
      </c>
      <c r="AL74" s="3">
        <v>0</v>
      </c>
      <c r="AM74" s="3">
        <v>1.3</v>
      </c>
      <c r="AN74" s="3">
        <v>-2.4</v>
      </c>
      <c r="AO74" s="3">
        <v>0</v>
      </c>
      <c r="AP74" s="3">
        <v>-7.2</v>
      </c>
      <c r="AQ74" s="3">
        <v>-19.5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5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241.5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-0.4</v>
      </c>
      <c r="Z75" s="3">
        <v>0</v>
      </c>
      <c r="AA75" s="3">
        <v>-11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-148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-2.2000000000000002</v>
      </c>
      <c r="AO75" s="3">
        <v>0</v>
      </c>
      <c r="AP75" s="3">
        <v>-6.5</v>
      </c>
      <c r="AQ75" s="3">
        <v>-17.5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5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265.89999999999998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-16.2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-163.1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-2.4</v>
      </c>
      <c r="AO76" s="3">
        <v>0</v>
      </c>
      <c r="AP76" s="3">
        <v>-7.1</v>
      </c>
      <c r="AQ76" s="3">
        <v>-23.3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5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255.9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-15.6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-156.9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-6.9</v>
      </c>
      <c r="AQ77" s="3">
        <v>-22.4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5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248.1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-16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-48.2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-2.4</v>
      </c>
      <c r="AO78" s="3">
        <v>0</v>
      </c>
      <c r="AP78" s="3">
        <v>-7.1</v>
      </c>
      <c r="AQ78" s="3">
        <v>-23.1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5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253.3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-15.4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-155.30000000000001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-6.8</v>
      </c>
      <c r="AQ79" s="3">
        <v>-22.2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5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260.39999999999998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-159.69999999999999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-7</v>
      </c>
      <c r="AQ80" s="3">
        <v>-22.8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5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259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-158.80000000000001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-22.7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5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249.4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-15.2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-152.9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-2.2000000000000002</v>
      </c>
      <c r="AO82" s="3">
        <v>0</v>
      </c>
      <c r="AP82" s="3">
        <v>-6.7</v>
      </c>
      <c r="AQ82" s="3">
        <v>-21.9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5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241.8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-37.799999999999997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0</v>
      </c>
      <c r="AQ83" s="3">
        <v>-15.6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5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246.8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-0.3</v>
      </c>
      <c r="Z84" s="3">
        <v>0</v>
      </c>
      <c r="AA84" s="3">
        <v>-15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-142.5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-2.2000000000000002</v>
      </c>
      <c r="AO84" s="3">
        <v>0</v>
      </c>
      <c r="AP84" s="3">
        <v>0</v>
      </c>
      <c r="AQ84" s="3">
        <v>-15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5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253.7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-0.5</v>
      </c>
      <c r="Z85" s="3">
        <v>0</v>
      </c>
      <c r="AA85" s="3">
        <v>-11.6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-146.5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-2.2999999999999998</v>
      </c>
      <c r="AO85" s="3">
        <v>0</v>
      </c>
      <c r="AP85" s="3">
        <v>0</v>
      </c>
      <c r="AQ85" s="3">
        <v>-11.6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5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252.3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-11.5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-145.69999999999999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-11.5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5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226.8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-0.4</v>
      </c>
      <c r="Z87" s="3">
        <v>0</v>
      </c>
      <c r="AA87" s="3">
        <v>-10.3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-130.9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</v>
      </c>
      <c r="AO87" s="3">
        <v>0</v>
      </c>
      <c r="AP87" s="3">
        <v>0</v>
      </c>
      <c r="AQ87" s="3">
        <v>-10.3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5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249.8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-15.2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-144.19999999999999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-2.2000000000000002</v>
      </c>
      <c r="AO88" s="3">
        <v>0</v>
      </c>
      <c r="AP88" s="3">
        <v>0</v>
      </c>
      <c r="AQ88" s="3">
        <v>-15.2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5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240.5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-14.6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-138.80000000000001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-14.6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5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233.1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-36.4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-2.2000000000000002</v>
      </c>
      <c r="AO90" s="3">
        <v>0</v>
      </c>
      <c r="AP90" s="3">
        <v>0</v>
      </c>
      <c r="AQ90" s="3">
        <v>-15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5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237.9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-137.4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-2.1</v>
      </c>
      <c r="AO91" s="3">
        <v>0</v>
      </c>
      <c r="AP91" s="3">
        <v>0</v>
      </c>
      <c r="AQ91" s="3">
        <v>-14.5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5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244.5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-14.9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-141.19999999999999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-14.9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5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243.2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-14.8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-140.4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-14.8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5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234.1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-135.19999999999999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-14.2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5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226.9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-35.4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-14.6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5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-133.69999999999999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-14.1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5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238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-0.5</v>
      </c>
      <c r="Z97" s="3">
        <v>0</v>
      </c>
      <c r="AA97" s="3">
        <v>-10.9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-137.4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-10.9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5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236.7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-136.69999999999999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5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220.3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-127.1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5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234.1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-135.19999999999999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5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225.4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-130.1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5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218.5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-34.1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-2.1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5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222.9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-128.69999999999999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5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229.1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-132.30000000000001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5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227.8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-131.6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5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219.3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-126.6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5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212.6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-33.200000000000003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5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217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-125.3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-1.9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5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223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-128.69999999999999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5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221.7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-128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5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199.3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-115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-1.8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5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219.4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-126.7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5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211.2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-121.9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5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204.7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-32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5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208.8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-120.6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5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214.6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-123.9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5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213.4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-123.2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5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205.4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-118.6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-1.8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5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199.1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-31.1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5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-117.3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-1.8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5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207.5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-120.5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-1.9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5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206.3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-119.8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5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185.3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-107.6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5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204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-118.5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5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196.3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-114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5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190.2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-29.9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5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194.1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-112.7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5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199.5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-115.8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5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198.3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-115.2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5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190.8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-110.8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5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184.9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-29.1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5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188.6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-109.5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5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193.8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-112.6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5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192.7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-111.9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5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173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-100.5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5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190.5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-110.6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5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183.3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-106.4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5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177.6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-27.9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5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181.2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-105.3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5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186.3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-108.2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5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185.2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-107.6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5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178.3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-103.5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5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172.8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-27.2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5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176.3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-102.4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5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181.2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-105.3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5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180.2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-104.7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5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167.7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-97.4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5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178.3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-103.6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5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171.6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-99.6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5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-26.1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5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169.7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-98.6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5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174.4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-101.3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5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173.4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-100.7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5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166.9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-96.9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5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161.69999999999999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-25.4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5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-95.8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5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169.6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-98.5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5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168.6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-97.9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5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151.5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-88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5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166.8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-96.9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5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160.5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-93.2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5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155.6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-24.4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5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158.69999999999999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-92.2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5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163.1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-94.7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5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162.19999999999999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-94.2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5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156.1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-90.6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5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151.19999999999999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-23.8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5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154.30000000000001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-89.6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5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158.6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-92.1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5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157.69999999999999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-91.6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5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141.6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-82.2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5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155.9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-90.6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5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-87.1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5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145.4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-22.8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5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148.30000000000001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-86.2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5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152.4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-88.5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5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151.6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-88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5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145.80000000000001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-84.7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5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141.30000000000001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-22.2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5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144.19999999999999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-83.7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5">
      <c r="A181" s="4" t="s">
        <v>293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5">
      <c r="A182" s="4" t="s">
        <v>293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5">
      <c r="A183" s="4" t="s">
        <v>293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5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5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5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5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5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5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5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5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5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5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5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5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5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5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5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5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5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5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5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5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5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5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5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5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5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5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5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5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5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5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5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5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5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5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5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5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5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5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5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5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5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5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5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5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5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ColWidth="9.109375" defaultRowHeight="10.199999999999999" x14ac:dyDescent="0.2"/>
  <cols>
    <col min="1" max="2" width="9.109375" style="18"/>
    <col min="3" max="3" width="7.109375" style="18" customWidth="1"/>
    <col min="4" max="4" width="10.88671875" style="18" customWidth="1"/>
    <col min="5" max="5" width="11.33203125" style="18" customWidth="1"/>
    <col min="6" max="9" width="9.109375" style="18"/>
    <col min="10" max="10" width="10.6640625" style="18" customWidth="1"/>
    <col min="11" max="11" width="10.44140625" style="18" customWidth="1"/>
    <col min="12" max="12" width="11" style="18" customWidth="1"/>
    <col min="13" max="32" width="9.109375" style="18"/>
    <col min="33" max="34" width="9.109375" style="40"/>
    <col min="35" max="35" width="11" style="40" customWidth="1"/>
    <col min="36" max="40" width="9.109375" style="40"/>
    <col min="41" max="41" width="14.6640625" style="40" customWidth="1"/>
    <col min="42" max="42" width="16.88671875" style="40" customWidth="1"/>
    <col min="43" max="45" width="9.109375" style="40"/>
    <col min="46" max="46" width="15.88671875" style="40" customWidth="1"/>
    <col min="47" max="47" width="12.109375" style="40" customWidth="1"/>
    <col min="48" max="48" width="10.88671875" style="40" customWidth="1"/>
    <col min="49" max="49" width="11" style="40" customWidth="1"/>
    <col min="50" max="68" width="9.109375" style="40"/>
    <col min="69" max="69" width="12.88671875" style="40" customWidth="1"/>
    <col min="70" max="79" width="9.109375" style="40"/>
    <col min="80" max="80" width="10.44140625" style="40" customWidth="1"/>
    <col min="81" max="81" width="10.88671875" style="40" customWidth="1"/>
    <col min="82" max="82" width="10.5546875" style="40" customWidth="1"/>
    <col min="83" max="83" width="13" style="40" customWidth="1"/>
    <col min="84" max="92" width="9.109375" style="40"/>
    <col min="93" max="93" width="11.33203125" style="40" customWidth="1"/>
    <col min="94" max="107" width="9.109375" style="40"/>
    <col min="108" max="16384" width="9.10937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37001</v>
      </c>
      <c r="B6" s="18">
        <f>download!B7</f>
        <v>0</v>
      </c>
      <c r="C6" s="18">
        <f>download!C7</f>
        <v>1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37002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37003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37004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37005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37006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37007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37008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37009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37010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3.6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37011</v>
      </c>
      <c r="B16" s="18">
        <f>download!B17</f>
        <v>0</v>
      </c>
      <c r="C16" s="18">
        <f>download!C17</f>
        <v>2</v>
      </c>
      <c r="D16" s="18">
        <f>download!D17</f>
        <v>3.8</v>
      </c>
      <c r="E16" s="18">
        <f>download!E17</f>
        <v>-4.8</v>
      </c>
      <c r="F16" s="18">
        <f>download!F17</f>
        <v>-0.7</v>
      </c>
      <c r="G16" s="18">
        <f>download!G17</f>
        <v>1</v>
      </c>
      <c r="H16" s="18">
        <f>download!H17</f>
        <v>0.6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May, 2001</v>
      </c>
      <c r="B17" s="18">
        <f>download!B18</f>
        <v>30.9</v>
      </c>
      <c r="C17" s="18">
        <f>download!C18</f>
        <v>-30.9</v>
      </c>
      <c r="D17" s="18">
        <f>download!D18</f>
        <v>30.9</v>
      </c>
      <c r="E17" s="18">
        <f>download!E18</f>
        <v>0</v>
      </c>
      <c r="F17" s="18">
        <f>download!F18</f>
        <v>0</v>
      </c>
      <c r="G17" s="18">
        <f>download!G18</f>
        <v>30.9</v>
      </c>
      <c r="H17" s="18">
        <f>download!H18</f>
        <v>-123.8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46.4</v>
      </c>
      <c r="N17" s="18">
        <f>download!N18</f>
        <v>-10.3</v>
      </c>
      <c r="O17" s="18">
        <f>download!O18</f>
        <v>0.5</v>
      </c>
      <c r="P17" s="18">
        <f>download!P18</f>
        <v>0</v>
      </c>
      <c r="Q17" s="18">
        <f>download!Q18</f>
        <v>0</v>
      </c>
      <c r="R17" s="18">
        <f>download!R18</f>
        <v>-266.89999999999998</v>
      </c>
      <c r="S17" s="18">
        <f>download!S18</f>
        <v>26.7</v>
      </c>
      <c r="T17" s="18">
        <f>download!T18</f>
        <v>-3.4</v>
      </c>
      <c r="U17" s="18">
        <f>download!U18</f>
        <v>-44.6</v>
      </c>
      <c r="V17" s="18">
        <f>download!V18</f>
        <v>0</v>
      </c>
      <c r="W17" s="18">
        <f>download!W18</f>
        <v>92.8</v>
      </c>
      <c r="X17" s="18">
        <f>download!X18</f>
        <v>0</v>
      </c>
      <c r="Y17" s="18">
        <f>download!Y18</f>
        <v>-0.4</v>
      </c>
      <c r="Z17" s="18">
        <f>download!Z18</f>
        <v>4.0999999999999996</v>
      </c>
      <c r="AA17" s="18">
        <f>download!AA18</f>
        <v>-116.4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159.9</v>
      </c>
      <c r="AG17" s="18">
        <f>download!AG18</f>
        <v>46.4</v>
      </c>
      <c r="AH17" s="18">
        <f>download!AH18</f>
        <v>89</v>
      </c>
      <c r="AI17" s="18">
        <f>download!AI18</f>
        <v>0.5</v>
      </c>
      <c r="AJ17" s="18">
        <f>download!AJ18</f>
        <v>62.9</v>
      </c>
      <c r="AK17" s="18">
        <f>download!AK18</f>
        <v>-4.2</v>
      </c>
      <c r="AL17" s="18">
        <f>download!AL18</f>
        <v>1.2</v>
      </c>
      <c r="AM17" s="18">
        <f>download!AM18</f>
        <v>87.9</v>
      </c>
      <c r="AN17" s="18">
        <f>download!AN18</f>
        <v>0</v>
      </c>
      <c r="AO17" s="18">
        <f>download!AO18</f>
        <v>0</v>
      </c>
      <c r="AP17" s="18">
        <f>download!AP18</f>
        <v>-30.9</v>
      </c>
      <c r="AQ17" s="18">
        <f>download!AQ18</f>
        <v>-73.2</v>
      </c>
      <c r="AR17" s="18">
        <f>download!AR18</f>
        <v>0</v>
      </c>
      <c r="AS17" s="18">
        <f>download!AS18</f>
        <v>15.5</v>
      </c>
      <c r="AT17" s="18">
        <f>download!AT18</f>
        <v>98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Jun, 2001</v>
      </c>
      <c r="B18" s="18">
        <f>download!B19</f>
        <v>1.5</v>
      </c>
      <c r="C18" s="18">
        <f>download!C19</f>
        <v>-29.8</v>
      </c>
      <c r="D18" s="18">
        <f>download!D19</f>
        <v>29.8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-119.3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44.7</v>
      </c>
      <c r="N18" s="18">
        <f>download!N19</f>
        <v>4.5</v>
      </c>
      <c r="O18" s="18">
        <f>download!O19</f>
        <v>0.5</v>
      </c>
      <c r="P18" s="18">
        <f>download!P19</f>
        <v>0</v>
      </c>
      <c r="Q18" s="18">
        <f>download!Q19</f>
        <v>59.6</v>
      </c>
      <c r="R18" s="18">
        <f>download!R19</f>
        <v>-107.1</v>
      </c>
      <c r="S18" s="18">
        <f>download!S19</f>
        <v>25.7</v>
      </c>
      <c r="T18" s="18">
        <f>download!T19</f>
        <v>-20.9</v>
      </c>
      <c r="U18" s="18">
        <f>download!U19</f>
        <v>1.8</v>
      </c>
      <c r="V18" s="18">
        <f>download!V19</f>
        <v>0</v>
      </c>
      <c r="W18" s="18">
        <f>download!W19</f>
        <v>59.6</v>
      </c>
      <c r="X18" s="18">
        <f>download!X19</f>
        <v>0</v>
      </c>
      <c r="Y18" s="18">
        <f>download!Y19</f>
        <v>-0.4</v>
      </c>
      <c r="Z18" s="18">
        <f>download!Z19</f>
        <v>-219.5</v>
      </c>
      <c r="AA18" s="18">
        <f>download!AA19</f>
        <v>-112.1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101.4</v>
      </c>
      <c r="AG18" s="18">
        <f>download!AG19</f>
        <v>44.7</v>
      </c>
      <c r="AH18" s="18">
        <f>download!AH19</f>
        <v>-66.8</v>
      </c>
      <c r="AI18" s="18">
        <f>download!AI19</f>
        <v>0.5</v>
      </c>
      <c r="AJ18" s="18">
        <f>download!AJ19</f>
        <v>61.6</v>
      </c>
      <c r="AK18" s="18">
        <f>download!AK19</f>
        <v>-4.0999999999999996</v>
      </c>
      <c r="AL18" s="18">
        <f>download!AL19</f>
        <v>1.1000000000000001</v>
      </c>
      <c r="AM18" s="18">
        <f>download!AM19</f>
        <v>84.8</v>
      </c>
      <c r="AN18" s="18">
        <f>download!AN19</f>
        <v>0</v>
      </c>
      <c r="AO18" s="18">
        <f>download!AO19</f>
        <v>0</v>
      </c>
      <c r="AP18" s="18">
        <f>download!AP19</f>
        <v>-38.799999999999997</v>
      </c>
      <c r="AQ18" s="18">
        <f>download!AQ19</f>
        <v>-79.400000000000006</v>
      </c>
      <c r="AR18" s="18">
        <f>download!AR19</f>
        <v>0</v>
      </c>
      <c r="AS18" s="18">
        <f>download!AS19</f>
        <v>14.9</v>
      </c>
      <c r="AT18" s="18">
        <f>download!AT19</f>
        <v>41.7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Jul, 2001</v>
      </c>
      <c r="B19" s="18">
        <f>download!B20</f>
        <v>1.7</v>
      </c>
      <c r="C19" s="18">
        <f>download!C20</f>
        <v>-30.7</v>
      </c>
      <c r="D19" s="18">
        <f>download!D20</f>
        <v>30.7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-122.8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36.4</v>
      </c>
      <c r="O19" s="18">
        <f>download!O20</f>
        <v>0.5</v>
      </c>
      <c r="P19" s="18">
        <f>download!P20</f>
        <v>0</v>
      </c>
      <c r="Q19" s="18">
        <f>download!Q20</f>
        <v>61.4</v>
      </c>
      <c r="R19" s="18">
        <f>download!R20</f>
        <v>-95.7</v>
      </c>
      <c r="S19" s="18">
        <f>download!S20</f>
        <v>26.1</v>
      </c>
      <c r="T19" s="18">
        <f>download!T20</f>
        <v>160.19999999999999</v>
      </c>
      <c r="U19" s="18">
        <f>download!U20</f>
        <v>51.1</v>
      </c>
      <c r="V19" s="18">
        <f>download!V20</f>
        <v>0</v>
      </c>
      <c r="W19" s="18">
        <f>download!W20</f>
        <v>61.4</v>
      </c>
      <c r="X19" s="18">
        <f>download!X20</f>
        <v>0</v>
      </c>
      <c r="Y19" s="18">
        <f>download!Y20</f>
        <v>-0.4</v>
      </c>
      <c r="Z19" s="18">
        <f>download!Z20</f>
        <v>-226.1</v>
      </c>
      <c r="AA19" s="18">
        <f>download!AA20</f>
        <v>-115.4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104.4</v>
      </c>
      <c r="AG19" s="18">
        <f>download!AG20</f>
        <v>0</v>
      </c>
      <c r="AH19" s="18">
        <f>download!AH20</f>
        <v>-101.8</v>
      </c>
      <c r="AI19" s="18">
        <f>download!AI20</f>
        <v>0.5</v>
      </c>
      <c r="AJ19" s="18">
        <f>download!AJ20</f>
        <v>-3.6</v>
      </c>
      <c r="AK19" s="18">
        <f>download!AK20</f>
        <v>-4.5999999999999996</v>
      </c>
      <c r="AL19" s="18">
        <f>download!AL20</f>
        <v>1.2</v>
      </c>
      <c r="AM19" s="18">
        <f>download!AM20</f>
        <v>87.1</v>
      </c>
      <c r="AN19" s="18">
        <f>download!AN20</f>
        <v>0</v>
      </c>
      <c r="AO19" s="18">
        <f>download!AO20</f>
        <v>0</v>
      </c>
      <c r="AP19" s="18">
        <f>download!AP20</f>
        <v>-39.9</v>
      </c>
      <c r="AQ19" s="18">
        <f>download!AQ20</f>
        <v>-81.8</v>
      </c>
      <c r="AR19" s="18">
        <f>download!AR20</f>
        <v>0</v>
      </c>
      <c r="AS19" s="18">
        <f>download!AS20</f>
        <v>15.3</v>
      </c>
      <c r="AT19" s="18">
        <f>download!AT20</f>
        <v>12.3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Aug, 2001</v>
      </c>
      <c r="B20" s="18">
        <f>download!B21</f>
        <v>1.7</v>
      </c>
      <c r="C20" s="18">
        <f>download!C21</f>
        <v>-30.6</v>
      </c>
      <c r="D20" s="18">
        <f>download!D21</f>
        <v>30.6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-122.3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48.4</v>
      </c>
      <c r="O20" s="18">
        <f>download!O21</f>
        <v>0</v>
      </c>
      <c r="P20" s="18">
        <f>download!P21</f>
        <v>0</v>
      </c>
      <c r="Q20" s="18">
        <f>download!Q21</f>
        <v>61.2</v>
      </c>
      <c r="R20" s="18">
        <f>download!R21</f>
        <v>-84.9</v>
      </c>
      <c r="S20" s="18">
        <f>download!S21</f>
        <v>33</v>
      </c>
      <c r="T20" s="18">
        <f>download!T21</f>
        <v>-74.7</v>
      </c>
      <c r="U20" s="18">
        <f>download!U21</f>
        <v>1.5</v>
      </c>
      <c r="V20" s="18">
        <f>download!V21</f>
        <v>0</v>
      </c>
      <c r="W20" s="18">
        <f>download!W21</f>
        <v>61.2</v>
      </c>
      <c r="X20" s="18">
        <f>download!X21</f>
        <v>0</v>
      </c>
      <c r="Y20" s="18">
        <f>download!Y21</f>
        <v>-0.4</v>
      </c>
      <c r="Z20" s="18">
        <f>download!Z21</f>
        <v>-378.1</v>
      </c>
      <c r="AA20" s="18">
        <f>download!AA21</f>
        <v>-115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104</v>
      </c>
      <c r="AG20" s="18">
        <f>download!AG21</f>
        <v>0</v>
      </c>
      <c r="AH20" s="18">
        <f>download!AH21</f>
        <v>-108.2</v>
      </c>
      <c r="AI20" s="18">
        <f>download!AI21</f>
        <v>0</v>
      </c>
      <c r="AJ20" s="18">
        <f>download!AJ21</f>
        <v>6.8</v>
      </c>
      <c r="AK20" s="18">
        <f>download!AK21</f>
        <v>2.4</v>
      </c>
      <c r="AL20" s="18">
        <f>download!AL21</f>
        <v>1.1000000000000001</v>
      </c>
      <c r="AM20" s="18">
        <f>download!AM21</f>
        <v>86.7</v>
      </c>
      <c r="AN20" s="18">
        <f>download!AN21</f>
        <v>0</v>
      </c>
      <c r="AO20" s="18">
        <f>download!AO21</f>
        <v>0</v>
      </c>
      <c r="AP20" s="18">
        <f>download!AP21</f>
        <v>-39.700000000000003</v>
      </c>
      <c r="AQ20" s="18">
        <f>download!AQ21</f>
        <v>-81.5</v>
      </c>
      <c r="AR20" s="18">
        <f>download!AR21</f>
        <v>0</v>
      </c>
      <c r="AS20" s="18">
        <f>download!AS21</f>
        <v>15.3</v>
      </c>
      <c r="AT20" s="18">
        <f>download!AT21</f>
        <v>12.2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Sep, 2001</v>
      </c>
      <c r="B21" s="18">
        <f>download!B22</f>
        <v>1.5</v>
      </c>
      <c r="C21" s="18">
        <f>download!C22</f>
        <v>-29.5</v>
      </c>
      <c r="D21" s="18">
        <f>download!D22</f>
        <v>29.5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-117.9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-17.2</v>
      </c>
      <c r="O21" s="18">
        <f>download!O22</f>
        <v>0</v>
      </c>
      <c r="P21" s="18">
        <f>download!P22</f>
        <v>0</v>
      </c>
      <c r="Q21" s="18">
        <f>download!Q22</f>
        <v>59</v>
      </c>
      <c r="R21" s="18">
        <f>download!R22</f>
        <v>-80.099999999999994</v>
      </c>
      <c r="S21" s="18">
        <f>download!S22</f>
        <v>33.4</v>
      </c>
      <c r="T21" s="18">
        <f>download!T22</f>
        <v>22.4</v>
      </c>
      <c r="U21" s="18">
        <f>download!U22</f>
        <v>16.2</v>
      </c>
      <c r="V21" s="18">
        <f>download!V22</f>
        <v>0</v>
      </c>
      <c r="W21" s="18">
        <f>download!W22</f>
        <v>59</v>
      </c>
      <c r="X21" s="18">
        <f>download!X22</f>
        <v>0</v>
      </c>
      <c r="Y21" s="18">
        <f>download!Y22</f>
        <v>-0.4</v>
      </c>
      <c r="Z21" s="18">
        <f>download!Z22</f>
        <v>-364.5</v>
      </c>
      <c r="AA21" s="18">
        <f>download!AA22</f>
        <v>-110.9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406.9</v>
      </c>
      <c r="AG21" s="18">
        <f>download!AG22</f>
        <v>0</v>
      </c>
      <c r="AH21" s="18">
        <f>download!AH22</f>
        <v>-109.1</v>
      </c>
      <c r="AI21" s="18">
        <f>download!AI22</f>
        <v>0</v>
      </c>
      <c r="AJ21" s="18">
        <f>download!AJ22</f>
        <v>8.3000000000000007</v>
      </c>
      <c r="AK21" s="18">
        <f>download!AK22</f>
        <v>3.9</v>
      </c>
      <c r="AL21" s="18">
        <f>download!AL22</f>
        <v>1.1000000000000001</v>
      </c>
      <c r="AM21" s="18">
        <f>download!AM22</f>
        <v>83.7</v>
      </c>
      <c r="AN21" s="18">
        <f>download!AN22</f>
        <v>0</v>
      </c>
      <c r="AO21" s="18">
        <f>download!AO22</f>
        <v>0</v>
      </c>
      <c r="AP21" s="18">
        <f>download!AP22</f>
        <v>-38.299999999999997</v>
      </c>
      <c r="AQ21" s="18">
        <f>download!AQ22</f>
        <v>-78.599999999999994</v>
      </c>
      <c r="AR21" s="18">
        <f>download!AR22</f>
        <v>0</v>
      </c>
      <c r="AS21" s="18">
        <f>download!AS22</f>
        <v>14.7</v>
      </c>
      <c r="AT21" s="18">
        <f>download!AT22</f>
        <v>318.5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Oct, 2001</v>
      </c>
      <c r="B22" s="18">
        <f>download!B23</f>
        <v>-3.3</v>
      </c>
      <c r="C22" s="18">
        <f>download!C23</f>
        <v>-30.4</v>
      </c>
      <c r="D22" s="18">
        <f>download!D23</f>
        <v>30.4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-121.5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-32.5</v>
      </c>
      <c r="O22" s="18">
        <f>download!O23</f>
        <v>0</v>
      </c>
      <c r="P22" s="18">
        <f>download!P23</f>
        <v>0</v>
      </c>
      <c r="Q22" s="18">
        <f>download!Q23</f>
        <v>60.7</v>
      </c>
      <c r="R22" s="18">
        <f>download!R23</f>
        <v>-122.2</v>
      </c>
      <c r="S22" s="18">
        <f>download!S23</f>
        <v>45.6</v>
      </c>
      <c r="T22" s="18">
        <f>download!T23</f>
        <v>-32.1</v>
      </c>
      <c r="U22" s="18">
        <f>download!U23</f>
        <v>-50.2</v>
      </c>
      <c r="V22" s="18">
        <f>download!V23</f>
        <v>30.4</v>
      </c>
      <c r="W22" s="18">
        <f>download!W23</f>
        <v>60.7</v>
      </c>
      <c r="X22" s="18">
        <f>download!X23</f>
        <v>0</v>
      </c>
      <c r="Y22" s="18">
        <f>download!Y23</f>
        <v>-0.5</v>
      </c>
      <c r="Z22" s="18">
        <f>download!Z23</f>
        <v>-375.6</v>
      </c>
      <c r="AA22" s="18">
        <f>download!AA23</f>
        <v>-114.2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-30.4</v>
      </c>
      <c r="AG22" s="18">
        <f>download!AG23</f>
        <v>0</v>
      </c>
      <c r="AH22" s="18">
        <f>download!AH23</f>
        <v>39.9</v>
      </c>
      <c r="AI22" s="18">
        <f>download!AI23</f>
        <v>0</v>
      </c>
      <c r="AJ22" s="18">
        <f>download!AJ23</f>
        <v>-31.1</v>
      </c>
      <c r="AK22" s="18">
        <f>download!AK23</f>
        <v>15.2</v>
      </c>
      <c r="AL22" s="18">
        <f>download!AL23</f>
        <v>1.1000000000000001</v>
      </c>
      <c r="AM22" s="18">
        <f>download!AM23</f>
        <v>86</v>
      </c>
      <c r="AN22" s="18">
        <f>download!AN23</f>
        <v>30.4</v>
      </c>
      <c r="AO22" s="18">
        <f>download!AO23</f>
        <v>0</v>
      </c>
      <c r="AP22" s="18">
        <f>download!AP23</f>
        <v>-39.5</v>
      </c>
      <c r="AQ22" s="18">
        <f>download!AQ23</f>
        <v>-80.900000000000006</v>
      </c>
      <c r="AR22" s="18">
        <f>download!AR23</f>
        <v>11.8</v>
      </c>
      <c r="AS22" s="18">
        <f>download!AS23</f>
        <v>15.2</v>
      </c>
      <c r="AT22" s="18">
        <f>download!AT23</f>
        <v>-91.1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Nov,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-124.6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95.1</v>
      </c>
      <c r="S23" s="18">
        <f>download!S24</f>
        <v>0</v>
      </c>
      <c r="T23" s="18">
        <f>download!T24</f>
        <v>41</v>
      </c>
      <c r="U23" s="18">
        <f>download!U24</f>
        <v>11.3</v>
      </c>
      <c r="V23" s="18">
        <f>download!V24</f>
        <v>29.3</v>
      </c>
      <c r="W23" s="18">
        <f>download!W24</f>
        <v>-43.9</v>
      </c>
      <c r="X23" s="18">
        <f>download!X24</f>
        <v>0</v>
      </c>
      <c r="Y23" s="18">
        <f>download!Y24</f>
        <v>-0.5</v>
      </c>
      <c r="Z23" s="18">
        <f>download!Z24</f>
        <v>-129.19999999999999</v>
      </c>
      <c r="AA23" s="18">
        <f>download!AA24</f>
        <v>-19.899999999999999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-266.10000000000002</v>
      </c>
      <c r="AI23" s="18">
        <f>download!AI24</f>
        <v>0</v>
      </c>
      <c r="AJ23" s="18">
        <f>download!AJ24</f>
        <v>-80.599999999999994</v>
      </c>
      <c r="AK23" s="18">
        <f>download!AK24</f>
        <v>0</v>
      </c>
      <c r="AL23" s="18">
        <f>download!AL24</f>
        <v>0</v>
      </c>
      <c r="AM23" s="18">
        <f>download!AM24</f>
        <v>24.5</v>
      </c>
      <c r="AN23" s="18">
        <f>download!AN24</f>
        <v>26.4</v>
      </c>
      <c r="AO23" s="18">
        <f>download!AO24</f>
        <v>0</v>
      </c>
      <c r="AP23" s="18">
        <f>download!AP24</f>
        <v>-8.8000000000000007</v>
      </c>
      <c r="AQ23" s="18">
        <f>download!AQ24</f>
        <v>-78</v>
      </c>
      <c r="AR23" s="18">
        <f>download!AR24</f>
        <v>16.399999999999999</v>
      </c>
      <c r="AS23" s="18">
        <f>download!AS24</f>
        <v>14.6</v>
      </c>
      <c r="AT23" s="18">
        <f>download!AT24</f>
        <v>0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Dec, 2001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-142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203.6</v>
      </c>
      <c r="S24" s="18">
        <f>download!S25</f>
        <v>37.700000000000003</v>
      </c>
      <c r="T24" s="18">
        <f>download!T25</f>
        <v>-8.3000000000000007</v>
      </c>
      <c r="U24" s="18">
        <f>download!U25</f>
        <v>9.6</v>
      </c>
      <c r="V24" s="18">
        <f>download!V25</f>
        <v>30.2</v>
      </c>
      <c r="W24" s="18">
        <f>download!W25</f>
        <v>-45.2</v>
      </c>
      <c r="X24" s="18">
        <f>download!X25</f>
        <v>0</v>
      </c>
      <c r="Y24" s="18">
        <f>download!Y25</f>
        <v>-1.4</v>
      </c>
      <c r="Z24" s="18">
        <f>download!Z25</f>
        <v>-133.19999999999999</v>
      </c>
      <c r="AA24" s="18">
        <f>download!AA25</f>
        <v>-15.4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-278.8</v>
      </c>
      <c r="AI24" s="18">
        <f>download!AI25</f>
        <v>0</v>
      </c>
      <c r="AJ24" s="18">
        <f>download!AJ25</f>
        <v>22.7</v>
      </c>
      <c r="AK24" s="18">
        <f>download!AK25</f>
        <v>37.700000000000003</v>
      </c>
      <c r="AL24" s="18">
        <f>download!AL25</f>
        <v>0</v>
      </c>
      <c r="AM24" s="18">
        <f>download!AM25</f>
        <v>24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-75.2</v>
      </c>
      <c r="AR24" s="18">
        <f>download!AR25</f>
        <v>13.5</v>
      </c>
      <c r="AS24" s="18">
        <f>download!AS25</f>
        <v>15.1</v>
      </c>
      <c r="AT24" s="18">
        <f>download!AT25</f>
        <v>0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Jan,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3.1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182.2</v>
      </c>
      <c r="S25" s="18">
        <f>download!S26</f>
        <v>37.6</v>
      </c>
      <c r="T25" s="18">
        <f>download!T26</f>
        <v>-105.2</v>
      </c>
      <c r="U25" s="18">
        <f>download!U26</f>
        <v>16.3</v>
      </c>
      <c r="V25" s="18">
        <f>download!V26</f>
        <v>30</v>
      </c>
      <c r="W25" s="18">
        <f>download!W26</f>
        <v>-45.1</v>
      </c>
      <c r="X25" s="18">
        <f>download!X26</f>
        <v>0</v>
      </c>
      <c r="Y25" s="18">
        <f>download!Y26</f>
        <v>-1.1000000000000001</v>
      </c>
      <c r="Z25" s="18">
        <f>download!Z26</f>
        <v>-136.6</v>
      </c>
      <c r="AA25" s="18">
        <f>download!AA26</f>
        <v>-15.3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-181</v>
      </c>
      <c r="AI25" s="18">
        <f>download!AI26</f>
        <v>0</v>
      </c>
      <c r="AJ25" s="18">
        <f>download!AJ26</f>
        <v>-28.1</v>
      </c>
      <c r="AK25" s="18">
        <f>download!AK26</f>
        <v>37.6</v>
      </c>
      <c r="AL25" s="18">
        <f>download!AL26</f>
        <v>0</v>
      </c>
      <c r="AM25" s="18">
        <f>download!AM26</f>
        <v>45.4</v>
      </c>
      <c r="AN25" s="18">
        <f>download!AN26</f>
        <v>27</v>
      </c>
      <c r="AO25" s="18">
        <f>download!AO26</f>
        <v>0</v>
      </c>
      <c r="AP25" s="18">
        <f>download!AP26</f>
        <v>-9</v>
      </c>
      <c r="AQ25" s="18">
        <f>download!AQ26</f>
        <v>-74.900000000000006</v>
      </c>
      <c r="AR25" s="18">
        <f>download!AR26</f>
        <v>14.3</v>
      </c>
      <c r="AS25" s="18">
        <f>download!AS26</f>
        <v>15</v>
      </c>
      <c r="AT25" s="18">
        <f>download!AT26</f>
        <v>0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Feb,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-6.9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134.80000000000001</v>
      </c>
      <c r="S26" s="18">
        <f>download!S27</f>
        <v>15.8</v>
      </c>
      <c r="T26" s="18">
        <f>download!T27</f>
        <v>-94.6</v>
      </c>
      <c r="U26" s="18">
        <f>download!U27</f>
        <v>15</v>
      </c>
      <c r="V26" s="18">
        <f>download!V27</f>
        <v>27</v>
      </c>
      <c r="W26" s="18">
        <f>download!W27</f>
        <v>-40.6</v>
      </c>
      <c r="X26" s="18">
        <f>download!X27</f>
        <v>0</v>
      </c>
      <c r="Y26" s="18">
        <f>download!Y27</f>
        <v>-0.9</v>
      </c>
      <c r="Z26" s="18">
        <f>download!Z27</f>
        <v>-122.9</v>
      </c>
      <c r="AA26" s="18">
        <f>download!AA27</f>
        <v>-13.8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-163.4</v>
      </c>
      <c r="AI26" s="18">
        <f>download!AI27</f>
        <v>0</v>
      </c>
      <c r="AJ26" s="18">
        <f>download!AJ27</f>
        <v>-54.5</v>
      </c>
      <c r="AK26" s="18">
        <f>download!AK27</f>
        <v>15.8</v>
      </c>
      <c r="AL26" s="18">
        <f>download!AL27</f>
        <v>0</v>
      </c>
      <c r="AM26" s="18">
        <f>download!AM27</f>
        <v>41.2</v>
      </c>
      <c r="AN26" s="18">
        <f>download!AN27</f>
        <v>24.3</v>
      </c>
      <c r="AO26" s="18">
        <f>download!AO27</f>
        <v>0</v>
      </c>
      <c r="AP26" s="18">
        <f>download!AP27</f>
        <v>-8.1</v>
      </c>
      <c r="AQ26" s="18">
        <f>download!AQ27</f>
        <v>-67.400000000000006</v>
      </c>
      <c r="AR26" s="18">
        <f>download!AR27</f>
        <v>25.8</v>
      </c>
      <c r="AS26" s="18">
        <f>download!AS27</f>
        <v>13.5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Mar,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-8.9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119.9</v>
      </c>
      <c r="S27" s="18">
        <f>download!S28</f>
        <v>0</v>
      </c>
      <c r="T27" s="18">
        <f>download!T28</f>
        <v>-104.4</v>
      </c>
      <c r="U27" s="18">
        <f>download!U28</f>
        <v>16</v>
      </c>
      <c r="V27" s="18">
        <f>download!V28</f>
        <v>29.8</v>
      </c>
      <c r="W27" s="18">
        <f>download!W28</f>
        <v>-44.7</v>
      </c>
      <c r="X27" s="18">
        <f>download!X28</f>
        <v>0</v>
      </c>
      <c r="Y27" s="18">
        <f>download!Y28</f>
        <v>-0.4</v>
      </c>
      <c r="Z27" s="18">
        <f>download!Z28</f>
        <v>-135.69999999999999</v>
      </c>
      <c r="AA27" s="18">
        <f>download!AA28</f>
        <v>-20.3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-182</v>
      </c>
      <c r="AI27" s="18">
        <f>download!AI28</f>
        <v>0</v>
      </c>
      <c r="AJ27" s="18">
        <f>download!AJ28</f>
        <v>-88.9</v>
      </c>
      <c r="AK27" s="18">
        <f>download!AK28</f>
        <v>0</v>
      </c>
      <c r="AL27" s="18">
        <f>download!AL28</f>
        <v>0</v>
      </c>
      <c r="AM27" s="18">
        <f>download!AM28</f>
        <v>45</v>
      </c>
      <c r="AN27" s="18">
        <f>download!AN28</f>
        <v>26.8</v>
      </c>
      <c r="AO27" s="18">
        <f>download!AO28</f>
        <v>0</v>
      </c>
      <c r="AP27" s="18">
        <f>download!AP28</f>
        <v>-8.9</v>
      </c>
      <c r="AQ27" s="18">
        <f>download!AQ28</f>
        <v>-29.2</v>
      </c>
      <c r="AR27" s="18">
        <f>download!AR28</f>
        <v>15.9</v>
      </c>
      <c r="AS27" s="18">
        <f>download!AS28</f>
        <v>14.9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Apr,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-21.9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-111.1</v>
      </c>
      <c r="S28" s="18">
        <f>download!S29</f>
        <v>0</v>
      </c>
      <c r="T28" s="18">
        <f>download!T29</f>
        <v>0</v>
      </c>
      <c r="U28" s="18">
        <f>download!U29</f>
        <v>16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-19.600000000000001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-177.2</v>
      </c>
      <c r="AI28" s="18">
        <f>download!AI29</f>
        <v>0</v>
      </c>
      <c r="AJ28" s="18">
        <f>download!AJ29</f>
        <v>3.9</v>
      </c>
      <c r="AK28" s="18">
        <f>download!AK29</f>
        <v>0</v>
      </c>
      <c r="AL28" s="18">
        <f>download!AL29</f>
        <v>0</v>
      </c>
      <c r="AM28" s="18">
        <f>download!AM29</f>
        <v>43.4</v>
      </c>
      <c r="AN28" s="18">
        <f>download!AN29</f>
        <v>-2.9</v>
      </c>
      <c r="AO28" s="18">
        <f>download!AO29</f>
        <v>0</v>
      </c>
      <c r="AP28" s="18">
        <f>download!AP29</f>
        <v>-8.6</v>
      </c>
      <c r="AQ28" s="18">
        <f>download!AQ29</f>
        <v>-28.2</v>
      </c>
      <c r="AR28" s="18">
        <f>download!AR29</f>
        <v>20.100000000000001</v>
      </c>
      <c r="AS28" s="18">
        <f>download!AS29</f>
        <v>14.4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May,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-43.4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-112.8</v>
      </c>
      <c r="S29" s="18">
        <f>download!S30</f>
        <v>0</v>
      </c>
      <c r="T29" s="18">
        <f>download!T30</f>
        <v>0</v>
      </c>
      <c r="U29" s="18">
        <f>download!U30</f>
        <v>16.2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-111.3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-42.2</v>
      </c>
      <c r="AI29" s="18">
        <f>download!AI30</f>
        <v>0</v>
      </c>
      <c r="AJ29" s="18">
        <f>download!AJ30</f>
        <v>5.6</v>
      </c>
      <c r="AK29" s="18">
        <f>download!AK30</f>
        <v>0</v>
      </c>
      <c r="AL29" s="18">
        <f>download!AL30</f>
        <v>0</v>
      </c>
      <c r="AM29" s="18">
        <f>download!AM30</f>
        <v>44.6</v>
      </c>
      <c r="AN29" s="18">
        <f>download!AN30</f>
        <v>-3</v>
      </c>
      <c r="AO29" s="18">
        <f>download!AO30</f>
        <v>0</v>
      </c>
      <c r="AP29" s="18">
        <f>download!AP30</f>
        <v>-8.9</v>
      </c>
      <c r="AQ29" s="18">
        <f>download!AQ30</f>
        <v>-29</v>
      </c>
      <c r="AR29" s="18">
        <f>download!AR30</f>
        <v>17.3</v>
      </c>
      <c r="AS29" s="18">
        <f>download!AS30</f>
        <v>14.8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Jun,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-23.5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-110.2</v>
      </c>
      <c r="S30" s="18">
        <f>download!S31</f>
        <v>0</v>
      </c>
      <c r="T30" s="18">
        <f>download!T31</f>
        <v>0</v>
      </c>
      <c r="U30" s="18">
        <f>download!U31</f>
        <v>15.7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-107.3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-177.7</v>
      </c>
      <c r="AI30" s="18">
        <f>download!AI31</f>
        <v>0</v>
      </c>
      <c r="AJ30" s="18">
        <f>download!AJ31</f>
        <v>4</v>
      </c>
      <c r="AK30" s="18">
        <f>download!AK31</f>
        <v>0</v>
      </c>
      <c r="AL30" s="18">
        <f>download!AL31</f>
        <v>0</v>
      </c>
      <c r="AM30" s="18">
        <f>download!AM31</f>
        <v>43</v>
      </c>
      <c r="AN30" s="18">
        <f>download!AN31</f>
        <v>-2.9</v>
      </c>
      <c r="AO30" s="18">
        <f>download!AO31</f>
        <v>0</v>
      </c>
      <c r="AP30" s="18">
        <f>download!AP31</f>
        <v>-8.6</v>
      </c>
      <c r="AQ30" s="18">
        <f>download!AQ31</f>
        <v>-28</v>
      </c>
      <c r="AR30" s="18">
        <f>download!AR31</f>
        <v>21.4</v>
      </c>
      <c r="AS30" s="18">
        <f>download!AS31</f>
        <v>14.3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Jul,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-18.600000000000001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-115.6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-177.3</v>
      </c>
      <c r="AI31" s="18">
        <f>download!AI32</f>
        <v>0</v>
      </c>
      <c r="AJ31" s="18">
        <f>download!AJ32</f>
        <v>1.9</v>
      </c>
      <c r="AK31" s="18">
        <f>download!AK32</f>
        <v>0</v>
      </c>
      <c r="AL31" s="18">
        <f>download!AL32</f>
        <v>0</v>
      </c>
      <c r="AM31" s="18">
        <f>download!AM32</f>
        <v>44.1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-28.8</v>
      </c>
      <c r="AR31" s="18">
        <f>download!AR32</f>
        <v>18.7</v>
      </c>
      <c r="AS31" s="18">
        <f>download!AS32</f>
        <v>14.7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Aug,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-20.2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-117</v>
      </c>
      <c r="S32" s="18">
        <f>download!S33</f>
        <v>0</v>
      </c>
      <c r="T32" s="18">
        <f>download!T33</f>
        <v>0</v>
      </c>
      <c r="U32" s="18">
        <f>download!U33</f>
        <v>15.8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-110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-178.2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43.9</v>
      </c>
      <c r="AN32" s="18">
        <f>download!AN33</f>
        <v>-2.9</v>
      </c>
      <c r="AO32" s="18">
        <f>download!AO33</f>
        <v>0</v>
      </c>
      <c r="AP32" s="18">
        <f>download!AP33</f>
        <v>-8.8000000000000007</v>
      </c>
      <c r="AQ32" s="18">
        <f>download!AQ33</f>
        <v>-28.7</v>
      </c>
      <c r="AR32" s="18">
        <f>download!AR33</f>
        <v>19.399999999999999</v>
      </c>
      <c r="AS32" s="18">
        <f>download!AS33</f>
        <v>14.6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Sep,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-19.3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-112.8</v>
      </c>
      <c r="S33" s="18">
        <f>download!S34</f>
        <v>0</v>
      </c>
      <c r="T33" s="18">
        <f>download!T34</f>
        <v>0</v>
      </c>
      <c r="U33" s="18">
        <f>download!U34</f>
        <v>15.3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-106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-171.6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42.4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-27.6</v>
      </c>
      <c r="AR33" s="18">
        <f>download!AR34</f>
        <v>23.4</v>
      </c>
      <c r="AS33" s="18">
        <f>download!AS34</f>
        <v>14.1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Oct,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-38.5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-116.1</v>
      </c>
      <c r="S34" s="18">
        <f>download!S35</f>
        <v>0</v>
      </c>
      <c r="T34" s="18">
        <f>download!T35</f>
        <v>0</v>
      </c>
      <c r="U34" s="18">
        <f>download!U35</f>
        <v>15.6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-109.1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-37.4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43.5</v>
      </c>
      <c r="AN34" s="18">
        <f>download!AN35</f>
        <v>-2.9</v>
      </c>
      <c r="AO34" s="18">
        <f>download!AO35</f>
        <v>0</v>
      </c>
      <c r="AP34" s="18">
        <f>download!AP35</f>
        <v>-8.6999999999999993</v>
      </c>
      <c r="AQ34" s="18">
        <f>download!AQ35</f>
        <v>-28.4</v>
      </c>
      <c r="AR34" s="18">
        <f>download!AR35</f>
        <v>6.9</v>
      </c>
      <c r="AS34" s="18">
        <f>download!AS35</f>
        <v>14.5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Nov,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306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43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-0.5</v>
      </c>
      <c r="Z35" s="18">
        <f>download!Z36</f>
        <v>0</v>
      </c>
      <c r="AA35" s="18">
        <f>download!AA36</f>
        <v>-19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-170.3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41.9</v>
      </c>
      <c r="AN35" s="18">
        <f>download!AN36</f>
        <v>-2.8</v>
      </c>
      <c r="AO35" s="18">
        <f>download!AO36</f>
        <v>0</v>
      </c>
      <c r="AP35" s="18">
        <f>download!AP36</f>
        <v>-8.4</v>
      </c>
      <c r="AQ35" s="18">
        <f>download!AQ36</f>
        <v>-27.4</v>
      </c>
      <c r="AR35" s="18">
        <f>download!AR36</f>
        <v>10.8</v>
      </c>
      <c r="AS35" s="18">
        <f>download!AS36</f>
        <v>14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Dec,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314.5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44.1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-1.3</v>
      </c>
      <c r="Z36" s="18">
        <f>download!Z37</f>
        <v>0</v>
      </c>
      <c r="AA36" s="18">
        <f>download!AA37</f>
        <v>-14.7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-175.6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43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-23.3</v>
      </c>
      <c r="AR36" s="18">
        <f>download!AR37</f>
        <v>8.3000000000000007</v>
      </c>
      <c r="AS36" s="18">
        <f>download!AS37</f>
        <v>14.4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Jan,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313.10000000000002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43.8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-0.9</v>
      </c>
      <c r="Z37" s="18">
        <f>download!Z38</f>
        <v>-28.6</v>
      </c>
      <c r="AA37" s="18">
        <f>download!AA38</f>
        <v>-14.6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-189.1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42.8</v>
      </c>
      <c r="AN37" s="18">
        <f>download!AN38</f>
        <v>-2.9</v>
      </c>
      <c r="AO37" s="18">
        <f>download!AO38</f>
        <v>0</v>
      </c>
      <c r="AP37" s="18">
        <f>download!AP38</f>
        <v>-8.6</v>
      </c>
      <c r="AQ37" s="18">
        <f>download!AQ38</f>
        <v>-23.2</v>
      </c>
      <c r="AR37" s="18">
        <f>download!AR38</f>
        <v>12.9</v>
      </c>
      <c r="AS37" s="18">
        <f>download!AS38</f>
        <v>0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Feb,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275.2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39.700000000000003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-0.6</v>
      </c>
      <c r="Z38" s="18">
        <f>download!Z39</f>
        <v>-25.7</v>
      </c>
      <c r="AA38" s="18">
        <f>download!AA39</f>
        <v>-13.1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-176.6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38.700000000000003</v>
      </c>
      <c r="AN38" s="18">
        <f>download!AN39</f>
        <v>-2.6</v>
      </c>
      <c r="AO38" s="18">
        <f>download!AO39</f>
        <v>0</v>
      </c>
      <c r="AP38" s="18">
        <f>download!AP39</f>
        <v>-7.7</v>
      </c>
      <c r="AQ38" s="18">
        <f>download!AQ39</f>
        <v>-20.9</v>
      </c>
      <c r="AR38" s="18">
        <f>download!AR39</f>
        <v>22.4</v>
      </c>
      <c r="AS38" s="18">
        <f>download!AS39</f>
        <v>0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Mar,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303.3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43.3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-0.4</v>
      </c>
      <c r="Z39" s="18">
        <f>download!Z40</f>
        <v>-28.3</v>
      </c>
      <c r="AA39" s="18">
        <f>download!AA40</f>
        <v>-19.3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-194.7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42.3</v>
      </c>
      <c r="AN39" s="18">
        <f>download!AN40</f>
        <v>-2.8</v>
      </c>
      <c r="AO39" s="18">
        <f>download!AO40</f>
        <v>0</v>
      </c>
      <c r="AP39" s="18">
        <f>download!AP40</f>
        <v>-8.5</v>
      </c>
      <c r="AQ39" s="18">
        <f>download!AQ40</f>
        <v>-27.8</v>
      </c>
      <c r="AR39" s="18">
        <f>download!AR40</f>
        <v>14.1</v>
      </c>
      <c r="AS39" s="18">
        <f>download!AS40</f>
        <v>0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Apr,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292.2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41.8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-27.3</v>
      </c>
      <c r="AA40" s="18">
        <f>download!AA41</f>
        <v>-18.600000000000001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40.799999999999997</v>
      </c>
      <c r="AN40" s="18">
        <f>download!AN41</f>
        <v>-2.7</v>
      </c>
      <c r="AO40" s="18">
        <f>download!AO41</f>
        <v>0</v>
      </c>
      <c r="AP40" s="18">
        <f>download!AP41</f>
        <v>-8.1999999999999993</v>
      </c>
      <c r="AQ40" s="18">
        <f>download!AQ41</f>
        <v>-26.8</v>
      </c>
      <c r="AR40" s="18">
        <f>download!AR41</f>
        <v>17.5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May,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282.7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28.7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-28.1</v>
      </c>
      <c r="AA41" s="18">
        <f>download!AA42</f>
        <v>-19.100000000000001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-57.6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41.9</v>
      </c>
      <c r="AN41" s="18">
        <f>download!AN42</f>
        <v>-2.8</v>
      </c>
      <c r="AO41" s="18">
        <f>download!AO42</f>
        <v>0</v>
      </c>
      <c r="AP41" s="18">
        <f>download!AP42</f>
        <v>-8.4</v>
      </c>
      <c r="AQ41" s="18">
        <f>download!AQ42</f>
        <v>-27.6</v>
      </c>
      <c r="AR41" s="18">
        <f>download!AR42</f>
        <v>15.2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Jun,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289.60000000000002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3.3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</v>
      </c>
      <c r="AA42" s="18">
        <f>download!AA43</f>
        <v>-18.399999999999999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-185.9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40.4</v>
      </c>
      <c r="AN42" s="18">
        <f>download!AN43</f>
        <v>-2.7</v>
      </c>
      <c r="AO42" s="18">
        <f>download!AO43</f>
        <v>0</v>
      </c>
      <c r="AP42" s="18">
        <f>download!AP43</f>
        <v>-8.1</v>
      </c>
      <c r="AQ42" s="18">
        <f>download!AQ43</f>
        <v>-26.6</v>
      </c>
      <c r="AR42" s="18">
        <f>download!AR43</f>
        <v>18.600000000000001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Jul,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297.8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-27.8</v>
      </c>
      <c r="AA43" s="18">
        <f>download!AA44</f>
        <v>-19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-191.2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41.4</v>
      </c>
      <c r="AN43" s="18">
        <f>download!AN44</f>
        <v>-2.8</v>
      </c>
      <c r="AO43" s="18">
        <f>download!AO44</f>
        <v>0</v>
      </c>
      <c r="AP43" s="18">
        <f>download!AP44</f>
        <v>-8.4</v>
      </c>
      <c r="AQ43" s="18">
        <f>download!AQ44</f>
        <v>-27.3</v>
      </c>
      <c r="AR43" s="18">
        <f>download!AR44</f>
        <v>16.3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Aug,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296.39999999999998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3.2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-27.7</v>
      </c>
      <c r="AA44" s="18">
        <f>download!AA45</f>
        <v>-18.899999999999999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-190.3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41.1</v>
      </c>
      <c r="AN44" s="18">
        <f>download!AN45</f>
        <v>-2.8</v>
      </c>
      <c r="AO44" s="18">
        <f>download!AO45</f>
        <v>0</v>
      </c>
      <c r="AP44" s="18">
        <f>download!AP45</f>
        <v>-8.3000000000000007</v>
      </c>
      <c r="AQ44" s="18">
        <f>download!AQ45</f>
        <v>-27.2</v>
      </c>
      <c r="AR44" s="18">
        <f>download!AR45</f>
        <v>16.8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Sep,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285.60000000000002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3.1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-26.7</v>
      </c>
      <c r="AA45" s="18">
        <f>download!AA46</f>
        <v>-18.2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-183.3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39.700000000000003</v>
      </c>
      <c r="AN45" s="18">
        <f>download!AN46</f>
        <v>-2.7</v>
      </c>
      <c r="AO45" s="18">
        <f>download!AO46</f>
        <v>0</v>
      </c>
      <c r="AP45" s="18">
        <f>download!AP46</f>
        <v>-8</v>
      </c>
      <c r="AQ45" s="18">
        <f>download!AQ46</f>
        <v>-26.2</v>
      </c>
      <c r="AR45" s="18">
        <f>download!AR46</f>
        <v>20.100000000000001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Oct,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276.2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-27.4</v>
      </c>
      <c r="AA46" s="18">
        <f>download!AA47</f>
        <v>-18.7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-56.3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40.700000000000003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Nov,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282.89999999999998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-0.4</v>
      </c>
      <c r="Z47" s="18">
        <f>download!Z48</f>
        <v>-26.4</v>
      </c>
      <c r="AA47" s="18">
        <f>download!AA48</f>
        <v>-18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-181.6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39.200000000000003</v>
      </c>
      <c r="AN47" s="18">
        <f>download!AN48</f>
        <v>-2.6</v>
      </c>
      <c r="AO47" s="18">
        <f>download!AO48</f>
        <v>0</v>
      </c>
      <c r="AP47" s="18">
        <f>download!AP48</f>
        <v>-7.9</v>
      </c>
      <c r="AQ47" s="18">
        <f>download!AQ48</f>
        <v>-26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Dec,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290.89999999999998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2.9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-1</v>
      </c>
      <c r="Z48" s="18">
        <f>download!Z49</f>
        <v>-27.2</v>
      </c>
      <c r="AA48" s="18">
        <f>download!AA49</f>
        <v>-13.9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-186.7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40.200000000000003</v>
      </c>
      <c r="AN48" s="18">
        <f>download!AN49</f>
        <v>-2.7</v>
      </c>
      <c r="AO48" s="18">
        <f>download!AO49</f>
        <v>0</v>
      </c>
      <c r="AP48" s="18">
        <f>download!AP49</f>
        <v>-8.1999999999999993</v>
      </c>
      <c r="AQ48" s="18">
        <f>download!AQ49</f>
        <v>-22.1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Jan,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303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2.8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-0.8</v>
      </c>
      <c r="Z49" s="18">
        <f>download!Z50</f>
        <v>-27.1</v>
      </c>
      <c r="AA49" s="18">
        <f>download!AA50</f>
        <v>-13.8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-185.8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</v>
      </c>
      <c r="AN49" s="18">
        <f>download!AN50</f>
        <v>-2.7</v>
      </c>
      <c r="AO49" s="18">
        <f>download!AO50</f>
        <v>0</v>
      </c>
      <c r="AP49" s="18">
        <f>download!AP50</f>
        <v>-8.1</v>
      </c>
      <c r="AQ49" s="18">
        <f>download!AQ50</f>
        <v>-22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Feb,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282.2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2.8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-0.6</v>
      </c>
      <c r="Z50" s="18">
        <f>download!Z51</f>
        <v>-25.2</v>
      </c>
      <c r="AA50" s="18">
        <f>download!AA51</f>
        <v>-12.9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-173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37.299999999999997</v>
      </c>
      <c r="AN50" s="18">
        <f>download!AN51</f>
        <v>-2.5</v>
      </c>
      <c r="AO50" s="18">
        <f>download!AO51</f>
        <v>0</v>
      </c>
      <c r="AP50" s="18">
        <f>download!AP51</f>
        <v>-7.6</v>
      </c>
      <c r="AQ50" s="18">
        <f>download!AQ51</f>
        <v>-20.399999999999999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Mar,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300.2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2.7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-26.8</v>
      </c>
      <c r="AA51" s="18">
        <f>download!AA52</f>
        <v>-18.3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-184.1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39.5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-26.3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Apr,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289.10000000000002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2.6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-25.8</v>
      </c>
      <c r="AA52" s="18">
        <f>download!AA53</f>
        <v>-17.600000000000001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-177.3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38.1</v>
      </c>
      <c r="AN52" s="18">
        <f>download!AN53</f>
        <v>-2.6</v>
      </c>
      <c r="AO52" s="18">
        <f>download!AO53</f>
        <v>0</v>
      </c>
      <c r="AP52" s="18">
        <f>download!AP53</f>
        <v>-7.8</v>
      </c>
      <c r="AQ52" s="18">
        <f>download!AQ53</f>
        <v>-25.3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May,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280.39999999999998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2.6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-26.5</v>
      </c>
      <c r="AA53" s="18">
        <f>download!AA54</f>
        <v>-18.100000000000001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-54.4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39.1</v>
      </c>
      <c r="AN53" s="18">
        <f>download!AN54</f>
        <v>-2.7</v>
      </c>
      <c r="AO53" s="18">
        <f>download!AO54</f>
        <v>0</v>
      </c>
      <c r="AP53" s="18">
        <f>download!AP54</f>
        <v>-8</v>
      </c>
      <c r="AQ53" s="18">
        <f>download!AQ54</f>
        <v>-26.1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Jun,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286.3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2.5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-25.6</v>
      </c>
      <c r="AA54" s="18">
        <f>download!AA55</f>
        <v>-17.399999999999999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-175.6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37.700000000000003</v>
      </c>
      <c r="AN54" s="18">
        <f>download!AN55</f>
        <v>-2.6</v>
      </c>
      <c r="AO54" s="18">
        <f>download!AO55</f>
        <v>0</v>
      </c>
      <c r="AP54" s="18">
        <f>download!AP55</f>
        <v>-7.7</v>
      </c>
      <c r="AQ54" s="18">
        <f>download!AQ55</f>
        <v>-25.1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Jul,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294.39999999999998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-26.3</v>
      </c>
      <c r="AA55" s="18">
        <f>download!AA56</f>
        <v>-17.899999999999999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-180.5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38.6</v>
      </c>
      <c r="AN55" s="18">
        <f>download!AN56</f>
        <v>-2.6</v>
      </c>
      <c r="AO55" s="18">
        <f>download!AO56</f>
        <v>0</v>
      </c>
      <c r="AP55" s="18">
        <f>download!AP56</f>
        <v>-7.9</v>
      </c>
      <c r="AQ55" s="18">
        <f>download!AQ56</f>
        <v>-25.8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Aug,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293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2.4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-26.2</v>
      </c>
      <c r="AA56" s="18">
        <f>download!AA57</f>
        <v>-17.8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-179.7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38.4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-25.7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Sep,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282.2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2.2999999999999998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-25.2</v>
      </c>
      <c r="AA57" s="18">
        <f>download!AA58</f>
        <v>-17.2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-24.7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Oct,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273.7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-25.9</v>
      </c>
      <c r="AA58" s="18">
        <f>download!AA59</f>
        <v>-17.600000000000001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-53.1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37.9</v>
      </c>
      <c r="AN58" s="18">
        <f>download!AN59</f>
        <v>-2.6</v>
      </c>
      <c r="AO58" s="18">
        <f>download!AO59</f>
        <v>0</v>
      </c>
      <c r="AP58" s="18">
        <f>download!AP59</f>
        <v>-7.8</v>
      </c>
      <c r="AQ58" s="18">
        <f>download!AQ59</f>
        <v>-25.4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Nov,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279.39999999999998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2.2000000000000002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-0.4</v>
      </c>
      <c r="Z59" s="18">
        <f>download!Z60</f>
        <v>-25</v>
      </c>
      <c r="AA59" s="18">
        <f>download!AA60</f>
        <v>-17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-171.3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36.5</v>
      </c>
      <c r="AN59" s="18">
        <f>download!AN60</f>
        <v>-2.5</v>
      </c>
      <c r="AO59" s="18">
        <f>download!AO60</f>
        <v>0</v>
      </c>
      <c r="AP59" s="18">
        <f>download!AP60</f>
        <v>-7.5</v>
      </c>
      <c r="AQ59" s="18">
        <f>download!AQ60</f>
        <v>-24.5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Dec,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287.2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-0.9</v>
      </c>
      <c r="Z60" s="18">
        <f>download!Z61</f>
        <v>-25.7</v>
      </c>
      <c r="AA60" s="18">
        <f>download!AA61</f>
        <v>-13.1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-176.2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37.5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-20.8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Jan,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285.8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2.1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-0.6</v>
      </c>
      <c r="Z61" s="18">
        <f>download!Z62</f>
        <v>0.1</v>
      </c>
      <c r="AA61" s="18">
        <f>download!AA62</f>
        <v>-13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-175.3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37.200000000000003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-20.7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Feb,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257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-0.5</v>
      </c>
      <c r="Z62" s="18">
        <f>download!Z63</f>
        <v>0.1</v>
      </c>
      <c r="AA62" s="18">
        <f>download!AA63</f>
        <v>-11.7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-157.5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33.6</v>
      </c>
      <c r="AN62" s="18">
        <f>download!AN63</f>
        <v>-2.2999999999999998</v>
      </c>
      <c r="AO62" s="18">
        <f>download!AO63</f>
        <v>0</v>
      </c>
      <c r="AP62" s="18">
        <f>download!AP63</f>
        <v>-6.9</v>
      </c>
      <c r="AQ62" s="18">
        <f>download!AQ63</f>
        <v>-18.600000000000001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Mar,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283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-17.2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-173.6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36.799999999999997</v>
      </c>
      <c r="AN63" s="18">
        <f>download!AN64</f>
        <v>-2.5</v>
      </c>
      <c r="AO63" s="18">
        <f>download!AO64</f>
        <v>0</v>
      </c>
      <c r="AP63" s="18">
        <f>download!AP64</f>
        <v>-7.6</v>
      </c>
      <c r="AQ63" s="18">
        <f>download!AQ64</f>
        <v>-24.8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Apr,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272.60000000000002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1.9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-16.600000000000001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-167.1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35.5</v>
      </c>
      <c r="AN64" s="18">
        <f>download!AN65</f>
        <v>-2.4</v>
      </c>
      <c r="AO64" s="18">
        <f>download!AO65</f>
        <v>0</v>
      </c>
      <c r="AP64" s="18">
        <f>download!AP65</f>
        <v>-7.3</v>
      </c>
      <c r="AQ64" s="18">
        <f>download!AQ65</f>
        <v>-23.9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May,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264.3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-51.3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36.4</v>
      </c>
      <c r="AN65" s="18">
        <f>download!AN66</f>
        <v>-2.5</v>
      </c>
      <c r="AO65" s="18">
        <f>download!AO66</f>
        <v>0</v>
      </c>
      <c r="AP65" s="18">
        <f>download!AP66</f>
        <v>-7.5</v>
      </c>
      <c r="AQ65" s="18">
        <f>download!AQ66</f>
        <v>-24.6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Jun,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269.8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1.8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-16.399999999999999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-165.4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</v>
      </c>
      <c r="AN66" s="18">
        <f>download!AN67</f>
        <v>-2.4</v>
      </c>
      <c r="AO66" s="18">
        <f>download!AO67</f>
        <v>0</v>
      </c>
      <c r="AP66" s="18">
        <f>download!AP67</f>
        <v>-7.2</v>
      </c>
      <c r="AQ66" s="18">
        <f>download!AQ67</f>
        <v>-23.7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Jul,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277.39999999999998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-16.899999999999999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-170.1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35.9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-24.3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Aug,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275.89999999999998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1.7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-16.8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-169.2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-2.5</v>
      </c>
      <c r="AO68" s="18">
        <f>download!AO69</f>
        <v>0</v>
      </c>
      <c r="AP68" s="18">
        <f>download!AP69</f>
        <v>-7.4</v>
      </c>
      <c r="AQ68" s="18">
        <f>download!AQ69</f>
        <v>-24.2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Sep,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265.7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-16.2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-162.9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1.5</v>
      </c>
      <c r="AN69" s="18">
        <f>download!AN70</f>
        <v>-2.4</v>
      </c>
      <c r="AO69" s="18">
        <f>download!AO70</f>
        <v>0</v>
      </c>
      <c r="AP69" s="18">
        <f>download!AP70</f>
        <v>-7.1</v>
      </c>
      <c r="AQ69" s="18">
        <f>download!AQ70</f>
        <v>-23.3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Oct,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257.60000000000002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1.6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-16.600000000000001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-50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-2.4</v>
      </c>
      <c r="AO70" s="18">
        <f>download!AO71</f>
        <v>0</v>
      </c>
      <c r="AP70" s="18">
        <f>download!AP71</f>
        <v>-7.3</v>
      </c>
      <c r="AQ70" s="18">
        <f>download!AQ71</f>
        <v>-23.9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Nov,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262.89999999999998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-161.19999999999999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1.4</v>
      </c>
      <c r="AN71" s="18">
        <f>download!AN72</f>
        <v>-2.4</v>
      </c>
      <c r="AO71" s="18">
        <f>download!AO72</f>
        <v>0</v>
      </c>
      <c r="AP71" s="18">
        <f>download!AP72</f>
        <v>-7.1</v>
      </c>
      <c r="AQ71" s="18">
        <f>download!AQ72</f>
        <v>-23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Dec,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270.2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1.5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-0.8</v>
      </c>
      <c r="Z72" s="18">
        <f>download!Z73</f>
        <v>0.1</v>
      </c>
      <c r="AA72" s="18">
        <f>download!AA73</f>
        <v>-12.3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-165.7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-7.3</v>
      </c>
      <c r="AQ72" s="18">
        <f>download!AQ73</f>
        <v>-19.600000000000001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Jan,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268.7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1.4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-0.5</v>
      </c>
      <c r="Z73" s="18">
        <f>download!Z74</f>
        <v>0.1</v>
      </c>
      <c r="AA73" s="18">
        <f>download!AA74</f>
        <v>-12.3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-164.8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1.3</v>
      </c>
      <c r="AN73" s="18">
        <f>download!AN74</f>
        <v>-2.4</v>
      </c>
      <c r="AO73" s="18">
        <f>download!AO74</f>
        <v>0</v>
      </c>
      <c r="AP73" s="18">
        <f>download!AP74</f>
        <v>-7.2</v>
      </c>
      <c r="AQ73" s="18">
        <f>download!AQ74</f>
        <v>-19.5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Feb,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241.5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-0.4</v>
      </c>
      <c r="Z74" s="18">
        <f>download!Z75</f>
        <v>0</v>
      </c>
      <c r="AA74" s="18">
        <f>download!AA75</f>
        <v>-11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-148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-2.2000000000000002</v>
      </c>
      <c r="AO74" s="18">
        <f>download!AO75</f>
        <v>0</v>
      </c>
      <c r="AP74" s="18">
        <f>download!AP75</f>
        <v>-6.5</v>
      </c>
      <c r="AQ74" s="18">
        <f>download!AQ75</f>
        <v>-17.5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Mar,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265.89999999999998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-16.2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-163.1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-2.4</v>
      </c>
      <c r="AO75" s="18">
        <f>download!AO76</f>
        <v>0</v>
      </c>
      <c r="AP75" s="18">
        <f>download!AP76</f>
        <v>-7.1</v>
      </c>
      <c r="AQ75" s="18">
        <f>download!AQ76</f>
        <v>-23.3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Apr,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255.9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-15.6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-156.9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-6.9</v>
      </c>
      <c r="AQ76" s="18">
        <f>download!AQ77</f>
        <v>-22.4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May,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248.1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-16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-48.2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-2.4</v>
      </c>
      <c r="AO77" s="18">
        <f>download!AO78</f>
        <v>0</v>
      </c>
      <c r="AP77" s="18">
        <f>download!AP78</f>
        <v>-7.1</v>
      </c>
      <c r="AQ77" s="18">
        <f>download!AQ78</f>
        <v>-23.1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Jun,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253.3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-15.4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-155.30000000000001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-6.8</v>
      </c>
      <c r="AQ78" s="18">
        <f>download!AQ79</f>
        <v>-22.2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Jul,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260.39999999999998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-15.8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-159.69999999999999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-7</v>
      </c>
      <c r="AQ79" s="18">
        <f>download!AQ80</f>
        <v>-22.8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Aug,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259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-15.8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-158.80000000000001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-22.7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Sep,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249.4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-15.2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-152.9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-2.2000000000000002</v>
      </c>
      <c r="AO81" s="18">
        <f>download!AO82</f>
        <v>0</v>
      </c>
      <c r="AP81" s="18">
        <f>download!AP82</f>
        <v>-6.7</v>
      </c>
      <c r="AQ81" s="18">
        <f>download!AQ82</f>
        <v>-21.9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Oct,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241.8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-15.6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-37.799999999999997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0</v>
      </c>
      <c r="AQ82" s="18">
        <f>download!AQ83</f>
        <v>-15.6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Nov,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246.8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-0.3</v>
      </c>
      <c r="Z83" s="18">
        <f>download!Z84</f>
        <v>0</v>
      </c>
      <c r="AA83" s="18">
        <f>download!AA84</f>
        <v>-15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-142.5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-2.2000000000000002</v>
      </c>
      <c r="AO83" s="18">
        <f>download!AO84</f>
        <v>0</v>
      </c>
      <c r="AP83" s="18">
        <f>download!AP84</f>
        <v>0</v>
      </c>
      <c r="AQ83" s="18">
        <f>download!AQ84</f>
        <v>-15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Dec,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253.7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-0.5</v>
      </c>
      <c r="Z84" s="18">
        <f>download!Z85</f>
        <v>0</v>
      </c>
      <c r="AA84" s="18">
        <f>download!AA85</f>
        <v>-11.6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-146.5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-2.2999999999999998</v>
      </c>
      <c r="AO84" s="18">
        <f>download!AO85</f>
        <v>0</v>
      </c>
      <c r="AP84" s="18">
        <f>download!AP85</f>
        <v>0</v>
      </c>
      <c r="AQ84" s="18">
        <f>download!AQ85</f>
        <v>-11.6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Jan,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252.3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-11.5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-145.69999999999999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-11.5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Feb,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226.8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-0.4</v>
      </c>
      <c r="Z86" s="18">
        <f>download!Z87</f>
        <v>0</v>
      </c>
      <c r="AA86" s="18">
        <f>download!AA87</f>
        <v>-10.3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-130.9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</v>
      </c>
      <c r="AO86" s="18">
        <f>download!AO87</f>
        <v>0</v>
      </c>
      <c r="AP86" s="18">
        <f>download!AP87</f>
        <v>0</v>
      </c>
      <c r="AQ86" s="18">
        <f>download!AQ87</f>
        <v>-10.3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Mar,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249.8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-15.2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-144.19999999999999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-2.2000000000000002</v>
      </c>
      <c r="AO87" s="18">
        <f>download!AO88</f>
        <v>0</v>
      </c>
      <c r="AP87" s="18">
        <f>download!AP88</f>
        <v>0</v>
      </c>
      <c r="AQ87" s="18">
        <f>download!AQ88</f>
        <v>-15.2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Apr,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240.5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-14.6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-138.80000000000001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-14.6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May,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233.1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-15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-36.4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-2.2000000000000002</v>
      </c>
      <c r="AO89" s="18">
        <f>download!AO90</f>
        <v>0</v>
      </c>
      <c r="AP89" s="18">
        <f>download!AP90</f>
        <v>0</v>
      </c>
      <c r="AQ89" s="18">
        <f>download!AQ90</f>
        <v>-15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Jun,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237.9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-14.5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-137.4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-2.1</v>
      </c>
      <c r="AO90" s="18">
        <f>download!AO91</f>
        <v>0</v>
      </c>
      <c r="AP90" s="18">
        <f>download!AP91</f>
        <v>0</v>
      </c>
      <c r="AQ90" s="18">
        <f>download!AQ91</f>
        <v>-14.5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Jul,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244.5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-14.9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-141.19999999999999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-14.9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Aug,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243.2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-14.8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-140.4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-14.8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Sep,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234.1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-14.2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-135.19999999999999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-14.2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Oct,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226.9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-14.6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-35.4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-14.6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Nov,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-14.1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-133.69999999999999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-14.1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Dec,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238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-0.5</v>
      </c>
      <c r="Z96" s="18">
        <f>download!Z97</f>
        <v>0</v>
      </c>
      <c r="AA96" s="18">
        <f>download!AA97</f>
        <v>-10.9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-137.4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-10.9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Jan,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236.7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-136.69999999999999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Feb,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220.3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-127.1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Mar,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234.1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-135.19999999999999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Apr,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225.4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-130.1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May,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218.5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-34.1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-2.1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Jun,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222.9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-128.69999999999999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Jul,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229.1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-132.30000000000001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Aug,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227.8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-131.6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Sep,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219.3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-126.6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Oct,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212.6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-33.200000000000003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Nov,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217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-125.3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-1.9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Dec,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223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-128.69999999999999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Jan,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221.7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-128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Feb,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199.3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-115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-1.8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Mar,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219.4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-126.7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Apr,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211.2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-121.9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May,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204.7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-32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Jun,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208.8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-120.6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Jul,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214.6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-123.9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Aug,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213.4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-123.2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Sep,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205.4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-118.6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-1.8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Oct,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199.1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-31.1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Nov,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-117.3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-1.8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Dec,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207.5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-120.5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-1.9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Jan,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206.3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-119.8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Feb,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185.3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-107.6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Mar,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204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-118.5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Apr,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196.3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-114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May,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190.2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-29.9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Jun,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194.1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-112.7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Jul,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199.5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-115.8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Aug,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198.3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-115.2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Sep,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190.8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-110.8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Oct,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184.9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-29.1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Nov,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188.6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-109.5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Dec,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193.8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-112.6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Jan,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192.7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-111.9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Feb,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173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-100.5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Mar,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190.5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-110.6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Apr,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183.3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-106.4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May,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177.6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-27.9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Jun,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181.2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-105.3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Jul,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186.3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-108.2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Aug,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185.2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-107.6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Sep,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178.3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-103.5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Oct,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172.8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-27.2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Nov,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176.3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-102.4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Dec,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181.2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-105.3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Jan,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180.2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-104.7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Feb,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167.7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-97.4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Mar,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178.3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-103.6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Apr,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171.6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-99.6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May,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166.3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-26.1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Jun,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169.7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-98.6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Jul,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174.4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-101.3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Aug,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173.4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-100.7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Sep,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166.9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-96.9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Oct,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161.69999999999999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-25.4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Nov,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-95.8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Dec,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169.6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-98.5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Jan,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168.6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-97.9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Feb,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151.5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-88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Mar,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166.8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-96.9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Apr,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160.5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-93.2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May,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155.6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-24.4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Jun,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158.69999999999999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-92.2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Jul,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163.1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-94.7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Aug,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162.19999999999999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-94.2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Sep,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156.1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-90.6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Oct,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151.19999999999999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-23.8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Nov,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154.30000000000001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-89.6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Dec,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158.6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-92.1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Jan,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157.69999999999999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-91.6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Feb,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141.6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-82.2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Mar,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155.9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-90.6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Apr,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150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-87.1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May,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145.4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-22.8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Jun,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148.30000000000001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-86.2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Jul,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152.4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-88.5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Aug,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151.6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-88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Sep,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145.80000000000001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-84.7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Oct,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141.30000000000001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-22.2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Nov,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144.19999999999999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-83.7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354</v>
      </c>
      <c r="B249" s="23">
        <f>B17</f>
        <v>30.9</v>
      </c>
      <c r="C249" s="23">
        <f t="shared" ref="C249:BG249" si="1">C17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30.9</v>
      </c>
      <c r="H249" s="23">
        <f t="shared" si="1"/>
        <v>-123.8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-266.89999999999998</v>
      </c>
      <c r="S249" s="23">
        <f t="shared" si="1"/>
        <v>26.7</v>
      </c>
      <c r="T249" s="23">
        <f t="shared" si="1"/>
        <v>-3.4</v>
      </c>
      <c r="U249" s="23">
        <f t="shared" si="1"/>
        <v>-44.6</v>
      </c>
      <c r="V249" s="23">
        <f t="shared" si="1"/>
        <v>0</v>
      </c>
      <c r="W249" s="23">
        <f t="shared" si="1"/>
        <v>92.8</v>
      </c>
      <c r="X249" s="23">
        <f t="shared" si="1"/>
        <v>0</v>
      </c>
      <c r="Y249" s="23">
        <f t="shared" si="1"/>
        <v>-0.4</v>
      </c>
      <c r="Z249" s="23">
        <f t="shared" si="1"/>
        <v>4.0999999999999996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159.9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98</v>
      </c>
      <c r="AU249" s="23">
        <f t="shared" si="1"/>
        <v>0</v>
      </c>
      <c r="AV249" s="23">
        <f t="shared" si="1"/>
        <v>1</v>
      </c>
      <c r="AW249" s="23">
        <f t="shared" si="1"/>
        <v>1.1000000000000001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23.3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360</v>
      </c>
      <c r="B251" s="18">
        <f>SUM(B18:B22)</f>
        <v>3.1000000000000005</v>
      </c>
      <c r="C251" s="18">
        <f t="shared" ref="C251:BG251" si="2">SUM(C18:C22)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-603.79999999999995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44.7</v>
      </c>
      <c r="N251" s="18">
        <f t="shared" si="2"/>
        <v>39.599999999999994</v>
      </c>
      <c r="O251" s="18">
        <f t="shared" si="2"/>
        <v>1</v>
      </c>
      <c r="P251" s="18">
        <f t="shared" si="2"/>
        <v>0</v>
      </c>
      <c r="Q251" s="18">
        <f t="shared" si="2"/>
        <v>301.89999999999998</v>
      </c>
      <c r="R251" s="18">
        <f t="shared" si="2"/>
        <v>-490.00000000000006</v>
      </c>
      <c r="S251" s="18">
        <f t="shared" si="2"/>
        <v>163.79999999999998</v>
      </c>
      <c r="T251" s="18">
        <f t="shared" si="2"/>
        <v>54.89999999999997</v>
      </c>
      <c r="U251" s="18">
        <f t="shared" si="2"/>
        <v>20.399999999999991</v>
      </c>
      <c r="V251" s="18">
        <f t="shared" si="2"/>
        <v>30.4</v>
      </c>
      <c r="W251" s="18">
        <f t="shared" si="2"/>
        <v>301.89999999999998</v>
      </c>
      <c r="X251" s="18">
        <f t="shared" si="2"/>
        <v>0</v>
      </c>
      <c r="Y251" s="18">
        <f t="shared" si="2"/>
        <v>-2.1</v>
      </c>
      <c r="Z251" s="18">
        <f t="shared" si="2"/>
        <v>-1563.8000000000002</v>
      </c>
      <c r="AA251" s="18">
        <f t="shared" si="2"/>
        <v>-567.6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686.30000000000007</v>
      </c>
      <c r="AG251" s="18">
        <f t="shared" si="2"/>
        <v>44.7</v>
      </c>
      <c r="AH251" s="18">
        <f t="shared" si="2"/>
        <v>-346</v>
      </c>
      <c r="AI251" s="18">
        <f t="shared" si="2"/>
        <v>1</v>
      </c>
      <c r="AJ251" s="18">
        <f t="shared" si="2"/>
        <v>41.999999999999993</v>
      </c>
      <c r="AK251" s="18">
        <f t="shared" si="2"/>
        <v>12.8</v>
      </c>
      <c r="AL251" s="18">
        <f t="shared" si="2"/>
        <v>5.6</v>
      </c>
      <c r="AM251" s="18">
        <f t="shared" si="2"/>
        <v>428.29999999999995</v>
      </c>
      <c r="AN251" s="18">
        <f t="shared" si="2"/>
        <v>30.4</v>
      </c>
      <c r="AO251" s="18">
        <f t="shared" si="2"/>
        <v>0</v>
      </c>
      <c r="AP251" s="18">
        <f t="shared" si="2"/>
        <v>-196.2</v>
      </c>
      <c r="AQ251" s="18">
        <f t="shared" si="2"/>
        <v>-402.19999999999993</v>
      </c>
      <c r="AR251" s="18">
        <f t="shared" si="2"/>
        <v>11.8</v>
      </c>
      <c r="AS251" s="18">
        <f t="shared" si="2"/>
        <v>75.400000000000006</v>
      </c>
      <c r="AT251" s="18">
        <f t="shared" si="2"/>
        <v>293.60000000000002</v>
      </c>
      <c r="AU251" s="18">
        <f t="shared" si="2"/>
        <v>0</v>
      </c>
      <c r="AV251" s="18">
        <f t="shared" si="2"/>
        <v>5</v>
      </c>
      <c r="AW251" s="18">
        <f t="shared" si="2"/>
        <v>1.1000000000000001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218.69999999999996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SUM(B23:B27)</f>
        <v>0</v>
      </c>
      <c r="C253" s="18">
        <f t="shared" ref="C253:BG253" si="3">SUM(C23:C27)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-279.29999999999995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735.6</v>
      </c>
      <c r="S253" s="18">
        <f t="shared" si="3"/>
        <v>91.100000000000009</v>
      </c>
      <c r="T253" s="18">
        <f t="shared" si="3"/>
        <v>-271.5</v>
      </c>
      <c r="U253" s="18">
        <f t="shared" si="3"/>
        <v>68.2</v>
      </c>
      <c r="V253" s="18">
        <f t="shared" si="3"/>
        <v>146.30000000000001</v>
      </c>
      <c r="W253" s="18">
        <f t="shared" si="3"/>
        <v>-219.5</v>
      </c>
      <c r="X253" s="18">
        <f t="shared" si="3"/>
        <v>0</v>
      </c>
      <c r="Y253" s="18">
        <f t="shared" si="3"/>
        <v>-4.3</v>
      </c>
      <c r="Z253" s="18">
        <f t="shared" si="3"/>
        <v>-657.59999999999991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-1071.3000000000002</v>
      </c>
      <c r="AI253" s="18">
        <f t="shared" si="3"/>
        <v>0</v>
      </c>
      <c r="AJ253" s="18">
        <f t="shared" si="3"/>
        <v>-229.4</v>
      </c>
      <c r="AK253" s="18">
        <f t="shared" si="3"/>
        <v>91.100000000000009</v>
      </c>
      <c r="AL253" s="18">
        <f t="shared" si="3"/>
        <v>0</v>
      </c>
      <c r="AM253" s="18">
        <f t="shared" si="3"/>
        <v>180.10000000000002</v>
      </c>
      <c r="AN253" s="18">
        <f t="shared" si="3"/>
        <v>131.6</v>
      </c>
      <c r="AO253" s="18">
        <f t="shared" si="3"/>
        <v>0</v>
      </c>
      <c r="AP253" s="18">
        <f t="shared" si="3"/>
        <v>-43.8</v>
      </c>
      <c r="AQ253" s="18">
        <f t="shared" si="3"/>
        <v>-324.7</v>
      </c>
      <c r="AR253" s="18">
        <f t="shared" si="3"/>
        <v>85.9</v>
      </c>
      <c r="AS253" s="18">
        <f t="shared" si="3"/>
        <v>73.100000000000009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-180.39999999999998</v>
      </c>
    </row>
    <row r="255" spans="1:99" x14ac:dyDescent="0.2">
      <c r="A255" s="20" t="s">
        <v>339</v>
      </c>
      <c r="B255" s="18">
        <f>SUM(B28:B34)</f>
        <v>0</v>
      </c>
      <c r="C255" s="18">
        <f t="shared" ref="C255:BG255" si="4">SUM(C28:C34)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-185.4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-795.59999999999991</v>
      </c>
      <c r="S255" s="18">
        <f t="shared" si="4"/>
        <v>0</v>
      </c>
      <c r="T255" s="18">
        <f t="shared" si="4"/>
        <v>0</v>
      </c>
      <c r="U255" s="18">
        <f t="shared" si="4"/>
        <v>110.6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-673.80000000000007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-961.59999999999991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304.89999999999998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127.20000000000002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7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SUM(B5:B16)</f>
        <v>0</v>
      </c>
      <c r="C257" s="18">
        <f t="shared" ref="C257:BG257" si="5">SUM(C5:C16)</f>
        <v>21</v>
      </c>
      <c r="D257" s="18">
        <f t="shared" si="5"/>
        <v>41.8</v>
      </c>
      <c r="E257" s="18">
        <f t="shared" si="5"/>
        <v>-52.79999999999999</v>
      </c>
      <c r="F257" s="18">
        <f t="shared" si="5"/>
        <v>-7.7000000000000011</v>
      </c>
      <c r="G257" s="18">
        <f t="shared" si="5"/>
        <v>11</v>
      </c>
      <c r="H257" s="18">
        <f t="shared" si="5"/>
        <v>36.600000000000009</v>
      </c>
      <c r="I257" s="18">
        <f t="shared" si="5"/>
        <v>-7.7000000000000011</v>
      </c>
      <c r="J257" s="18">
        <f t="shared" si="5"/>
        <v>-18.699999999999996</v>
      </c>
      <c r="K257" s="18">
        <f t="shared" si="5"/>
        <v>0</v>
      </c>
      <c r="L257" s="18">
        <f t="shared" si="5"/>
        <v>11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11</v>
      </c>
      <c r="AW257" s="18">
        <f t="shared" si="5"/>
        <v>5.6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B17</f>
        <v>30.9</v>
      </c>
      <c r="C260" s="18">
        <f t="shared" ref="C260:BG260" si="6">C17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30.9</v>
      </c>
      <c r="H260" s="18">
        <f t="shared" si="6"/>
        <v>-123.8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-266.89999999999998</v>
      </c>
      <c r="S260" s="18">
        <f t="shared" si="6"/>
        <v>26.7</v>
      </c>
      <c r="T260" s="18">
        <f t="shared" si="6"/>
        <v>-3.4</v>
      </c>
      <c r="U260" s="18">
        <f t="shared" si="6"/>
        <v>-44.6</v>
      </c>
      <c r="V260" s="18">
        <f t="shared" si="6"/>
        <v>0</v>
      </c>
      <c r="W260" s="18">
        <f t="shared" si="6"/>
        <v>92.8</v>
      </c>
      <c r="X260" s="18">
        <f t="shared" si="6"/>
        <v>0</v>
      </c>
      <c r="Y260" s="18">
        <f t="shared" si="6"/>
        <v>-0.4</v>
      </c>
      <c r="Z260" s="18">
        <f t="shared" si="6"/>
        <v>4.0999999999999996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159.9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98</v>
      </c>
      <c r="AU260" s="18">
        <f t="shared" si="6"/>
        <v>0</v>
      </c>
      <c r="AV260" s="18">
        <f t="shared" si="6"/>
        <v>1</v>
      </c>
      <c r="AW260" s="18">
        <f t="shared" si="6"/>
        <v>1.1000000000000001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359</v>
      </c>
      <c r="B261" s="18">
        <f>SUM(B18:B23)</f>
        <v>3.1000000000000005</v>
      </c>
      <c r="C261" s="18">
        <f t="shared" ref="C261:BG261" si="7">SUM(C18:C23)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-603.79999999999995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44.7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301.89999999999998</v>
      </c>
      <c r="R261" s="18">
        <f t="shared" si="7"/>
        <v>-394.90000000000009</v>
      </c>
      <c r="S261" s="18">
        <f t="shared" si="7"/>
        <v>163.79999999999998</v>
      </c>
      <c r="T261" s="18">
        <f t="shared" si="7"/>
        <v>95.899999999999977</v>
      </c>
      <c r="U261" s="18">
        <f t="shared" si="7"/>
        <v>31.699999999999992</v>
      </c>
      <c r="V261" s="18">
        <f t="shared" si="7"/>
        <v>59.7</v>
      </c>
      <c r="W261" s="18">
        <f t="shared" si="7"/>
        <v>258</v>
      </c>
      <c r="X261" s="18">
        <f t="shared" si="7"/>
        <v>0</v>
      </c>
      <c r="Y261" s="18">
        <f t="shared" si="7"/>
        <v>-2.6</v>
      </c>
      <c r="Z261" s="18">
        <f t="shared" si="7"/>
        <v>-1693.0000000000002</v>
      </c>
      <c r="AA261" s="18">
        <f t="shared" si="7"/>
        <v>-587.5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686.30000000000007</v>
      </c>
      <c r="AG261" s="18">
        <f t="shared" si="7"/>
        <v>44.7</v>
      </c>
      <c r="AH261" s="18">
        <f t="shared" si="7"/>
        <v>-612.1</v>
      </c>
      <c r="AI261" s="18">
        <f t="shared" si="7"/>
        <v>1</v>
      </c>
      <c r="AJ261" s="18">
        <f t="shared" si="7"/>
        <v>-38.6</v>
      </c>
      <c r="AK261" s="18">
        <f t="shared" si="7"/>
        <v>12.8</v>
      </c>
      <c r="AL261" s="18">
        <f t="shared" si="7"/>
        <v>5.6</v>
      </c>
      <c r="AM261" s="18">
        <f t="shared" si="7"/>
        <v>452.79999999999995</v>
      </c>
      <c r="AN261" s="18">
        <f t="shared" si="7"/>
        <v>56.8</v>
      </c>
      <c r="AO261" s="18">
        <f t="shared" si="7"/>
        <v>0</v>
      </c>
      <c r="AP261" s="18">
        <f t="shared" si="7"/>
        <v>-205</v>
      </c>
      <c r="AQ261" s="18">
        <f t="shared" si="7"/>
        <v>-480.19999999999993</v>
      </c>
      <c r="AR261" s="18">
        <f t="shared" si="7"/>
        <v>28.2</v>
      </c>
      <c r="AS261" s="18">
        <f t="shared" si="7"/>
        <v>90</v>
      </c>
      <c r="AT261" s="18">
        <f t="shared" si="7"/>
        <v>293.60000000000002</v>
      </c>
      <c r="AU261" s="18">
        <f t="shared" si="7"/>
        <v>0</v>
      </c>
      <c r="AV261" s="18">
        <f t="shared" si="7"/>
        <v>6</v>
      </c>
      <c r="AW261" s="18">
        <f t="shared" si="7"/>
        <v>1.1000000000000001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SUM(B5:B16)</f>
        <v>0</v>
      </c>
      <c r="C262" s="18">
        <f t="shared" ref="C262:BG262" si="8">SUM(C5:C16)</f>
        <v>21</v>
      </c>
      <c r="D262" s="18">
        <f t="shared" si="8"/>
        <v>41.8</v>
      </c>
      <c r="E262" s="18">
        <f t="shared" si="8"/>
        <v>-52.79999999999999</v>
      </c>
      <c r="F262" s="18">
        <f t="shared" si="8"/>
        <v>-7.7000000000000011</v>
      </c>
      <c r="G262" s="18">
        <f t="shared" si="8"/>
        <v>11</v>
      </c>
      <c r="H262" s="18">
        <f t="shared" si="8"/>
        <v>36.600000000000009</v>
      </c>
      <c r="I262" s="18">
        <f t="shared" si="8"/>
        <v>-7.7000000000000011</v>
      </c>
      <c r="J262" s="18">
        <f t="shared" si="8"/>
        <v>-18.699999999999996</v>
      </c>
      <c r="K262" s="18">
        <f t="shared" si="8"/>
        <v>0</v>
      </c>
      <c r="L262" s="18">
        <f t="shared" si="8"/>
        <v>11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11</v>
      </c>
      <c r="AW262" s="18">
        <f t="shared" si="8"/>
        <v>5.6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5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5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5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5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5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5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5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1.4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5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5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5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5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1.4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1.4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1.4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1.4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1.4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1.4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1.4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zoomScaleNormal="100" workbookViewId="0">
      <selection activeCell="A13" sqref="A13"/>
    </sheetView>
  </sheetViews>
  <sheetFormatPr defaultRowHeight="13.2" x14ac:dyDescent="0.25"/>
  <cols>
    <col min="1" max="1" width="15.88671875" customWidth="1"/>
  </cols>
  <sheetData>
    <row r="1" spans="1:16" x14ac:dyDescent="0.25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5">
      <c r="A2" s="16">
        <f ca="1">NOW()</f>
        <v>37000.602950231485</v>
      </c>
      <c r="B2" s="8" t="s">
        <v>34</v>
      </c>
      <c r="C2" s="25">
        <f t="shared" ref="C2:J2" si="0">SUM(C4:C10)</f>
        <v>-66.699999999999989</v>
      </c>
      <c r="D2" s="25">
        <f t="shared" si="0"/>
        <v>265.89999999999998</v>
      </c>
      <c r="E2" s="25">
        <f t="shared" si="0"/>
        <v>-1443.5</v>
      </c>
      <c r="F2" s="25">
        <f t="shared" si="0"/>
        <v>-516.4</v>
      </c>
      <c r="G2" s="25">
        <f t="shared" si="0"/>
        <v>-205.5999999999998</v>
      </c>
      <c r="H2" s="25">
        <f t="shared" si="0"/>
        <v>-1344.5000000000002</v>
      </c>
      <c r="I2" s="25">
        <f t="shared" si="0"/>
        <v>-983.79999999999984</v>
      </c>
      <c r="J2" s="142">
        <f t="shared" si="0"/>
        <v>-1007.0999999999999</v>
      </c>
      <c r="M2" s="8" t="s">
        <v>53</v>
      </c>
      <c r="N2" s="58">
        <f>SUM(N4:N20)</f>
        <v>34.500000000000014</v>
      </c>
      <c r="O2" s="58">
        <f>SUM(O4:O20)</f>
        <v>-92.9</v>
      </c>
      <c r="P2" s="58">
        <f>SUM(P4:P18)</f>
        <v>-603.79999999999995</v>
      </c>
    </row>
    <row r="3" spans="1:16" x14ac:dyDescent="0.25">
      <c r="A3" s="6"/>
      <c r="B3" s="9"/>
      <c r="C3" s="30" t="s">
        <v>351</v>
      </c>
      <c r="D3" s="30"/>
      <c r="E3" s="12" t="s">
        <v>359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5">
      <c r="A4" s="6"/>
      <c r="B4" s="7" t="s">
        <v>35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-39.299999999999997</v>
      </c>
      <c r="F4" s="31">
        <f>overview!AG261+overview!AH261+overview!AI261</f>
        <v>-566.4</v>
      </c>
      <c r="G4" s="26">
        <f>overview!M253+overview!N253+overview!O253</f>
        <v>-279.29999999999995</v>
      </c>
      <c r="H4" s="31">
        <f>overview!AH253+overview!AG253+overview!AI253</f>
        <v>-1071.3000000000002</v>
      </c>
      <c r="I4" s="26">
        <f>overview!O255+overview!M255+overview!N255</f>
        <v>-185.4</v>
      </c>
      <c r="J4" s="31">
        <f>overview!AG255+overview!AH255+overview!AI255</f>
        <v>-961.59999999999991</v>
      </c>
      <c r="M4" s="7" t="s">
        <v>65</v>
      </c>
      <c r="N4" s="60">
        <f>overview!$E$257</f>
        <v>-52.79999999999999</v>
      </c>
      <c r="O4" s="60">
        <f>overview!$E$260</f>
        <v>0</v>
      </c>
      <c r="P4" s="60">
        <f>overview!$E$261</f>
        <v>0</v>
      </c>
    </row>
    <row r="5" spans="1:16" x14ac:dyDescent="0.25">
      <c r="A5" s="6"/>
      <c r="B5" s="7" t="s">
        <v>37</v>
      </c>
      <c r="C5" s="26">
        <f>overview!R260</f>
        <v>-266.89999999999998</v>
      </c>
      <c r="D5" s="31">
        <f>overview!AJ260</f>
        <v>62.9</v>
      </c>
      <c r="E5" s="26">
        <f>overview!R261</f>
        <v>-394.90000000000009</v>
      </c>
      <c r="F5" s="31">
        <f>overview!AJ261</f>
        <v>-38.6</v>
      </c>
      <c r="G5" s="26">
        <f>overview!R253</f>
        <v>735.6</v>
      </c>
      <c r="H5" s="31">
        <f>overview!AJ253</f>
        <v>-229.4</v>
      </c>
      <c r="I5" s="26">
        <f>overview!R255</f>
        <v>-795.59999999999991</v>
      </c>
      <c r="J5" s="46">
        <f>overview!AJ255</f>
        <v>15.4</v>
      </c>
      <c r="M5" s="7" t="s">
        <v>54</v>
      </c>
      <c r="N5" s="60">
        <f>overview!$C$257</f>
        <v>21</v>
      </c>
      <c r="O5" s="60">
        <f>overview!$C$260</f>
        <v>-30.9</v>
      </c>
      <c r="P5" s="60">
        <f>overview!$C$261</f>
        <v>-151</v>
      </c>
    </row>
    <row r="6" spans="1:16" x14ac:dyDescent="0.25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41.8</v>
      </c>
      <c r="O6" s="60">
        <f>overview!$D$260</f>
        <v>30.9</v>
      </c>
      <c r="P6" s="60">
        <f>overview!$D$261</f>
        <v>151</v>
      </c>
    </row>
    <row r="7" spans="1:16" x14ac:dyDescent="0.25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-7.7000000000000011</v>
      </c>
      <c r="O7" s="60">
        <f>overview!$F$260</f>
        <v>0</v>
      </c>
      <c r="P7" s="60">
        <f>overview!$F$261</f>
        <v>0</v>
      </c>
    </row>
    <row r="8" spans="1:16" x14ac:dyDescent="0.25">
      <c r="A8" s="6"/>
      <c r="B8" s="7" t="s">
        <v>39</v>
      </c>
      <c r="C8" s="26">
        <f>overview!Z260+overview!Y260</f>
        <v>3.6999999999999997</v>
      </c>
      <c r="D8" s="31">
        <f>overview!AP260</f>
        <v>-30.9</v>
      </c>
      <c r="E8" s="26">
        <f>overview!Y261+overview!Z261</f>
        <v>-1695.6000000000001</v>
      </c>
      <c r="F8" s="31">
        <f>overview!AP261</f>
        <v>-205</v>
      </c>
      <c r="G8" s="26">
        <f>overview!Y253+overview!Z253</f>
        <v>-661.89999999999986</v>
      </c>
      <c r="H8" s="31">
        <f>overview!AP253</f>
        <v>-43.8</v>
      </c>
      <c r="I8" s="26">
        <f>overview!Y255+overview!Z255</f>
        <v>-2.8</v>
      </c>
      <c r="J8" s="46">
        <f>overview!AP255</f>
        <v>-60.900000000000006</v>
      </c>
      <c r="M8" s="7" t="s">
        <v>68</v>
      </c>
      <c r="N8" s="60">
        <f>overview!$H$262</f>
        <v>36.600000000000009</v>
      </c>
      <c r="O8" s="60">
        <f>overview!$H$260</f>
        <v>-123.8</v>
      </c>
      <c r="P8" s="60">
        <f>overview!$H$261</f>
        <v>-603.79999999999995</v>
      </c>
    </row>
    <row r="9" spans="1:16" x14ac:dyDescent="0.25">
      <c r="A9" s="6"/>
      <c r="B9" s="7" t="s">
        <v>314</v>
      </c>
      <c r="C9" s="26">
        <f>overview!AF260</f>
        <v>159.9</v>
      </c>
      <c r="D9" s="31">
        <f>overview!AT260</f>
        <v>98</v>
      </c>
      <c r="E9" s="26">
        <f>overview!AF261</f>
        <v>686.30000000000007</v>
      </c>
      <c r="F9" s="26">
        <f>overview!AT261</f>
        <v>293.60000000000002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5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5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5">
      <c r="A12" s="6"/>
      <c r="B12" s="11" t="s">
        <v>27</v>
      </c>
      <c r="C12" s="25">
        <f t="shared" ref="C12:J12" si="1">SUM(C14:C18)</f>
        <v>-93.100000000000009</v>
      </c>
      <c r="D12" s="29">
        <f t="shared" si="1"/>
        <v>-76.2</v>
      </c>
      <c r="E12" s="25">
        <f t="shared" si="1"/>
        <v>-25.900000000000063</v>
      </c>
      <c r="F12" s="29">
        <f t="shared" si="1"/>
        <v>-461.7999999999999</v>
      </c>
      <c r="G12" s="25">
        <f t="shared" si="1"/>
        <v>-265.09999999999997</v>
      </c>
      <c r="H12" s="29">
        <f t="shared" si="1"/>
        <v>-233.59999999999997</v>
      </c>
      <c r="I12" s="55">
        <f t="shared" si="1"/>
        <v>-673.80000000000007</v>
      </c>
      <c r="J12" s="114">
        <f t="shared" si="1"/>
        <v>-198.7</v>
      </c>
      <c r="M12" s="7" t="s">
        <v>299</v>
      </c>
      <c r="N12" s="60">
        <f>overview!$G$262</f>
        <v>11</v>
      </c>
      <c r="O12" s="60">
        <f>overview!$G$260</f>
        <v>30.9</v>
      </c>
      <c r="P12" s="60">
        <f>overview!$G$261</f>
        <v>0</v>
      </c>
    </row>
    <row r="13" spans="1:16" x14ac:dyDescent="0.25">
      <c r="A13" s="6"/>
      <c r="B13" s="13"/>
      <c r="C13" s="30" t="s">
        <v>351</v>
      </c>
      <c r="D13" s="30"/>
      <c r="E13" s="12" t="s">
        <v>359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5">
      <c r="A14" s="6"/>
      <c r="B14" s="14" t="s">
        <v>28</v>
      </c>
      <c r="C14" s="26">
        <f>overview!AA260</f>
        <v>-116.4</v>
      </c>
      <c r="D14" s="31">
        <f>overview!AQ260</f>
        <v>-73.2</v>
      </c>
      <c r="E14" s="26">
        <f>overview!AA261</f>
        <v>-587.5</v>
      </c>
      <c r="F14" s="31">
        <f>overview!AQ261</f>
        <v>-480.19999999999993</v>
      </c>
      <c r="G14" s="26">
        <f>overview!AA253</f>
        <v>-84.699999999999989</v>
      </c>
      <c r="H14" s="31">
        <f>overview!AQ253</f>
        <v>-324.7</v>
      </c>
      <c r="I14" s="26">
        <f>overview!AA255</f>
        <v>-673.80000000000007</v>
      </c>
      <c r="J14" s="46">
        <f>overview!AQ255</f>
        <v>-198.7</v>
      </c>
      <c r="M14" s="7" t="s">
        <v>67</v>
      </c>
      <c r="N14" s="60"/>
      <c r="O14" s="60"/>
      <c r="P14" s="60"/>
    </row>
    <row r="15" spans="1:16" x14ac:dyDescent="0.25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301.89999999999998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5">
      <c r="A16" s="6"/>
      <c r="B16" s="14" t="s">
        <v>29</v>
      </c>
      <c r="C16" s="26">
        <f>overview!T260</f>
        <v>-3.4</v>
      </c>
      <c r="D16" s="31">
        <f>overview!AL260</f>
        <v>1.2</v>
      </c>
      <c r="E16" s="26">
        <f>overview!T261</f>
        <v>95.899999999999977</v>
      </c>
      <c r="F16" s="31">
        <f>overview!AL261</f>
        <v>5.6</v>
      </c>
      <c r="G16" s="26">
        <f>overview!T253</f>
        <v>-271.5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5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163.79999999999998</v>
      </c>
      <c r="F17" s="31">
        <f>overview!AK261</f>
        <v>12.8</v>
      </c>
      <c r="G17" s="26">
        <f>overview!S253</f>
        <v>91.100000000000009</v>
      </c>
      <c r="H17" s="31">
        <f>overview!AK253</f>
        <v>91.100000000000009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5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11</v>
      </c>
      <c r="O18" s="143">
        <f>overview!$L$260</f>
        <v>0</v>
      </c>
      <c r="P18" s="60">
        <v>0</v>
      </c>
    </row>
    <row r="19" spans="1:16" x14ac:dyDescent="0.25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-18.699999999999996</v>
      </c>
      <c r="O19" s="60">
        <f>overview!$J$260</f>
        <v>0</v>
      </c>
      <c r="P19" s="60">
        <f>overview!$J$261</f>
        <v>0</v>
      </c>
    </row>
    <row r="20" spans="1:16" x14ac:dyDescent="0.25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-7.7000000000000011</v>
      </c>
      <c r="O20" s="60">
        <f>overview!$I$260</f>
        <v>0</v>
      </c>
      <c r="P20" s="60">
        <f>overview!$I$261</f>
        <v>0</v>
      </c>
    </row>
    <row r="21" spans="1:16" x14ac:dyDescent="0.25">
      <c r="A21" s="6"/>
      <c r="B21" s="11" t="s">
        <v>32</v>
      </c>
      <c r="C21" s="25">
        <f t="shared" ref="C21:J21" si="2">SUM(C23:C25)</f>
        <v>48.199999999999996</v>
      </c>
      <c r="D21" s="25">
        <f t="shared" si="2"/>
        <v>87.9</v>
      </c>
      <c r="E21" s="25">
        <f t="shared" si="2"/>
        <v>357.2</v>
      </c>
      <c r="F21" s="25">
        <f t="shared" si="2"/>
        <v>537.79999999999995</v>
      </c>
      <c r="G21" s="25">
        <f t="shared" si="2"/>
        <v>14.400000000000006</v>
      </c>
      <c r="H21" s="25">
        <f t="shared" si="2"/>
        <v>397.6</v>
      </c>
      <c r="I21" s="25">
        <f t="shared" si="2"/>
        <v>133.4</v>
      </c>
      <c r="J21" s="142">
        <f t="shared" si="2"/>
        <v>411.79999999999995</v>
      </c>
      <c r="L21" s="50"/>
      <c r="M21" s="7"/>
      <c r="N21" s="143"/>
      <c r="O21" s="143"/>
      <c r="P21" s="60"/>
    </row>
    <row r="22" spans="1:16" x14ac:dyDescent="0.25">
      <c r="A22" s="6"/>
      <c r="B22" s="13"/>
      <c r="C22" s="30" t="s">
        <v>351</v>
      </c>
      <c r="D22" s="32"/>
      <c r="E22" s="12" t="s">
        <v>359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5">
      <c r="A23" s="6"/>
      <c r="B23" s="14" t="s">
        <v>33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91.399999999999991</v>
      </c>
      <c r="F23" s="31">
        <f>overview!AN261+overview!AM261</f>
        <v>509.59999999999997</v>
      </c>
      <c r="G23" s="26">
        <f>overview!V253+overview!U253</f>
        <v>214.5</v>
      </c>
      <c r="H23" s="31">
        <f>overview!AN253+overview!AM253</f>
        <v>311.70000000000005</v>
      </c>
      <c r="I23" s="26">
        <f>overview!V255+overview!U255</f>
        <v>110.6</v>
      </c>
      <c r="J23" s="46">
        <f>overview!AN255+overview!AM255</f>
        <v>284.59999999999997</v>
      </c>
      <c r="L23" s="70"/>
      <c r="M23" s="41"/>
      <c r="N23" s="53"/>
      <c r="O23" s="41"/>
    </row>
    <row r="24" spans="1:16" x14ac:dyDescent="0.25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</v>
      </c>
      <c r="G24" s="26">
        <f>overview!AD253</f>
        <v>19.399999999999999</v>
      </c>
      <c r="H24" s="31">
        <f>overview!AR253</f>
        <v>85.9</v>
      </c>
      <c r="I24" s="26">
        <f>overview!AD255</f>
        <v>22.8</v>
      </c>
      <c r="J24" s="46">
        <f>overview!AR255</f>
        <v>127.20000000000002</v>
      </c>
      <c r="L24" s="71"/>
      <c r="M24" s="24"/>
      <c r="N24" s="39"/>
      <c r="O24" s="24"/>
    </row>
    <row r="25" spans="1:16" x14ac:dyDescent="0.25">
      <c r="A25" s="6"/>
      <c r="B25" s="14" t="s">
        <v>71</v>
      </c>
      <c r="C25" s="26">
        <f>overview!W260</f>
        <v>92.8</v>
      </c>
      <c r="D25" s="31">
        <f>overview!AO260</f>
        <v>0</v>
      </c>
      <c r="E25" s="26">
        <f>overview!W261</f>
        <v>258</v>
      </c>
      <c r="F25" s="31">
        <v>0</v>
      </c>
      <c r="G25" s="31">
        <f>overview!W253</f>
        <v>-219.5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5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5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5">
      <c r="A28" s="6"/>
      <c r="B28" s="15"/>
      <c r="C28" s="30" t="s">
        <v>351</v>
      </c>
      <c r="D28" s="30"/>
      <c r="E28" s="12" t="s">
        <v>359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5">
      <c r="A29" s="6"/>
      <c r="B29" s="42" t="s">
        <v>47</v>
      </c>
      <c r="C29" s="26">
        <f>SUM(C2+C12+C21)</f>
        <v>-111.60000000000002</v>
      </c>
      <c r="D29" s="33"/>
      <c r="E29" s="26">
        <f>SUM(E2+E12+E21)</f>
        <v>-1112.2</v>
      </c>
      <c r="F29" s="33"/>
      <c r="G29" s="26">
        <f>SUM(G2+G12+G21)</f>
        <v>-456.29999999999973</v>
      </c>
      <c r="H29" s="145"/>
      <c r="I29" s="26">
        <f>SUM(I2+I12+I21)</f>
        <v>-1524.1999999999998</v>
      </c>
      <c r="J29" s="34"/>
      <c r="L29" s="72"/>
      <c r="M29" s="24"/>
      <c r="N29" s="39"/>
      <c r="O29" s="24"/>
    </row>
    <row r="30" spans="1:16" x14ac:dyDescent="0.25">
      <c r="A30" s="6"/>
      <c r="B30" s="43" t="s">
        <v>48</v>
      </c>
      <c r="C30" s="27">
        <f>SUM(D2+D12+D21)</f>
        <v>277.60000000000002</v>
      </c>
      <c r="D30" s="44"/>
      <c r="E30" s="27">
        <f>SUM(F2+F12+F21)</f>
        <v>-440.39999999999986</v>
      </c>
      <c r="F30" s="44"/>
      <c r="G30" s="27">
        <f>SUM(H2+H12+H21)</f>
        <v>-1180.5</v>
      </c>
      <c r="H30" s="44"/>
      <c r="I30" s="27">
        <f>SUM(J2+J12+J21)</f>
        <v>-794</v>
      </c>
      <c r="J30" s="48"/>
      <c r="L30" s="72"/>
      <c r="M30" s="24"/>
      <c r="N30" s="57"/>
      <c r="O30" s="24"/>
    </row>
    <row r="31" spans="1:16" x14ac:dyDescent="0.25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A8" sqref="A8"/>
    </sheetView>
  </sheetViews>
  <sheetFormatPr defaultColWidth="6.88671875" defaultRowHeight="10.199999999999999" x14ac:dyDescent="0.2"/>
  <cols>
    <col min="1" max="1" width="10.88671875" style="18" customWidth="1"/>
    <col min="2" max="2" width="15" style="18" customWidth="1"/>
    <col min="3" max="3" width="10.6640625" style="18" customWidth="1"/>
    <col min="4" max="4" width="9.5546875" style="18" customWidth="1"/>
    <col min="5" max="5" width="10.88671875" style="18" customWidth="1"/>
    <col min="6" max="7" width="8.5546875" style="18" customWidth="1"/>
    <col min="8" max="8" width="6.88671875" style="18" customWidth="1"/>
    <col min="9" max="9" width="11.88671875" style="18" customWidth="1"/>
    <col min="10" max="10" width="8.44140625" style="18" customWidth="1"/>
    <col min="11" max="11" width="8.6640625" style="18" customWidth="1"/>
    <col min="12" max="12" width="9.5546875" style="18" customWidth="1"/>
    <col min="13" max="13" width="8.109375" style="18" customWidth="1"/>
    <col min="14" max="14" width="11" style="18" customWidth="1"/>
    <col min="15" max="15" width="9.88671875" style="18" customWidth="1"/>
    <col min="16" max="17" width="6.88671875" style="18" customWidth="1"/>
    <col min="18" max="18" width="9.5546875" style="18" customWidth="1"/>
    <col min="19" max="19" width="9.109375" style="18" customWidth="1"/>
    <col min="20" max="21" width="6.88671875" style="18" customWidth="1"/>
    <col min="22" max="22" width="12" style="18" customWidth="1"/>
    <col min="23" max="23" width="9.6640625" style="18" customWidth="1"/>
    <col min="24" max="25" width="6.88671875" style="18" customWidth="1"/>
    <col min="26" max="26" width="11.5546875" style="18" customWidth="1"/>
    <col min="27" max="27" width="8.109375" style="18" customWidth="1"/>
    <col min="28" max="29" width="6.88671875" style="18" customWidth="1"/>
    <col min="30" max="30" width="12.6640625" style="18" customWidth="1"/>
    <col min="31" max="32" width="6.88671875" style="18" customWidth="1"/>
    <col min="33" max="33" width="10.6640625" style="18" customWidth="1"/>
    <col min="34" max="34" width="11" style="18" customWidth="1"/>
    <col min="35" max="35" width="11.44140625" style="18" customWidth="1"/>
    <col min="36" max="37" width="6.88671875" style="18" customWidth="1"/>
    <col min="38" max="38" width="10.6640625" style="18" customWidth="1"/>
    <col min="39" max="41" width="6.88671875" style="18" customWidth="1"/>
    <col min="42" max="42" width="10.6640625" style="18" customWidth="1"/>
    <col min="43" max="43" width="7.44140625" style="18" customWidth="1"/>
    <col min="44" max="45" width="6.88671875" style="18" customWidth="1"/>
    <col min="46" max="46" width="12" style="18" customWidth="1"/>
    <col min="47" max="50" width="6.88671875" style="18" customWidth="1"/>
    <col min="51" max="51" width="10" style="18" customWidth="1"/>
    <col min="52" max="55" width="6.88671875" style="18" customWidth="1"/>
    <col min="56" max="56" width="9.6640625" style="18" customWidth="1"/>
    <col min="57" max="60" width="6.88671875" style="18" customWidth="1"/>
    <col min="61" max="61" width="9" style="18" customWidth="1"/>
    <col min="62" max="65" width="6.88671875" style="18" customWidth="1"/>
    <col min="66" max="66" width="10.109375" style="18" customWidth="1"/>
    <col min="67" max="69" width="6.88671875" style="18" customWidth="1"/>
    <col min="70" max="70" width="11.44140625" style="18" customWidth="1"/>
    <col min="71" max="71" width="6.88671875" style="18" customWidth="1"/>
    <col min="72" max="72" width="12" style="18" customWidth="1"/>
    <col min="73" max="16384" width="6.88671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5.1100000000000003</v>
      </c>
      <c r="G1" s="125" t="s">
        <v>355</v>
      </c>
      <c r="H1" s="125">
        <f>E1+0.058</f>
        <v>5.1680000000000001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352</v>
      </c>
      <c r="E2" s="135">
        <f>E1+0.11</f>
        <v>5.2200000000000006</v>
      </c>
      <c r="G2" s="125" t="s">
        <v>356</v>
      </c>
      <c r="H2" s="125">
        <f>H1+0.06</f>
        <v>5.2279999999999998</v>
      </c>
      <c r="N2" s="82"/>
      <c r="O2" s="82">
        <v>10.7</v>
      </c>
      <c r="P2" s="82">
        <v>5.0149999999999997</v>
      </c>
      <c r="Q2" s="82">
        <f t="shared" ref="Q2:Q13" si="0">$B$7</f>
        <v>4.9800000000000004</v>
      </c>
      <c r="R2" s="102">
        <f t="shared" ref="R2:R11" si="1">(Q2-P2)*O2*10000</f>
        <v>-3744.99999999992</v>
      </c>
      <c r="S2" s="82">
        <v>-52.6</v>
      </c>
      <c r="T2" s="82">
        <v>5.0250000000000004</v>
      </c>
      <c r="U2" s="82">
        <f t="shared" ref="U2:U12" si="2">$B$15</f>
        <v>4.99</v>
      </c>
      <c r="V2" s="102">
        <f t="shared" ref="V2:V11" si="3">(U2-T2)*S2*10000</f>
        <v>18410.000000000076</v>
      </c>
      <c r="W2" s="82">
        <v>8.1999999999999993</v>
      </c>
      <c r="X2" s="82">
        <v>4.9550000000000001</v>
      </c>
      <c r="Y2" s="82">
        <f>$B$21</f>
        <v>4.92</v>
      </c>
      <c r="Z2" s="102">
        <f>(Y2-X2)*W2*10000</f>
        <v>-2870.0000000000114</v>
      </c>
      <c r="AA2" s="82">
        <v>86.1</v>
      </c>
      <c r="AB2" s="82">
        <v>5.1050000000000004</v>
      </c>
      <c r="AC2" s="82">
        <f>$B$13</f>
        <v>5.07</v>
      </c>
      <c r="AD2" s="102">
        <f t="shared" ref="AD2:AD8" si="4">(AC2-AB2)*AA2*10000</f>
        <v>-30135.00000000012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-7.7</v>
      </c>
      <c r="AN2" s="82">
        <v>4.9950000000000001</v>
      </c>
      <c r="AO2" s="82">
        <f>$B$20</f>
        <v>4.96</v>
      </c>
      <c r="AP2" s="102">
        <f>(AO2-AN2)*AM2*10000</f>
        <v>2695.0000000000114</v>
      </c>
      <c r="AQ2" s="82">
        <v>11</v>
      </c>
      <c r="AR2" s="82">
        <v>5.0250000000000004</v>
      </c>
      <c r="AS2" s="82">
        <f>$B$17</f>
        <v>4.99</v>
      </c>
      <c r="AT2" s="102">
        <f>(AS2-AR2)*AQ2*10000</f>
        <v>-3850.0000000000155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-7.5</v>
      </c>
      <c r="BB2" s="82">
        <v>5.1050000000000004</v>
      </c>
      <c r="BC2" s="82">
        <f>B10</f>
        <v>5.07</v>
      </c>
      <c r="BD2" s="102">
        <f>(BC2-BB2)*BA2*10000</f>
        <v>2625.0000000000105</v>
      </c>
      <c r="BE2" s="82"/>
      <c r="BF2" s="82">
        <v>-18.2</v>
      </c>
      <c r="BG2" s="82">
        <v>5.0149999999999997</v>
      </c>
      <c r="BH2" s="82">
        <f>$B$11</f>
        <v>4.9800000000000004</v>
      </c>
      <c r="BI2" s="102">
        <f>(BH2-BG2)*BF2*10000</f>
        <v>6369.9999999998636</v>
      </c>
      <c r="BJ2" s="82"/>
      <c r="BK2" s="82">
        <v>11</v>
      </c>
      <c r="BL2" s="82">
        <v>5.1050000000000004</v>
      </c>
      <c r="BM2" s="82">
        <f>B10</f>
        <v>5.07</v>
      </c>
      <c r="BN2" s="102">
        <f>(BM2-BL2)*BK2*10000</f>
        <v>-3850.0000000000155</v>
      </c>
      <c r="BO2" s="82"/>
      <c r="BR2" s="23">
        <f>R2+V2+Z2+AP2+AT2+AY2+BD2+BI2+BN2+AD2+AH2+AL2</f>
        <v>-14350.00000000012</v>
      </c>
      <c r="BT2" s="18">
        <f>(BR2*22)/23</f>
        <v>-13726.086956521853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358</v>
      </c>
      <c r="N3" s="82"/>
      <c r="O3" s="82">
        <v>-11</v>
      </c>
      <c r="P3" s="82">
        <v>5.0049999999999999</v>
      </c>
      <c r="Q3" s="82">
        <f t="shared" si="0"/>
        <v>4.9800000000000004</v>
      </c>
      <c r="R3" s="102">
        <f t="shared" si="1"/>
        <v>2749.9999999999413</v>
      </c>
      <c r="S3" s="82"/>
      <c r="T3" s="82"/>
      <c r="U3" s="82">
        <f t="shared" si="2"/>
        <v>4.99</v>
      </c>
      <c r="V3" s="102">
        <f t="shared" si="3"/>
        <v>0</v>
      </c>
      <c r="W3" s="82">
        <v>14.3</v>
      </c>
      <c r="X3" s="82">
        <v>4.9349999999999996</v>
      </c>
      <c r="Y3" s="82">
        <f t="shared" ref="Y3:Y12" si="5">$B$21</f>
        <v>4.92</v>
      </c>
      <c r="Z3" s="102">
        <f t="shared" ref="Z3:Z13" si="6">(Y3-X3)*W3*10000</f>
        <v>-2144.9999999999545</v>
      </c>
      <c r="AA3" s="82">
        <v>-22</v>
      </c>
      <c r="AB3" s="82">
        <v>5.1050000000000004</v>
      </c>
      <c r="AC3" s="82">
        <f>$B$13</f>
        <v>5.07</v>
      </c>
      <c r="AD3" s="102">
        <f t="shared" si="4"/>
        <v>7700.0000000000309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>
        <v>11</v>
      </c>
      <c r="P4" s="82">
        <v>4.9725000000000001</v>
      </c>
      <c r="Q4" s="82">
        <f t="shared" si="0"/>
        <v>4.9800000000000004</v>
      </c>
      <c r="R4" s="102">
        <f t="shared" si="1"/>
        <v>825.00000000003126</v>
      </c>
      <c r="S4" s="82"/>
      <c r="T4" s="82"/>
      <c r="U4" s="82">
        <f t="shared" si="2"/>
        <v>4.99</v>
      </c>
      <c r="V4" s="102">
        <f t="shared" si="3"/>
        <v>0</v>
      </c>
      <c r="W4" s="82">
        <v>14.3</v>
      </c>
      <c r="X4" s="82">
        <v>4.93</v>
      </c>
      <c r="Y4" s="82">
        <f t="shared" si="5"/>
        <v>4.92</v>
      </c>
      <c r="Z4" s="102">
        <f t="shared" si="6"/>
        <v>-1429.9999999999695</v>
      </c>
      <c r="AA4" s="82">
        <v>-22</v>
      </c>
      <c r="AB4" s="82">
        <v>5.0549999999999997</v>
      </c>
      <c r="AC4" s="82">
        <f t="shared" ref="AC4:AC13" si="18">$B$13</f>
        <v>5.07</v>
      </c>
      <c r="AD4" s="102">
        <f t="shared" si="4"/>
        <v>-3300.0000000001251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>
        <v>10</v>
      </c>
      <c r="P5" s="82">
        <v>4.9625000000000004</v>
      </c>
      <c r="Q5" s="82">
        <f t="shared" si="0"/>
        <v>4.9800000000000004</v>
      </c>
      <c r="R5" s="102">
        <f t="shared" si="1"/>
        <v>1750.000000000007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6149.9999999999636</v>
      </c>
    </row>
    <row r="7" spans="1:72" x14ac:dyDescent="0.2">
      <c r="A7" s="77" t="s">
        <v>72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21</v>
      </c>
      <c r="F7" s="82">
        <f t="shared" ref="F7:F21" si="24">B7</f>
        <v>4.9800000000000004</v>
      </c>
      <c r="G7" s="82">
        <v>5.0149999999999997</v>
      </c>
      <c r="H7" s="18">
        <f t="shared" ref="H7:H21" si="25">F7-G7</f>
        <v>-3.4999999999999254E-2</v>
      </c>
      <c r="I7" s="83">
        <f>H7*J7*10000</f>
        <v>-7349.9999999998436</v>
      </c>
      <c r="J7" s="84">
        <f>E7</f>
        <v>21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5.1050000000000004</v>
      </c>
      <c r="H8" s="18">
        <f t="shared" si="25"/>
        <v>-3.5000000000000142E-2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5.21</v>
      </c>
      <c r="H9" s="18">
        <f t="shared" si="25"/>
        <v>-3.4999999999999254E-2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-7.7000000000000011</v>
      </c>
      <c r="F10" s="82">
        <f t="shared" si="24"/>
        <v>5.07</v>
      </c>
      <c r="G10" s="82">
        <v>5.1050000000000004</v>
      </c>
      <c r="H10" s="18">
        <f t="shared" si="25"/>
        <v>-3.5000000000000142E-2</v>
      </c>
      <c r="I10" s="83">
        <f t="shared" si="27"/>
        <v>2695.0000000000114</v>
      </c>
      <c r="J10" s="84">
        <f t="shared" si="28"/>
        <v>-7.7000000000000011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-18.699999999999996</v>
      </c>
      <c r="F11" s="82">
        <f t="shared" si="24"/>
        <v>4.9800000000000004</v>
      </c>
      <c r="G11" s="82">
        <v>5.0149999999999997</v>
      </c>
      <c r="H11" s="18">
        <f t="shared" si="25"/>
        <v>-3.4999999999999254E-2</v>
      </c>
      <c r="I11" s="83">
        <f t="shared" si="27"/>
        <v>6544.999999999859</v>
      </c>
      <c r="J11" s="84">
        <f t="shared" si="28"/>
        <v>-18.699999999999996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5.1050000000000004</v>
      </c>
      <c r="H12" s="18">
        <f t="shared" si="25"/>
        <v>-3.5000000000000142E-2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5.07</v>
      </c>
      <c r="C13" s="116"/>
      <c r="D13" s="116"/>
      <c r="E13" s="117">
        <f>openmthsindiv!N6</f>
        <v>41.8</v>
      </c>
      <c r="F13" s="118">
        <f t="shared" si="24"/>
        <v>5.07</v>
      </c>
      <c r="G13" s="118">
        <v>5.1050000000000004</v>
      </c>
      <c r="H13" s="22">
        <f t="shared" si="25"/>
        <v>-3.5000000000000142E-2</v>
      </c>
      <c r="I13" s="119">
        <f t="shared" si="27"/>
        <v>-14630.000000000058</v>
      </c>
      <c r="J13" s="120">
        <f t="shared" si="28"/>
        <v>41.8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5.415</v>
      </c>
      <c r="H14" s="18">
        <f t="shared" si="25"/>
        <v>-3.5000000000000142E-2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20.7</v>
      </c>
      <c r="P14" s="82"/>
      <c r="Q14" s="82"/>
      <c r="R14" s="102">
        <f>SUM(R2:R13)</f>
        <v>1580.0000000000596</v>
      </c>
      <c r="S14" s="82">
        <f>SUM(S2:S13)</f>
        <v>-52.6</v>
      </c>
      <c r="T14" s="82"/>
      <c r="U14" s="82"/>
      <c r="V14" s="102">
        <f>SUM(V2:V13)</f>
        <v>18410.000000000076</v>
      </c>
      <c r="W14" s="82">
        <f>SUM(W2:W13)</f>
        <v>36.799999999999997</v>
      </c>
      <c r="X14" s="82"/>
      <c r="Y14" s="82"/>
      <c r="Z14" s="102">
        <f>SUM(Z2:Z13)</f>
        <v>-6444.9999999999345</v>
      </c>
      <c r="AA14" s="82">
        <f>SUM(AA2:AA13)</f>
        <v>42.099999999999994</v>
      </c>
      <c r="AB14" s="82"/>
      <c r="AC14" s="82"/>
      <c r="AD14" s="102">
        <f>SUM(AD2:AD13)</f>
        <v>-25735.000000000211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-7.7</v>
      </c>
      <c r="AN14" s="82"/>
      <c r="AO14" s="82"/>
      <c r="AP14" s="102">
        <f>SUM(AP2:AP13)</f>
        <v>2695.0000000000114</v>
      </c>
      <c r="AQ14" s="82">
        <f>SUM(AQ2:AQ13)</f>
        <v>11</v>
      </c>
      <c r="AR14" s="82"/>
      <c r="AS14" s="82"/>
      <c r="AT14" s="102">
        <f>SUM(AT2:AT13)</f>
        <v>-3850.0000000000155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-7.5</v>
      </c>
      <c r="BB14" s="82"/>
      <c r="BC14" s="82"/>
      <c r="BD14" s="102">
        <f>SUM(BD2:BD13)</f>
        <v>2625.0000000000105</v>
      </c>
      <c r="BE14" s="82"/>
      <c r="BF14" s="82">
        <f>SUM(BF2:BF13)</f>
        <v>-18.2</v>
      </c>
      <c r="BG14" s="82"/>
      <c r="BH14" s="82"/>
      <c r="BI14" s="102">
        <f>SUM(BI2:BI13)</f>
        <v>6369.9999999998636</v>
      </c>
      <c r="BJ14" s="82"/>
      <c r="BK14" s="82">
        <f>SUM(BK2:BK13)</f>
        <v>11</v>
      </c>
      <c r="BL14" s="82"/>
      <c r="BM14" s="82"/>
      <c r="BN14" s="102">
        <f>SUM(BN2:BN13)</f>
        <v>-3850.0000000000155</v>
      </c>
      <c r="BO14" s="82"/>
    </row>
    <row r="15" spans="1:72" x14ac:dyDescent="0.2">
      <c r="A15" s="77" t="s">
        <v>88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-52.79999999999999</v>
      </c>
      <c r="F15" s="82">
        <f t="shared" si="24"/>
        <v>4.99</v>
      </c>
      <c r="G15" s="82">
        <v>5.0250000000000004</v>
      </c>
      <c r="H15" s="18">
        <f t="shared" si="25"/>
        <v>-3.5000000000000142E-2</v>
      </c>
      <c r="I15" s="83">
        <f t="shared" si="27"/>
        <v>18480.000000000073</v>
      </c>
      <c r="J15" s="84">
        <f t="shared" si="28"/>
        <v>-52.79999999999999</v>
      </c>
      <c r="K15" s="40"/>
      <c r="L15" s="40"/>
      <c r="M15" s="67"/>
      <c r="N15" s="82"/>
      <c r="O15" s="82">
        <f>O14/22</f>
        <v>0.94090909090909092</v>
      </c>
      <c r="P15" s="82"/>
      <c r="Q15" s="82"/>
      <c r="R15" s="82"/>
      <c r="S15" s="82">
        <f>S14/22</f>
        <v>-2.3909090909090911</v>
      </c>
      <c r="T15" s="82"/>
      <c r="U15" s="82"/>
      <c r="V15" s="82"/>
      <c r="W15" s="82">
        <f>W14/22</f>
        <v>1.6727272727272726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5.3550000000000004</v>
      </c>
      <c r="H16" s="18">
        <f t="shared" si="25"/>
        <v>-3.5000000000000142E-2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35.59999999999998</v>
      </c>
      <c r="AB16" s="111" t="s">
        <v>43</v>
      </c>
      <c r="AC16" s="111"/>
      <c r="AD16" s="112">
        <f>SUM(AD14+Z14+V14+R14+AH14+AL14+AP14+AT14+AY14+BD14+BI14+BN14)</f>
        <v>-8200.0000000001564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11</v>
      </c>
      <c r="F17" s="82">
        <f t="shared" si="24"/>
        <v>4.99</v>
      </c>
      <c r="G17" s="82">
        <v>5.0250000000000004</v>
      </c>
      <c r="H17" s="18">
        <f t="shared" si="25"/>
        <v>-3.5000000000000142E-2</v>
      </c>
      <c r="I17" s="83">
        <f t="shared" si="27"/>
        <v>-3850.0000000000155</v>
      </c>
      <c r="J17" s="84">
        <f t="shared" si="28"/>
        <v>11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5.0049999999999999</v>
      </c>
      <c r="H18" s="18">
        <f t="shared" si="25"/>
        <v>-3.4999999999999254E-2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5.0049999999999999</v>
      </c>
      <c r="H19" s="18">
        <f t="shared" si="25"/>
        <v>-3.4999999999999254E-2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-7.7000000000000011</v>
      </c>
      <c r="F20" s="82">
        <f t="shared" si="24"/>
        <v>4.96</v>
      </c>
      <c r="G20" s="82">
        <v>4.9950000000000001</v>
      </c>
      <c r="H20" s="18">
        <f t="shared" si="25"/>
        <v>-3.5000000000000142E-2</v>
      </c>
      <c r="I20" s="83">
        <f t="shared" si="27"/>
        <v>2695.0000000000114</v>
      </c>
      <c r="J20" s="84">
        <f t="shared" si="28"/>
        <v>-7.7000000000000011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36.600000000000009</v>
      </c>
      <c r="F21" s="82">
        <f t="shared" si="24"/>
        <v>4.92</v>
      </c>
      <c r="G21" s="82">
        <v>4.9550000000000001</v>
      </c>
      <c r="H21" s="18">
        <f t="shared" si="25"/>
        <v>-3.5000000000000142E-2</v>
      </c>
      <c r="I21" s="83">
        <f t="shared" si="27"/>
        <v>-12810.000000000055</v>
      </c>
      <c r="J21" s="84">
        <f t="shared" si="28"/>
        <v>36.600000000000009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0.8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0.8" thickTop="1" x14ac:dyDescent="0.2">
      <c r="A23" s="77" t="s">
        <v>41</v>
      </c>
      <c r="B23" s="77"/>
      <c r="E23" s="95">
        <f>SUM(E7:E21)</f>
        <v>23.500000000000014</v>
      </c>
      <c r="F23" s="77"/>
      <c r="G23" s="77"/>
      <c r="H23" s="77"/>
      <c r="I23" s="88">
        <f>SUM(I7:I21)</f>
        <v>-8225.0000000000182</v>
      </c>
      <c r="J23" s="81">
        <f>SUM(J6:J21)</f>
        <v>23.500000000000014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-74.900000000000006</v>
      </c>
      <c r="AB24" s="82">
        <v>5.1479999999999997</v>
      </c>
      <c r="AC24" s="82">
        <f>$E$1</f>
        <v>5.1100000000000003</v>
      </c>
      <c r="AD24" s="138">
        <f t="shared" ref="AD24:AD31" si="29">(AC24-AB24)*AA24*10000</f>
        <v>28461.999999999531</v>
      </c>
      <c r="AE24" s="82"/>
      <c r="AF24" s="82"/>
      <c r="AG24" s="82"/>
      <c r="AH24" s="137">
        <f>AD24+AD41+AD48+AD38</f>
        <v>28461.999999999531</v>
      </c>
      <c r="AI24" s="139">
        <f>SUM(AD25:AD37)+SUM(AD42:AD46)+SUM(AD49:AD52)+AD39</f>
        <v>-7749.9999999998345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>
        <v>31</v>
      </c>
      <c r="AB25" s="82">
        <v>5.1349999999999998</v>
      </c>
      <c r="AC25" s="82">
        <f t="shared" ref="AC25:AC34" si="30">$E$1</f>
        <v>5.1100000000000003</v>
      </c>
      <c r="AD25" s="140">
        <f t="shared" si="29"/>
        <v>-7749.9999999998345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20711.999999999694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12511.999999999538</v>
      </c>
    </row>
    <row r="28" spans="1:67" x14ac:dyDescent="0.2">
      <c r="A28" s="94" t="s">
        <v>120</v>
      </c>
      <c r="B28" s="105">
        <f>AE26</f>
        <v>20711.999999999694</v>
      </c>
      <c r="C28" s="92"/>
      <c r="D28" s="128">
        <f>AH24</f>
        <v>28461.999999999531</v>
      </c>
      <c r="E28" s="92">
        <f>AI24</f>
        <v>-7749.9999999998345</v>
      </c>
      <c r="F28" s="129">
        <f>SUM(D28:E28)</f>
        <v>20711.999999999694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-8200.0000000001564</v>
      </c>
      <c r="C29" s="92"/>
      <c r="D29" s="133">
        <f>BR2</f>
        <v>-14350.00000000012</v>
      </c>
      <c r="E29" s="126">
        <f>BR6</f>
        <v>6149.9999999999636</v>
      </c>
      <c r="F29" s="129">
        <f t="shared" ref="F29:F35" si="37">SUM(D29:E29)</f>
        <v>-8200.0000000001564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353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355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12511.999999999538</v>
      </c>
      <c r="C36" s="105"/>
      <c r="D36" s="98">
        <f>SUM(D28:D35)</f>
        <v>14111.999999999411</v>
      </c>
      <c r="E36" s="130">
        <f>SUM(E28:E35)</f>
        <v>-1599.9999999998709</v>
      </c>
      <c r="F36" s="99">
        <f>SUM(F28:F35)</f>
        <v>12511.999999999538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12511.99999999954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356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357</v>
      </c>
      <c r="AA41" s="82">
        <f>-74.9-AA24-AA35</f>
        <v>0</v>
      </c>
      <c r="AB41" s="82">
        <v>5.258</v>
      </c>
      <c r="AC41" s="146">
        <f>E2</f>
        <v>5.2200000000000006</v>
      </c>
      <c r="AD41" s="138">
        <f>($AC$41-$AB$41)*AA41*10000</f>
        <v>0</v>
      </c>
      <c r="AE41" s="82">
        <f>SUM(AD41:AD46)</f>
        <v>0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-43.900000000000006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-8.3000000000000256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3.2" x14ac:dyDescent="0.25"/>
  <sheetData>
    <row r="1" spans="1:9" x14ac:dyDescent="0.25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5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5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5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5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5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5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5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5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5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5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5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5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5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5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5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5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5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5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5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5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5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5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5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5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5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5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5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5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5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5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Havlíček Jan</cp:lastModifiedBy>
  <cp:lastPrinted>2001-04-19T19:28:26Z</cp:lastPrinted>
  <dcterms:created xsi:type="dcterms:W3CDTF">2000-08-29T17:11:47Z</dcterms:created>
  <dcterms:modified xsi:type="dcterms:W3CDTF">2023-09-10T15:23:11Z</dcterms:modified>
</cp:coreProperties>
</file>