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408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<sst xmlns="http://schemas.openxmlformats.org/spreadsheetml/2006/main" count="354" uniqueCount="125">
  <si>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</si>
  <si>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</si>
  <si>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</si>
  <si>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</si>
  <si>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</si>
  <si>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</si>
  <si>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</si>
  <si>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</si>
  <si>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</si>
  <si>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</si>
  <si>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</si>
  <si>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</si>
  <si>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</si>
  <si>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</si>
  <si>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</si>
  <si>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</si>
  <si>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</si>
  <si>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</si>
  <si>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</si>
  <si>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</si>
  <si>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</si>
  <si>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</si>
  <si>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</si>
  <si>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</si>
  <si>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</si>
  <si>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</si>
  <si>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</si>
  <si>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</si>
  <si>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</si>
  <si>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</si>
  <si>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</si>
  <si>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</si>
  <si>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</si>
  <si>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</si>
  <si>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</si>
  <si>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</si>
  <si>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</si>
  <si>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</si>
  <si>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</si>
  <si>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</si>
  <si>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</si>
  <si>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</si>
  <si>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</si>
  <si>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</si>
  <si>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</si>
  <si>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</si>
  <si>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</si>
  <si>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</si>
  <si>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</si>
  <si>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</si>
  <si>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</si>
  <si>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</si>
  <si>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</si>
  <si>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</si>
  <si>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</si>
  <si>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</si>
  <si>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</si>
  <si>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</si>
  <si>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</si>
  <si>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</si>
  <si>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</si>
  <si>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</si>
  <si>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</si>
  <si>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</si>
  <si>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</si>
  <si>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</si>
  <si>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</si>
  <si>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</si>
  <si>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</si>
  <si>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</si>
  <si>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</si>
  <si>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</si>
  <si>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</si>
  <si>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</si>
  <si>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</si>
  <si>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</si>
  <si>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</si>
  <si>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</si>
  <si>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</si>
  <si>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</si>
  <si>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</si>
  <si>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</si>
  <si>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</si>
  <si>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</si>
  <si>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</si>
  <si>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</si>
  <si>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</si>
  <si>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</si>
  <si>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</si>
  <si>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</si>
  <si>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</si>
  <si>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</si>
  <si>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</si>
  <si>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</si>
  <si>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</si>
  <si>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</si>
  <si>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</si>
  <si>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</si>
  <si>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</si>
  <si>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</si>
  <si>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</si>
  <si>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</si>
  <si>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</si>
  <si>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</si>
  <si>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</si>
  <si>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</si>
  <si>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</si>
  <si>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</si>
  <si>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062000</t>
  </si>
  <si>
    <t>Schwarz</t>
  </si>
  <si>
    <t>Stephen, P.</t>
  </si>
  <si>
    <t>Director</t>
  </si>
  <si>
    <t>489-58-6182</t>
  </si>
  <si>
    <t>0413</t>
  </si>
  <si>
    <t>EB2126</t>
  </si>
  <si>
    <t>853-3179</t>
  </si>
  <si>
    <t>L</t>
  </si>
  <si>
    <t>Café Montrose - SAP Training</t>
  </si>
  <si>
    <t>Lisa Cousino, Stephen Schwarz</t>
  </si>
  <si>
    <t>Jill Vogelfang, Stephen Schwarz</t>
  </si>
  <si>
    <t>Ninfas Allen Center - SAP</t>
  </si>
  <si>
    <t>Melissa White, Ken Harmon, Regan Smith,</t>
  </si>
  <si>
    <t>Stephen Schwarz</t>
  </si>
  <si>
    <t>52003500</t>
  </si>
  <si>
    <t>C.008204.22.05.01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</si>
</sst>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157.35</v>
      </c>
      <c r="B3" s="351" t="str">
        <f>'Short Form'!A29</f>
        <v>52003500</v>
      </c>
      <c r="C3" s="293" t="str">
        <f>'Short Form'!B29</f>
        <v>0413</v>
      </c>
      <c r="D3" s="389">
        <f>'Short Form'!C29</f>
        <v>0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 t="str">
        <f>'Short Form'!C30</f>
        <v>C.008204.22.05.01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89">
        <f>'Short Form'!C44</f>
        <v>0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89">
        <f>'Travel Form'!D49:G49</f>
        <v>0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90">
        <f>'Misc. Exp. Sup'!D49</f>
        <v>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89">
        <f>'Misc. Exp. Sup'!D51</f>
        <v>0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89">
        <f>'Misc. Exp. Sup'!D53</f>
        <v>0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157.35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zoomScale="75" workbookViewId="0">
      <selection activeCell="F19" sqref="F19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36713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36672</v>
      </c>
      <c r="B14" s="135" t="s">
        <v>116</v>
      </c>
      <c r="C14" s="126" t="s">
        <v>117</v>
      </c>
      <c r="D14" s="155"/>
      <c r="E14" s="155"/>
      <c r="F14" s="156"/>
      <c r="G14" s="157"/>
      <c r="H14" s="265" t="s">
        <v>118</v>
      </c>
      <c r="I14" s="262"/>
      <c r="J14" s="263"/>
      <c r="K14" s="263"/>
      <c r="L14" s="259">
        <v>28.03</v>
      </c>
      <c r="M14" s="196"/>
      <c r="N14" s="189">
        <f>IF(M14=" ",L14*1,L14*M14)</f>
        <v>28.03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>
        <v>36678</v>
      </c>
      <c r="B15" s="135" t="s">
        <v>116</v>
      </c>
      <c r="C15" s="126" t="s">
        <v>117</v>
      </c>
      <c r="D15" s="155"/>
      <c r="E15" s="155"/>
      <c r="F15" s="156"/>
      <c r="G15" s="157"/>
      <c r="H15" s="265" t="s">
        <v>119</v>
      </c>
      <c r="I15" s="262"/>
      <c r="J15" s="263"/>
      <c r="K15" s="263"/>
      <c r="L15" s="259">
        <v>48.07</v>
      </c>
      <c r="M15" s="196"/>
      <c r="N15" s="189">
        <f>IF(M15=" ",L15*1,L15*M15)</f>
        <v>48.07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>
        <v>36691</v>
      </c>
      <c r="B16" s="135" t="s">
        <v>116</v>
      </c>
      <c r="C16" s="126" t="s">
        <v>120</v>
      </c>
      <c r="D16" s="155"/>
      <c r="E16" s="155"/>
      <c r="F16" s="156"/>
      <c r="G16" s="157"/>
      <c r="H16" s="265" t="s">
        <v>121</v>
      </c>
      <c r="I16" s="262"/>
      <c r="J16" s="263"/>
      <c r="K16" s="263"/>
      <c r="L16" s="259">
        <v>81.25</v>
      </c>
      <c r="M16" s="196"/>
      <c r="N16" s="189">
        <f t="shared" ref="N16:N26" si="0">IF(M16=" ",L16*1,L16*M16)</f>
        <v>81.25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 t="s">
        <v>122</v>
      </c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157.35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123</v>
      </c>
      <c r="B29" s="299" t="s">
        <v>113</v>
      </c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157.35</v>
      </c>
    </row>
    <row r="30" spans="1:64" ht="24" customHeight="1" x14ac:dyDescent="0.25">
      <c r="A30" s="376"/>
      <c r="B30" s="376"/>
      <c r="C30" s="395" t="s">
        <v>124</v>
      </c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5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0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0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157.35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157.35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Schwarz</v>
      </c>
      <c r="B62" s="250" t="str">
        <f>IF(ISBLANK($E$6),TRIM(" "),$E$6)</f>
        <v>Stephen, P.</v>
      </c>
      <c r="C62" s="295" t="str">
        <f>TEXT(IF(ISBLANK($N$2),"      ",$N$2),"000000")</f>
        <v>062000</v>
      </c>
      <c r="D62" s="110" t="str">
        <f>TEXT($K$6,"###-##-####")</f>
        <v>489-58-6182</v>
      </c>
      <c r="E62" s="251" t="str">
        <f>TEXT($N$52,"######0.00")</f>
        <v>157.35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413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Schwarz</v>
      </c>
      <c r="B5" s="121"/>
      <c r="C5" s="121"/>
      <c r="D5" s="121"/>
      <c r="E5" s="253" t="str">
        <f>'Short Form'!E6</f>
        <v>Stephen, P.</v>
      </c>
      <c r="F5" s="121"/>
      <c r="G5" s="121"/>
      <c r="H5" s="178" t="str">
        <f>'Short Form'!H6</f>
        <v>Director</v>
      </c>
      <c r="I5" s="177"/>
      <c r="J5" s="179"/>
      <c r="K5" s="116" t="str">
        <f>'Short Form'!K6</f>
        <v>489-58-6182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Schwarz</v>
      </c>
      <c r="B5" s="121"/>
      <c r="C5" s="121"/>
      <c r="D5" s="121"/>
      <c r="E5" s="254" t="str">
        <f>'Short Form'!E6</f>
        <v>Stephen, P.</v>
      </c>
      <c r="F5" s="121"/>
      <c r="G5" s="121"/>
      <c r="H5" s="178" t="str">
        <f>'Short Form'!H6</f>
        <v>Director</v>
      </c>
      <c r="I5" s="121"/>
      <c r="J5" s="121"/>
      <c r="K5" s="19"/>
      <c r="L5" s="144" t="str">
        <f>'Short Form'!K6</f>
        <v>489-58-6182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Schwarz</v>
      </c>
      <c r="B5" s="121"/>
      <c r="C5" s="121"/>
      <c r="D5" s="121"/>
      <c r="E5" s="253" t="str">
        <f>'Short Form'!E6</f>
        <v>Stephen, P.</v>
      </c>
      <c r="F5" s="172"/>
      <c r="G5" s="121"/>
      <c r="H5" s="178" t="str">
        <f>'Short Form'!H6</f>
        <v>Director</v>
      </c>
      <c r="I5" s="177"/>
      <c r="J5" s="179"/>
      <c r="K5" s="116" t="str">
        <f>'Short Form'!K6</f>
        <v>489-58-6182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Schwarz</v>
      </c>
      <c r="B5" s="121"/>
      <c r="C5" s="121"/>
      <c r="D5" s="121"/>
      <c r="E5" s="253" t="str">
        <f>'Short Form'!E6</f>
        <v>Stephen, P.</v>
      </c>
      <c r="F5" s="121"/>
      <c r="G5" s="121"/>
      <c r="H5" s="178" t="str">
        <f>'Short Form'!H6</f>
        <v>Director</v>
      </c>
      <c r="I5" s="177"/>
      <c r="J5" s="179"/>
      <c r="K5" s="116" t="str">
        <f>'Short Form'!K6</f>
        <v>489-58-6182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Schwarz</v>
      </c>
      <c r="B5" s="121"/>
      <c r="C5" s="121"/>
      <c r="D5" s="121"/>
      <c r="E5" s="254" t="str">
        <f>'Short Form'!E6</f>
        <v>Stephen, P.</v>
      </c>
      <c r="F5" s="121"/>
      <c r="G5" s="121"/>
      <c r="H5" s="178" t="str">
        <f>'Short Form'!H6</f>
        <v>Director</v>
      </c>
      <c r="I5" s="121"/>
      <c r="J5" s="121"/>
      <c r="K5" s="19"/>
      <c r="L5" s="144" t="str">
        <f>'Short Form'!K6</f>
        <v>489-58-6182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Schwarz</v>
      </c>
      <c r="B5" s="121"/>
      <c r="C5" s="121"/>
      <c r="D5" s="121"/>
      <c r="E5" s="253" t="str">
        <f>'Short Form'!E6</f>
        <v>Stephen, P.</v>
      </c>
      <c r="F5" s="172"/>
      <c r="G5" s="121"/>
      <c r="H5" s="178" t="str">
        <f>'Short Form'!H6</f>
        <v>Director</v>
      </c>
      <c r="I5" s="177"/>
      <c r="J5" s="179"/>
      <c r="K5" s="116" t="str">
        <f>'Short Form'!K6</f>
        <v>489-58-6182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2000-07-06T15:23:43Z</cp:lastPrinted>
  <dcterms:created xsi:type="dcterms:W3CDTF">1997-11-03T17:34:07Z</dcterms:created>
  <dcterms:modified xsi:type="dcterms:W3CDTF">2023-09-10T15:23:47Z</dcterms:modified>
</cp:coreProperties>
</file>