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412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Completed'!$A$1:$N$33</definedName>
    <definedName name="_xlnm.Print_Area" localSheetId="0">'Hotlist - Identified '!$A$1:$U$69</definedName>
    <definedName name="_xlnm.Print_Titles" localSheetId="0">'Hotlist - Identified '!$1:$5</definedName>
  </definedNames>
  <calcPr calcId="0" fullCalcOnLoad="1"/>
</workbook>
</file>

<file path=xl/calcChain.xml><?xml version="1.0" encoding="utf-8"?>
<calcChain xmlns="http://schemas.openxmlformats.org/spreadsheetml/2006/main">
  <c r="M3" i="25" l="1"/>
  <c r="C6" i="25"/>
  <c r="I6" i="25"/>
  <c r="E10" i="25"/>
  <c r="K11" i="25"/>
  <c r="E20" i="25"/>
  <c r="K20" i="25"/>
  <c r="C22" i="25"/>
  <c r="I22" i="25"/>
  <c r="E26" i="25"/>
  <c r="K26" i="25"/>
  <c r="K29" i="25"/>
  <c r="C32" i="25"/>
  <c r="C33" i="25"/>
  <c r="F6" i="21"/>
  <c r="J6" i="21"/>
  <c r="N6" i="21"/>
  <c r="R6" i="21"/>
  <c r="U6" i="21"/>
  <c r="E11" i="21"/>
  <c r="I11" i="21"/>
  <c r="M11" i="21"/>
  <c r="Q11" i="21"/>
  <c r="T11" i="21"/>
  <c r="F12" i="21"/>
  <c r="J12" i="21"/>
  <c r="N12" i="21"/>
  <c r="R12" i="21"/>
  <c r="U12" i="21"/>
  <c r="E22" i="21"/>
  <c r="I22" i="21"/>
  <c r="M22" i="21"/>
  <c r="Q22" i="21"/>
  <c r="T22" i="21"/>
  <c r="F23" i="21"/>
  <c r="J23" i="21"/>
  <c r="N23" i="21"/>
  <c r="R23" i="21"/>
  <c r="U23" i="21"/>
  <c r="E28" i="21"/>
  <c r="I28" i="21"/>
  <c r="M28" i="21"/>
  <c r="Q28" i="21"/>
  <c r="T28" i="21"/>
  <c r="F29" i="21"/>
  <c r="J29" i="21"/>
  <c r="N29" i="21"/>
  <c r="R29" i="21"/>
  <c r="U29" i="21"/>
  <c r="E37" i="21"/>
  <c r="I37" i="21"/>
  <c r="M37" i="21"/>
  <c r="Q37" i="21"/>
  <c r="T37" i="21"/>
  <c r="F38" i="21"/>
  <c r="J38" i="21"/>
  <c r="N38" i="21"/>
  <c r="R38" i="21"/>
  <c r="U38" i="21"/>
  <c r="E43" i="21"/>
  <c r="I43" i="21"/>
  <c r="M43" i="21"/>
  <c r="Q43" i="21"/>
  <c r="T43" i="21"/>
  <c r="F44" i="21"/>
  <c r="J44" i="21"/>
  <c r="N44" i="21"/>
  <c r="R44" i="21"/>
  <c r="U44" i="21"/>
  <c r="E50" i="21"/>
  <c r="I50" i="21"/>
  <c r="M50" i="21"/>
  <c r="Q50" i="21"/>
  <c r="T50" i="21"/>
  <c r="F51" i="21"/>
  <c r="J51" i="21"/>
  <c r="N51" i="21"/>
  <c r="R51" i="21"/>
  <c r="U51" i="21"/>
  <c r="E55" i="21"/>
  <c r="I55" i="21"/>
  <c r="M55" i="21"/>
  <c r="Q55" i="21"/>
  <c r="T55" i="21"/>
  <c r="F56" i="21"/>
  <c r="J56" i="21"/>
  <c r="N56" i="21"/>
  <c r="R56" i="21"/>
  <c r="U56" i="21"/>
  <c r="E60" i="21"/>
  <c r="I60" i="21"/>
  <c r="M60" i="21"/>
  <c r="Q60" i="21"/>
  <c r="T60" i="21"/>
  <c r="F61" i="21"/>
  <c r="J61" i="21"/>
  <c r="N61" i="21"/>
  <c r="R61" i="21"/>
  <c r="U61" i="21"/>
  <c r="E65" i="21"/>
  <c r="I65" i="21"/>
  <c r="M65" i="21"/>
  <c r="Q65" i="21"/>
  <c r="T65" i="21"/>
  <c r="E67" i="21"/>
  <c r="F67" i="21"/>
  <c r="I67" i="21"/>
  <c r="J67" i="21"/>
  <c r="M67" i="21"/>
  <c r="N67" i="21"/>
  <c r="Q67" i="21"/>
  <c r="R67" i="21"/>
  <c r="T67" i="21"/>
  <c r="U67" i="21"/>
</calcChain>
</file>

<file path=xl/sharedStrings.xml><?xml version="1.0" encoding="utf-8"?>
<sst xmlns="http://schemas.openxmlformats.org/spreadsheetml/2006/main" count="203" uniqueCount="63">
  <si>
    <t>Fourth Quarter 2000</t>
  </si>
  <si>
    <t>First Quarter 2001</t>
  </si>
  <si>
    <t>Deal</t>
  </si>
  <si>
    <t>Value</t>
  </si>
  <si>
    <t>DEALS IDENTIFIED</t>
  </si>
  <si>
    <t>DPR</t>
  </si>
  <si>
    <t xml:space="preserve">Coal </t>
  </si>
  <si>
    <t>Origination &amp; Finance</t>
  </si>
  <si>
    <t>Jupiter / Eagle Energy</t>
  </si>
  <si>
    <t>British Energy - UK</t>
  </si>
  <si>
    <t>Project Taft</t>
  </si>
  <si>
    <t>Cline-Panther</t>
  </si>
  <si>
    <t>Second Quarter 2001</t>
  </si>
  <si>
    <t>ENV - Germany</t>
  </si>
  <si>
    <t>ETOL-UK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</si>
  <si>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</si>
  <si>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Coal Origination &amp; Finance</t>
  </si>
  <si>
    <t>Project MI - 3</t>
  </si>
  <si>
    <t>TOTALS</t>
  </si>
  <si>
    <t>SynFuel - AIG</t>
  </si>
  <si>
    <t>SUBTOTAL</t>
  </si>
  <si>
    <t>TOTAL DEALS COMPLETED</t>
  </si>
  <si>
    <t>Global</t>
  </si>
  <si>
    <t>Risk Markets</t>
  </si>
  <si>
    <t>Liquids</t>
  </si>
  <si>
    <t>Emissions</t>
  </si>
  <si>
    <t>Weather</t>
  </si>
  <si>
    <t>TOTAL</t>
  </si>
  <si>
    <t>LNG</t>
  </si>
  <si>
    <t>Global Risk Markets</t>
  </si>
  <si>
    <t>Third Quarter 2001</t>
  </si>
  <si>
    <t>4Q00 DEALS COMPLETED</t>
  </si>
  <si>
    <t>Project Springbok</t>
  </si>
  <si>
    <t>Talisman Crude</t>
  </si>
  <si>
    <t>Peerless</t>
  </si>
  <si>
    <t>Dow / Tosco</t>
  </si>
  <si>
    <t>Fu Bao</t>
  </si>
  <si>
    <t>SMUD</t>
  </si>
  <si>
    <t>Energy West</t>
  </si>
  <si>
    <t>Harvard Fund</t>
  </si>
  <si>
    <t>Transportation</t>
  </si>
  <si>
    <t>Middle East</t>
  </si>
  <si>
    <t>Puerto Rico</t>
  </si>
  <si>
    <t>Conoco Propane Hedge</t>
  </si>
  <si>
    <t>Conoco Propane Products</t>
  </si>
  <si>
    <t>CMS - Noxtech</t>
  </si>
  <si>
    <t>Oman sell down</t>
  </si>
  <si>
    <t>Hoegh Galleon</t>
  </si>
  <si>
    <t>%</t>
  </si>
  <si>
    <t>Envera</t>
  </si>
  <si>
    <t>Idaho Power</t>
  </si>
  <si>
    <t>Caxton</t>
  </si>
  <si>
    <t>Retail Fuel Marketing Pkg</t>
  </si>
  <si>
    <t>Planalitics</t>
  </si>
  <si>
    <t>Coellerici (1)</t>
  </si>
  <si>
    <t>Coellerici (2)</t>
  </si>
  <si>
    <t>Bremen - Germany</t>
  </si>
  <si>
    <t>M&amp;G - UK</t>
  </si>
  <si>
    <t>RR Marketing JV - US</t>
  </si>
  <si>
    <t>Weather Prepay</t>
  </si>
  <si>
    <t>Cline-Panther Call Option</t>
  </si>
  <si>
    <t>SynFuel  (Sempra)</t>
  </si>
  <si>
    <t>Results based on activity through December 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</si>
</sst>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31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8"/>
      <color indexed="12"/>
      <name val="Arial Narrow"/>
      <family val="2"/>
    </font>
    <font>
      <b/>
      <sz val="14"/>
      <color indexed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10"/>
      <name val="Tahoma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0" fontId="14" fillId="0" borderId="0" xfId="0" applyFont="1" applyFill="1" applyAlignment="1">
      <alignment horizontal="right"/>
    </xf>
    <xf numFmtId="37" fontId="12" fillId="0" borderId="2" xfId="1" applyNumberFormat="1" applyFont="1" applyBorder="1" applyAlignment="1">
      <alignment horizontal="center"/>
    </xf>
    <xf numFmtId="37" fontId="12" fillId="0" borderId="3" xfId="1" applyNumberFormat="1" applyFont="1" applyBorder="1" applyAlignment="1">
      <alignment horizontal="center"/>
    </xf>
    <xf numFmtId="37" fontId="16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3" fillId="0" borderId="5" xfId="1" applyNumberFormat="1" applyFont="1" applyFill="1" applyBorder="1"/>
    <xf numFmtId="165" fontId="18" fillId="0" borderId="0" xfId="1" applyNumberFormat="1" applyFont="1" applyBorder="1"/>
    <xf numFmtId="166" fontId="9" fillId="0" borderId="0" xfId="0" applyNumberFormat="1" applyFont="1" applyFill="1" applyAlignment="1">
      <alignment horizontal="right" vertical="top"/>
    </xf>
    <xf numFmtId="0" fontId="15" fillId="0" borderId="6" xfId="0" applyFont="1" applyFill="1" applyBorder="1" applyAlignment="1">
      <alignment horizontal="centerContinuous" vertical="center"/>
    </xf>
    <xf numFmtId="0" fontId="19" fillId="0" borderId="7" xfId="0" applyFont="1" applyFill="1" applyBorder="1" applyAlignment="1">
      <alignment horizontal="centerContinuous" vertical="center"/>
    </xf>
    <xf numFmtId="0" fontId="19" fillId="0" borderId="8" xfId="0" applyFont="1" applyFill="1" applyBorder="1" applyAlignment="1">
      <alignment horizontal="centerContinuous" vertical="center"/>
    </xf>
    <xf numFmtId="0" fontId="19" fillId="0" borderId="6" xfId="0" applyFont="1" applyFill="1" applyBorder="1" applyAlignment="1">
      <alignment horizontal="centerContinuous" vertical="center"/>
    </xf>
    <xf numFmtId="0" fontId="2" fillId="0" borderId="0" xfId="3" applyFont="1"/>
    <xf numFmtId="0" fontId="6" fillId="0" borderId="0" xfId="3" applyFont="1" applyFill="1"/>
    <xf numFmtId="5" fontId="6" fillId="0" borderId="0" xfId="3" applyNumberFormat="1" applyFont="1" applyFill="1"/>
    <xf numFmtId="5" fontId="2" fillId="0" borderId="0" xfId="3" applyNumberFormat="1" applyFont="1" applyFill="1"/>
    <xf numFmtId="0" fontId="7" fillId="0" borderId="0" xfId="3" applyFont="1" applyFill="1" applyAlignment="1">
      <alignment horizontal="left"/>
    </xf>
    <xf numFmtId="5" fontId="10" fillId="0" borderId="0" xfId="3" applyNumberFormat="1" applyFont="1" applyFill="1" applyAlignment="1">
      <alignment vertical="center"/>
    </xf>
    <xf numFmtId="0" fontId="10" fillId="0" borderId="0" xfId="3" applyFont="1" applyFill="1" applyAlignment="1">
      <alignment vertical="center"/>
    </xf>
    <xf numFmtId="5" fontId="5" fillId="0" borderId="0" xfId="3" applyNumberFormat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14" fillId="0" borderId="0" xfId="3" applyFont="1" applyFill="1" applyAlignment="1">
      <alignment horizontal="right"/>
    </xf>
    <xf numFmtId="0" fontId="6" fillId="0" borderId="0" xfId="3" applyFont="1" applyFill="1" applyAlignment="1">
      <alignment vertical="center"/>
    </xf>
    <xf numFmtId="0" fontId="22" fillId="0" borderId="0" xfId="3" applyFont="1" applyFill="1" applyAlignment="1">
      <alignment horizontal="right"/>
    </xf>
    <xf numFmtId="0" fontId="6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6" fillId="0" borderId="0" xfId="3" applyNumberFormat="1" applyFont="1" applyFill="1" applyAlignment="1">
      <alignment vertical="top"/>
    </xf>
    <xf numFmtId="5" fontId="10" fillId="0" borderId="0" xfId="3" applyNumberFormat="1" applyFont="1" applyFill="1" applyAlignment="1">
      <alignment vertical="top"/>
    </xf>
    <xf numFmtId="0" fontId="10" fillId="0" borderId="0" xfId="3" applyFont="1" applyFill="1" applyAlignment="1">
      <alignment vertical="top"/>
    </xf>
    <xf numFmtId="5" fontId="9" fillId="0" borderId="0" xfId="3" applyNumberFormat="1" applyFont="1" applyFill="1" applyAlignment="1">
      <alignment horizontal="left" vertical="top"/>
    </xf>
    <xf numFmtId="0" fontId="9" fillId="0" borderId="0" xfId="3" applyFont="1" applyFill="1" applyAlignment="1">
      <alignment horizontal="left" vertical="top"/>
    </xf>
    <xf numFmtId="0" fontId="6" fillId="0" borderId="0" xfId="3" applyFont="1" applyFill="1" applyAlignment="1">
      <alignment horizontal="right" vertical="top"/>
    </xf>
    <xf numFmtId="166" fontId="9" fillId="0" borderId="0" xfId="3" applyNumberFormat="1" applyFont="1" applyFill="1" applyAlignment="1">
      <alignment horizontal="right" vertical="top"/>
    </xf>
    <xf numFmtId="166" fontId="22" fillId="0" borderId="0" xfId="3" applyNumberFormat="1" applyFont="1" applyFill="1" applyAlignment="1">
      <alignment horizontal="right"/>
    </xf>
    <xf numFmtId="0" fontId="23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5" fillId="0" borderId="5" xfId="1" applyNumberFormat="1" applyFont="1" applyFill="1" applyBorder="1" applyAlignment="1">
      <alignment horizontal="center"/>
    </xf>
    <xf numFmtId="165" fontId="25" fillId="0" borderId="0" xfId="1" applyNumberFormat="1" applyFont="1" applyFill="1" applyBorder="1" applyAlignment="1">
      <alignment horizontal="center"/>
    </xf>
    <xf numFmtId="5" fontId="25" fillId="0" borderId="0" xfId="1" applyNumberFormat="1" applyFont="1" applyFill="1" applyBorder="1" applyAlignment="1">
      <alignment horizontal="center"/>
    </xf>
    <xf numFmtId="5" fontId="25" fillId="0" borderId="1" xfId="1" applyNumberFormat="1" applyFont="1" applyFill="1" applyBorder="1" applyAlignment="1">
      <alignment horizontal="center"/>
    </xf>
    <xf numFmtId="0" fontId="18" fillId="0" borderId="0" xfId="3" applyFont="1"/>
    <xf numFmtId="0" fontId="11" fillId="0" borderId="0" xfId="3" applyFont="1" applyFill="1" applyBorder="1" applyAlignment="1">
      <alignment horizontal="center" vertical="center"/>
    </xf>
    <xf numFmtId="5" fontId="13" fillId="0" borderId="0" xfId="2" applyNumberFormat="1" applyFont="1" applyFill="1" applyBorder="1"/>
    <xf numFmtId="169" fontId="13" fillId="0" borderId="0" xfId="2" applyNumberFormat="1" applyFont="1" applyFill="1" applyBorder="1"/>
    <xf numFmtId="5" fontId="25" fillId="0" borderId="2" xfId="1" applyNumberFormat="1" applyFont="1" applyFill="1" applyBorder="1" applyAlignment="1">
      <alignment horizontal="center"/>
    </xf>
    <xf numFmtId="165" fontId="25" fillId="0" borderId="3" xfId="1" applyNumberFormat="1" applyFont="1" applyFill="1" applyBorder="1" applyAlignment="1">
      <alignment horizontal="center"/>
    </xf>
    <xf numFmtId="5" fontId="25" fillId="0" borderId="3" xfId="1" applyNumberFormat="1" applyFont="1" applyFill="1" applyBorder="1" applyAlignment="1">
      <alignment horizontal="center"/>
    </xf>
    <xf numFmtId="5" fontId="25" fillId="0" borderId="9" xfId="1" applyNumberFormat="1" applyFont="1" applyFill="1" applyBorder="1" applyAlignment="1">
      <alignment horizontal="center"/>
    </xf>
    <xf numFmtId="165" fontId="26" fillId="0" borderId="0" xfId="1" applyNumberFormat="1" applyFont="1" applyFill="1" applyBorder="1" applyAlignment="1">
      <alignment horizontal="left"/>
    </xf>
    <xf numFmtId="37" fontId="2" fillId="0" borderId="0" xfId="3" applyNumberFormat="1" applyFont="1"/>
    <xf numFmtId="5" fontId="24" fillId="0" borderId="8" xfId="3" applyNumberFormat="1" applyFont="1" applyFill="1" applyBorder="1" applyAlignment="1">
      <alignment horizontal="left" vertical="center"/>
    </xf>
    <xf numFmtId="5" fontId="24" fillId="0" borderId="6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7" fillId="0" borderId="7" xfId="3" applyNumberFormat="1" applyFont="1" applyFill="1" applyBorder="1" applyAlignment="1">
      <alignment horizontal="left" vertical="center"/>
    </xf>
    <xf numFmtId="169" fontId="28" fillId="2" borderId="8" xfId="2" applyNumberFormat="1" applyFont="1" applyFill="1" applyBorder="1"/>
    <xf numFmtId="5" fontId="28" fillId="2" borderId="6" xfId="2" applyNumberFormat="1" applyFont="1" applyFill="1" applyBorder="1"/>
    <xf numFmtId="5" fontId="4" fillId="0" borderId="5" xfId="1" applyNumberFormat="1" applyFont="1" applyBorder="1" applyAlignment="1"/>
    <xf numFmtId="165" fontId="4" fillId="0" borderId="0" xfId="1" applyNumberFormat="1" applyFont="1" applyBorder="1" applyAlignment="1"/>
    <xf numFmtId="37" fontId="4" fillId="0" borderId="0" xfId="1" applyNumberFormat="1" applyFont="1" applyBorder="1" applyAlignment="1"/>
    <xf numFmtId="165" fontId="29" fillId="0" borderId="0" xfId="1" applyNumberFormat="1" applyFont="1" applyFill="1" applyBorder="1" applyAlignment="1">
      <alignment horizontal="center"/>
    </xf>
    <xf numFmtId="37" fontId="4" fillId="0" borderId="0" xfId="1" applyNumberFormat="1" applyFont="1" applyFill="1" applyBorder="1"/>
    <xf numFmtId="165" fontId="4" fillId="0" borderId="5" xfId="1" applyNumberFormat="1" applyFont="1" applyBorder="1" applyAlignment="1"/>
    <xf numFmtId="5" fontId="29" fillId="0" borderId="5" xfId="1" applyNumberFormat="1" applyFont="1" applyFill="1" applyBorder="1" applyAlignment="1">
      <alignment horizontal="center"/>
    </xf>
    <xf numFmtId="5" fontId="29" fillId="0" borderId="0" xfId="1" applyNumberFormat="1" applyFont="1" applyFill="1" applyBorder="1" applyAlignment="1">
      <alignment horizontal="center"/>
    </xf>
    <xf numFmtId="5" fontId="21" fillId="2" borderId="7" xfId="2" applyNumberFormat="1" applyFont="1" applyFill="1" applyBorder="1"/>
    <xf numFmtId="169" fontId="21" fillId="2" borderId="8" xfId="2" applyNumberFormat="1" applyFont="1" applyFill="1" applyBorder="1"/>
    <xf numFmtId="6" fontId="21" fillId="2" borderId="6" xfId="2" applyNumberFormat="1" applyFont="1" applyFill="1" applyBorder="1"/>
    <xf numFmtId="179" fontId="21" fillId="2" borderId="6" xfId="2" applyNumberFormat="1" applyFont="1" applyFill="1" applyBorder="1"/>
    <xf numFmtId="165" fontId="18" fillId="0" borderId="5" xfId="1" applyNumberFormat="1" applyFont="1" applyFill="1" applyBorder="1"/>
    <xf numFmtId="165" fontId="18" fillId="0" borderId="0" xfId="1" applyNumberFormat="1" applyFont="1" applyFill="1" applyBorder="1"/>
    <xf numFmtId="165" fontId="18" fillId="0" borderId="5" xfId="1" applyNumberFormat="1" applyFont="1" applyBorder="1"/>
    <xf numFmtId="165" fontId="18" fillId="0" borderId="1" xfId="1" applyNumberFormat="1" applyFont="1" applyBorder="1"/>
    <xf numFmtId="5" fontId="18" fillId="0" borderId="1" xfId="1" applyNumberFormat="1" applyFont="1" applyFill="1" applyBorder="1"/>
    <xf numFmtId="165" fontId="26" fillId="0" borderId="5" xfId="1" applyNumberFormat="1" applyFont="1" applyBorder="1"/>
    <xf numFmtId="165" fontId="4" fillId="0" borderId="0" xfId="1" applyNumberFormat="1" applyFont="1" applyFill="1" applyBorder="1" applyAlignment="1">
      <alignment horizontal="left"/>
    </xf>
    <xf numFmtId="5" fontId="30" fillId="2" borderId="8" xfId="2" applyNumberFormat="1" applyFont="1" applyFill="1" applyBorder="1"/>
    <xf numFmtId="5" fontId="30" fillId="2" borderId="7" xfId="2" applyNumberFormat="1" applyFont="1" applyFill="1" applyBorder="1"/>
    <xf numFmtId="5" fontId="21" fillId="2" borderId="8" xfId="2" applyNumberFormat="1" applyFont="1" applyFill="1" applyBorder="1"/>
    <xf numFmtId="165" fontId="3" fillId="0" borderId="0" xfId="1" applyNumberFormat="1" applyFont="1" applyFill="1" applyBorder="1"/>
    <xf numFmtId="9" fontId="18" fillId="0" borderId="0" xfId="4" applyFont="1" applyBorder="1"/>
    <xf numFmtId="9" fontId="18" fillId="0" borderId="0" xfId="4" applyFont="1" applyFill="1" applyBorder="1"/>
    <xf numFmtId="165" fontId="2" fillId="0" borderId="1" xfId="1" applyNumberFormat="1" applyFont="1" applyFill="1" applyBorder="1"/>
    <xf numFmtId="165" fontId="4" fillId="0" borderId="5" xfId="1" applyNumberFormat="1" applyFont="1" applyFill="1" applyBorder="1"/>
    <xf numFmtId="179" fontId="28" fillId="2" borderId="6" xfId="2" applyNumberFormat="1" applyFont="1" applyFill="1" applyBorder="1"/>
    <xf numFmtId="0" fontId="19" fillId="0" borderId="2" xfId="0" applyFont="1" applyFill="1" applyBorder="1" applyAlignment="1">
      <alignment horizontal="center" vertical="center" textRotation="90"/>
    </xf>
    <xf numFmtId="0" fontId="20" fillId="0" borderId="5" xfId="0" applyFont="1" applyFill="1" applyBorder="1" applyAlignment="1">
      <alignment horizontal="center" vertical="center" textRotation="90"/>
    </xf>
    <xf numFmtId="0" fontId="20" fillId="0" borderId="10" xfId="0" applyFont="1" applyFill="1" applyBorder="1" applyAlignment="1">
      <alignment horizontal="center" vertical="center" textRotation="90"/>
    </xf>
    <xf numFmtId="0" fontId="19" fillId="0" borderId="9" xfId="0" applyFont="1" applyFill="1" applyBorder="1" applyAlignment="1">
      <alignment horizontal="center" vertical="center" textRotation="90"/>
    </xf>
    <xf numFmtId="0" fontId="20" fillId="0" borderId="1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12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876300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7505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876300</xdr:colOff>
      <xdr:row>0</xdr:row>
      <xdr:rowOff>45720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5720"/>
          <a:ext cx="7505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3</xdr:row>
      <xdr:rowOff>83820</xdr:rowOff>
    </xdr:from>
    <xdr:to>
      <xdr:col>21</xdr:col>
      <xdr:colOff>0</xdr:colOff>
      <xdr:row>3</xdr:row>
      <xdr:rowOff>83820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444240" y="746760"/>
          <a:ext cx="115519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45720</xdr:rowOff>
    </xdr:from>
    <xdr:to>
      <xdr:col>10</xdr:col>
      <xdr:colOff>868680</xdr:colOff>
      <xdr:row>0</xdr:row>
      <xdr:rowOff>45720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5720"/>
          <a:ext cx="810768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403860</xdr:colOff>
      <xdr:row>3</xdr:row>
      <xdr:rowOff>182880</xdr:rowOff>
    </xdr:from>
    <xdr:to>
      <xdr:col>12</xdr:col>
      <xdr:colOff>510540</xdr:colOff>
      <xdr:row>3</xdr:row>
      <xdr:rowOff>182880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175760" y="815340"/>
          <a:ext cx="49682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67"/>
  <sheetViews>
    <sheetView tabSelected="1" topLeftCell="G1" zoomScale="80" zoomScaleNormal="75" workbookViewId="0">
      <pane ySplit="5" topLeftCell="A6" activePane="bottomLeft" state="frozen"/>
      <selection activeCell="G14" sqref="G14"/>
      <selection pane="bottomLeft" activeCell="U4" sqref="U4"/>
    </sheetView>
  </sheetViews>
  <sheetFormatPr defaultColWidth="9.109375" defaultRowHeight="10.199999999999999" x14ac:dyDescent="0.2"/>
  <cols>
    <col min="1" max="2" width="2.6640625" style="5" customWidth="1"/>
    <col min="3" max="3" width="23.5546875" style="1" customWidth="1"/>
    <col min="4" max="4" width="6" style="1" customWidth="1"/>
    <col min="5" max="5" width="10.33203125" style="1" customWidth="1"/>
    <col min="6" max="6" width="6" style="1" customWidth="1"/>
    <col min="7" max="7" width="22" style="1" customWidth="1"/>
    <col min="8" max="8" width="6" style="1" customWidth="1"/>
    <col min="9" max="9" width="10.88671875" style="1" bestFit="1" customWidth="1"/>
    <col min="10" max="10" width="6.5546875" style="1" customWidth="1"/>
    <col min="11" max="11" width="22.33203125" style="1" customWidth="1"/>
    <col min="12" max="12" width="6" style="1" customWidth="1"/>
    <col min="13" max="13" width="10.109375" style="1" customWidth="1"/>
    <col min="14" max="14" width="6.33203125" style="1" customWidth="1"/>
    <col min="15" max="15" width="22.33203125" style="1" customWidth="1"/>
    <col min="16" max="16" width="6" style="1" customWidth="1"/>
    <col min="17" max="17" width="10.109375" style="1" bestFit="1" customWidth="1"/>
    <col min="18" max="18" width="6.33203125" style="1" customWidth="1"/>
    <col min="19" max="19" width="15" style="1" customWidth="1"/>
    <col min="20" max="20" width="10.88671875" style="1" bestFit="1" customWidth="1"/>
    <col min="21" max="21" width="6.5546875" style="1" customWidth="1"/>
    <col min="22" max="16384" width="9.109375" style="1"/>
  </cols>
  <sheetData>
    <row r="1" spans="1:21" ht="9.75" customHeight="1" x14ac:dyDescent="0.2">
      <c r="B1" s="6"/>
      <c r="S1" s="6"/>
      <c r="T1" s="6"/>
      <c r="U1" s="5"/>
    </row>
    <row r="2" spans="1:21" s="10" customFormat="1" ht="27" customHeight="1" x14ac:dyDescent="0.5">
      <c r="A2" s="7" t="s">
        <v>15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O2" s="9"/>
      <c r="P2" s="9"/>
      <c r="Q2" s="9"/>
      <c r="S2" s="8"/>
      <c r="T2" s="8"/>
      <c r="U2" s="16" t="s">
        <v>4</v>
      </c>
    </row>
    <row r="3" spans="1:21" s="11" customFormat="1" ht="15.75" customHeight="1" x14ac:dyDescent="0.25">
      <c r="B3" s="20"/>
      <c r="C3" s="13"/>
      <c r="D3" s="13"/>
      <c r="E3" s="13"/>
      <c r="F3" s="13"/>
      <c r="G3" s="13"/>
      <c r="H3" s="13"/>
      <c r="I3" s="13"/>
      <c r="J3" s="13"/>
      <c r="K3" s="23"/>
      <c r="L3" s="13"/>
      <c r="M3" s="23"/>
      <c r="N3" s="23"/>
      <c r="O3" s="23"/>
      <c r="P3" s="13"/>
      <c r="Q3" s="23"/>
      <c r="R3" s="23"/>
      <c r="T3" s="12"/>
      <c r="U3" s="23" t="s">
        <v>62</v>
      </c>
    </row>
    <row r="4" spans="1:21" s="11" customFormat="1" ht="15" customHeight="1" x14ac:dyDescent="0.25">
      <c r="B4" s="2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2"/>
      <c r="T4" s="12"/>
      <c r="U4" s="13"/>
    </row>
    <row r="5" spans="1:21" ht="13.8" x14ac:dyDescent="0.2">
      <c r="C5" s="25" t="s">
        <v>0</v>
      </c>
      <c r="D5" s="26"/>
      <c r="E5" s="26"/>
      <c r="F5" s="27"/>
      <c r="G5" s="25" t="s">
        <v>1</v>
      </c>
      <c r="H5" s="26"/>
      <c r="I5" s="26"/>
      <c r="J5" s="27"/>
      <c r="K5" s="25" t="s">
        <v>12</v>
      </c>
      <c r="L5" s="26"/>
      <c r="M5" s="26"/>
      <c r="N5" s="27"/>
      <c r="O5" s="25" t="s">
        <v>30</v>
      </c>
      <c r="P5" s="26"/>
      <c r="Q5" s="26"/>
      <c r="R5" s="27"/>
      <c r="S5" s="25" t="s">
        <v>27</v>
      </c>
      <c r="T5" s="26"/>
      <c r="U5" s="24"/>
    </row>
    <row r="6" spans="1:21" ht="14.4" thickBot="1" x14ac:dyDescent="0.4">
      <c r="A6" s="104"/>
      <c r="B6" s="107" t="s">
        <v>24</v>
      </c>
      <c r="C6" s="17" t="s">
        <v>2</v>
      </c>
      <c r="D6" s="18" t="s">
        <v>48</v>
      </c>
      <c r="E6" s="18" t="s">
        <v>3</v>
      </c>
      <c r="F6" s="19">
        <f>COUNTA(C7:C10)</f>
        <v>1</v>
      </c>
      <c r="G6" s="17" t="s">
        <v>2</v>
      </c>
      <c r="H6" s="18" t="s">
        <v>48</v>
      </c>
      <c r="I6" s="18" t="s">
        <v>3</v>
      </c>
      <c r="J6" s="19">
        <f>COUNTA(G7:G10)</f>
        <v>2</v>
      </c>
      <c r="K6" s="17" t="s">
        <v>2</v>
      </c>
      <c r="L6" s="18" t="s">
        <v>48</v>
      </c>
      <c r="M6" s="18" t="s">
        <v>3</v>
      </c>
      <c r="N6" s="19">
        <f>COUNTA(K7:K10)</f>
        <v>1</v>
      </c>
      <c r="O6" s="17" t="s">
        <v>2</v>
      </c>
      <c r="P6" s="18" t="s">
        <v>48</v>
      </c>
      <c r="Q6" s="18" t="s">
        <v>3</v>
      </c>
      <c r="R6" s="19">
        <f>COUNTA(O7:O10)</f>
        <v>1</v>
      </c>
      <c r="S6" s="17"/>
      <c r="T6" s="18"/>
      <c r="U6" s="19">
        <f>+F6+J6+N6+R6</f>
        <v>5</v>
      </c>
    </row>
    <row r="7" spans="1:21" ht="13.2" x14ac:dyDescent="0.3">
      <c r="A7" s="105"/>
      <c r="B7" s="108"/>
      <c r="C7" s="90" t="s">
        <v>49</v>
      </c>
      <c r="D7" s="99">
        <v>0.85</v>
      </c>
      <c r="E7" s="22">
        <v>2000</v>
      </c>
      <c r="F7" s="91"/>
      <c r="G7" s="90" t="s">
        <v>33</v>
      </c>
      <c r="H7" s="99">
        <v>0.7</v>
      </c>
      <c r="I7" s="22">
        <v>3000</v>
      </c>
      <c r="J7" s="91"/>
      <c r="K7" s="90" t="s">
        <v>35</v>
      </c>
      <c r="L7" s="99">
        <v>0.5</v>
      </c>
      <c r="M7" s="22">
        <v>2000</v>
      </c>
      <c r="N7" s="91"/>
      <c r="O7" s="90" t="s">
        <v>36</v>
      </c>
      <c r="P7" s="99">
        <v>0.3</v>
      </c>
      <c r="Q7" s="22">
        <v>2800</v>
      </c>
      <c r="R7" s="91"/>
      <c r="S7" s="90"/>
      <c r="T7" s="15"/>
      <c r="U7" s="3"/>
    </row>
    <row r="8" spans="1:21" ht="13.2" x14ac:dyDescent="0.3">
      <c r="A8" s="105"/>
      <c r="B8" s="108"/>
      <c r="C8" s="90"/>
      <c r="D8" s="99"/>
      <c r="E8" s="22"/>
      <c r="F8" s="91"/>
      <c r="G8" s="90" t="s">
        <v>34</v>
      </c>
      <c r="H8" s="99">
        <v>0.7</v>
      </c>
      <c r="I8" s="22">
        <v>500</v>
      </c>
      <c r="J8" s="91"/>
      <c r="K8" s="90"/>
      <c r="L8" s="99"/>
      <c r="M8" s="22"/>
      <c r="N8" s="91"/>
      <c r="O8" s="90"/>
      <c r="P8" s="99"/>
      <c r="Q8" s="22"/>
      <c r="R8" s="91"/>
      <c r="S8" s="90"/>
      <c r="T8" s="15"/>
      <c r="U8" s="3"/>
    </row>
    <row r="9" spans="1:21" ht="13.2" x14ac:dyDescent="0.3">
      <c r="A9" s="105"/>
      <c r="B9" s="108"/>
      <c r="C9" s="90"/>
      <c r="D9" s="99"/>
      <c r="E9" s="22"/>
      <c r="F9" s="91"/>
      <c r="G9" s="90"/>
      <c r="H9" s="99"/>
      <c r="I9" s="22"/>
      <c r="J9" s="91"/>
      <c r="K9" s="90"/>
      <c r="L9" s="99"/>
      <c r="M9" s="22"/>
      <c r="N9" s="91"/>
      <c r="O9" s="90"/>
      <c r="P9" s="99"/>
      <c r="Q9" s="22"/>
      <c r="R9" s="91"/>
      <c r="S9" s="90"/>
      <c r="T9" s="15"/>
      <c r="U9" s="3"/>
    </row>
    <row r="10" spans="1:21" ht="13.2" x14ac:dyDescent="0.3">
      <c r="A10" s="105"/>
      <c r="B10" s="108"/>
      <c r="C10" s="90"/>
      <c r="D10" s="99"/>
      <c r="E10" s="22"/>
      <c r="F10" s="91"/>
      <c r="G10" s="90"/>
      <c r="H10" s="99"/>
      <c r="I10" s="22"/>
      <c r="J10" s="91"/>
      <c r="K10" s="90"/>
      <c r="L10" s="99"/>
      <c r="M10" s="22"/>
      <c r="N10" s="91"/>
      <c r="O10" s="90"/>
      <c r="P10" s="99"/>
      <c r="Q10" s="22"/>
      <c r="R10" s="91"/>
      <c r="S10" s="90"/>
      <c r="T10" s="15"/>
      <c r="U10" s="3"/>
    </row>
    <row r="11" spans="1:21" x14ac:dyDescent="0.2">
      <c r="A11" s="106"/>
      <c r="B11" s="109"/>
      <c r="C11" s="84" t="s">
        <v>20</v>
      </c>
      <c r="D11" s="97"/>
      <c r="E11" s="85">
        <f>SUM(E7:E10)</f>
        <v>2000</v>
      </c>
      <c r="F11" s="86"/>
      <c r="G11" s="84" t="s">
        <v>20</v>
      </c>
      <c r="H11" s="97"/>
      <c r="I11" s="85">
        <f>SUM(I7:I10)</f>
        <v>3500</v>
      </c>
      <c r="J11" s="86"/>
      <c r="K11" s="84" t="s">
        <v>20</v>
      </c>
      <c r="L11" s="97"/>
      <c r="M11" s="85">
        <f>SUM(M7:M10)</f>
        <v>2000</v>
      </c>
      <c r="N11" s="86"/>
      <c r="O11" s="84" t="s">
        <v>20</v>
      </c>
      <c r="P11" s="97"/>
      <c r="Q11" s="85">
        <f>SUM(Q7:Q10)</f>
        <v>2800</v>
      </c>
      <c r="R11" s="86"/>
      <c r="S11" s="84" t="s">
        <v>27</v>
      </c>
      <c r="T11" s="85">
        <f>+E11+I11+M11+Q11</f>
        <v>10300</v>
      </c>
      <c r="U11" s="86"/>
    </row>
    <row r="12" spans="1:21" ht="14.4" thickBot="1" x14ac:dyDescent="0.4">
      <c r="A12" s="104" t="s">
        <v>6</v>
      </c>
      <c r="B12" s="107" t="s">
        <v>7</v>
      </c>
      <c r="C12" s="17" t="s">
        <v>2</v>
      </c>
      <c r="D12" s="18"/>
      <c r="E12" s="18" t="s">
        <v>3</v>
      </c>
      <c r="F12" s="19">
        <f>COUNTA(C13:C21)</f>
        <v>8</v>
      </c>
      <c r="G12" s="17" t="s">
        <v>2</v>
      </c>
      <c r="H12" s="18"/>
      <c r="I12" s="18" t="s">
        <v>3</v>
      </c>
      <c r="J12" s="19">
        <f>COUNTA(G13:G21)</f>
        <v>3</v>
      </c>
      <c r="K12" s="17" t="s">
        <v>2</v>
      </c>
      <c r="L12" s="18"/>
      <c r="M12" s="18" t="s">
        <v>3</v>
      </c>
      <c r="N12" s="19">
        <f>COUNTA(K13:K21)</f>
        <v>1</v>
      </c>
      <c r="O12" s="17" t="s">
        <v>2</v>
      </c>
      <c r="P12" s="18"/>
      <c r="Q12" s="18" t="s">
        <v>3</v>
      </c>
      <c r="R12" s="19">
        <f>COUNTA(O13:O21)</f>
        <v>0</v>
      </c>
      <c r="S12" s="17"/>
      <c r="T12" s="18"/>
      <c r="U12" s="19">
        <f>+F12+J12+N12+R12</f>
        <v>12</v>
      </c>
    </row>
    <row r="13" spans="1:21" ht="13.2" x14ac:dyDescent="0.3">
      <c r="A13" s="110"/>
      <c r="B13" s="112"/>
      <c r="C13" s="88" t="s">
        <v>61</v>
      </c>
      <c r="D13" s="100">
        <v>0.5</v>
      </c>
      <c r="E13" s="89">
        <v>30000</v>
      </c>
      <c r="F13" s="101"/>
      <c r="G13" s="88" t="s">
        <v>8</v>
      </c>
      <c r="H13" s="100">
        <v>0.95</v>
      </c>
      <c r="I13" s="89">
        <v>5000</v>
      </c>
      <c r="J13" s="3"/>
      <c r="K13" s="90" t="s">
        <v>57</v>
      </c>
      <c r="L13" s="99">
        <v>0.5</v>
      </c>
      <c r="M13" s="22">
        <v>1000</v>
      </c>
      <c r="N13" s="3"/>
      <c r="O13" s="90"/>
      <c r="P13" s="99"/>
      <c r="Q13" s="22"/>
      <c r="R13" s="3"/>
      <c r="S13" s="90"/>
      <c r="T13" s="22"/>
      <c r="U13" s="91"/>
    </row>
    <row r="14" spans="1:21" ht="13.2" x14ac:dyDescent="0.3">
      <c r="A14" s="110"/>
      <c r="B14" s="112"/>
      <c r="C14" s="88" t="s">
        <v>19</v>
      </c>
      <c r="D14" s="100">
        <v>0.75</v>
      </c>
      <c r="E14" s="89">
        <v>20000</v>
      </c>
      <c r="F14" s="101"/>
      <c r="G14" s="88" t="s">
        <v>5</v>
      </c>
      <c r="H14" s="100">
        <v>0.75</v>
      </c>
      <c r="I14" s="89">
        <v>5000</v>
      </c>
      <c r="J14" s="3"/>
      <c r="K14" s="90"/>
      <c r="L14" s="99"/>
      <c r="M14" s="22"/>
      <c r="N14" s="3"/>
      <c r="O14" s="90"/>
      <c r="P14" s="99"/>
      <c r="Q14" s="22"/>
      <c r="R14" s="3"/>
      <c r="S14" s="90"/>
      <c r="T14" s="22"/>
      <c r="U14" s="91"/>
    </row>
    <row r="15" spans="1:21" ht="13.2" x14ac:dyDescent="0.3">
      <c r="A15" s="110"/>
      <c r="B15" s="112"/>
      <c r="C15" s="88" t="s">
        <v>11</v>
      </c>
      <c r="D15" s="100">
        <v>0.95</v>
      </c>
      <c r="E15" s="89">
        <v>5000</v>
      </c>
      <c r="F15" s="101"/>
      <c r="G15" s="88" t="s">
        <v>9</v>
      </c>
      <c r="H15" s="100">
        <v>0.7</v>
      </c>
      <c r="I15" s="89">
        <v>5000</v>
      </c>
      <c r="J15" s="3"/>
      <c r="K15" s="88"/>
      <c r="L15" s="99"/>
      <c r="M15" s="22"/>
      <c r="N15" s="3"/>
      <c r="O15" s="88"/>
      <c r="P15" s="99"/>
      <c r="Q15" s="22"/>
      <c r="R15" s="3"/>
      <c r="S15" s="90"/>
      <c r="T15" s="22"/>
      <c r="U15" s="91"/>
    </row>
    <row r="16" spans="1:21" ht="13.2" x14ac:dyDescent="0.3">
      <c r="A16" s="110"/>
      <c r="B16" s="112"/>
      <c r="C16" s="88" t="s">
        <v>60</v>
      </c>
      <c r="D16" s="100">
        <v>0.5</v>
      </c>
      <c r="E16" s="89">
        <v>5000</v>
      </c>
      <c r="F16" s="101"/>
      <c r="G16" s="88"/>
      <c r="H16" s="100"/>
      <c r="I16" s="89"/>
      <c r="J16" s="3"/>
      <c r="K16" s="88"/>
      <c r="L16" s="99"/>
      <c r="M16" s="22"/>
      <c r="N16" s="3"/>
      <c r="O16" s="88"/>
      <c r="P16" s="99"/>
      <c r="Q16" s="22"/>
      <c r="R16" s="3"/>
      <c r="S16" s="90"/>
      <c r="T16" s="22"/>
      <c r="U16" s="92"/>
    </row>
    <row r="17" spans="1:21" ht="13.2" x14ac:dyDescent="0.3">
      <c r="A17" s="110"/>
      <c r="B17" s="112"/>
      <c r="C17" s="88" t="s">
        <v>56</v>
      </c>
      <c r="D17" s="100">
        <v>0.95</v>
      </c>
      <c r="E17" s="89">
        <v>1000</v>
      </c>
      <c r="F17" s="101"/>
      <c r="G17" s="88"/>
      <c r="H17" s="100"/>
      <c r="I17" s="89"/>
      <c r="J17" s="3"/>
      <c r="K17" s="90"/>
      <c r="L17" s="99"/>
      <c r="M17" s="22"/>
      <c r="N17" s="3"/>
      <c r="O17" s="90"/>
      <c r="P17" s="99"/>
      <c r="Q17" s="22"/>
      <c r="R17" s="3"/>
      <c r="S17" s="90"/>
      <c r="T17" s="22"/>
      <c r="U17" s="92"/>
    </row>
    <row r="18" spans="1:21" ht="13.2" x14ac:dyDescent="0.3">
      <c r="A18" s="110"/>
      <c r="B18" s="112"/>
      <c r="C18" s="88" t="s">
        <v>55</v>
      </c>
      <c r="D18" s="100">
        <v>0.95</v>
      </c>
      <c r="E18" s="89">
        <v>750</v>
      </c>
      <c r="F18" s="101"/>
      <c r="G18" s="88"/>
      <c r="H18" s="100"/>
      <c r="I18" s="89"/>
      <c r="J18" s="3"/>
      <c r="K18" s="90"/>
      <c r="L18" s="99"/>
      <c r="M18" s="22"/>
      <c r="N18" s="3"/>
      <c r="O18" s="90"/>
      <c r="P18" s="99"/>
      <c r="Q18" s="22"/>
      <c r="R18" s="3"/>
      <c r="S18" s="90"/>
      <c r="T18" s="22"/>
      <c r="U18" s="91"/>
    </row>
    <row r="19" spans="1:21" ht="13.2" x14ac:dyDescent="0.3">
      <c r="A19" s="110"/>
      <c r="B19" s="112"/>
      <c r="C19" s="88" t="s">
        <v>32</v>
      </c>
      <c r="D19" s="100">
        <v>0.9</v>
      </c>
      <c r="E19" s="89">
        <v>500</v>
      </c>
      <c r="F19" s="101"/>
      <c r="G19" s="88"/>
      <c r="H19" s="100"/>
      <c r="I19" s="89"/>
      <c r="J19" s="3"/>
      <c r="K19" s="90"/>
      <c r="L19" s="99"/>
      <c r="M19" s="22"/>
      <c r="N19" s="3"/>
      <c r="O19" s="90"/>
      <c r="P19" s="99"/>
      <c r="Q19" s="22"/>
      <c r="R19" s="3"/>
      <c r="S19" s="90"/>
      <c r="T19" s="22"/>
      <c r="U19" s="91"/>
    </row>
    <row r="20" spans="1:21" ht="13.2" x14ac:dyDescent="0.3">
      <c r="A20" s="110"/>
      <c r="B20" s="112"/>
      <c r="C20" s="88" t="s">
        <v>14</v>
      </c>
      <c r="D20" s="100">
        <v>0.99</v>
      </c>
      <c r="E20" s="89">
        <v>500</v>
      </c>
      <c r="F20" s="101"/>
      <c r="G20" s="88"/>
      <c r="H20" s="100"/>
      <c r="I20" s="89"/>
      <c r="J20" s="3"/>
      <c r="K20" s="90"/>
      <c r="L20" s="99"/>
      <c r="M20" s="22"/>
      <c r="N20" s="3"/>
      <c r="O20" s="90"/>
      <c r="P20" s="99"/>
      <c r="Q20" s="22"/>
      <c r="R20" s="3"/>
      <c r="S20" s="90"/>
      <c r="T20" s="22"/>
      <c r="U20" s="91"/>
    </row>
    <row r="21" spans="1:21" ht="13.2" x14ac:dyDescent="0.3">
      <c r="A21" s="110"/>
      <c r="B21" s="112"/>
      <c r="C21" s="21"/>
      <c r="D21" s="98"/>
      <c r="E21" s="2"/>
      <c r="F21" s="3"/>
      <c r="G21" s="21"/>
      <c r="H21" s="98"/>
      <c r="I21" s="4"/>
      <c r="J21" s="3"/>
      <c r="K21" s="90"/>
      <c r="L21" s="98"/>
      <c r="M21" s="22"/>
      <c r="N21" s="3"/>
      <c r="O21" s="90"/>
      <c r="P21" s="98"/>
      <c r="Q21" s="22"/>
      <c r="R21" s="3"/>
      <c r="S21" s="93"/>
      <c r="T21" s="22"/>
      <c r="U21" s="91"/>
    </row>
    <row r="22" spans="1:21" x14ac:dyDescent="0.2">
      <c r="A22" s="111"/>
      <c r="B22" s="113"/>
      <c r="C22" s="84" t="s">
        <v>20</v>
      </c>
      <c r="D22" s="97"/>
      <c r="E22" s="85">
        <f>SUM(E13:E21)</f>
        <v>62750</v>
      </c>
      <c r="F22" s="86"/>
      <c r="G22" s="84" t="s">
        <v>20</v>
      </c>
      <c r="H22" s="97"/>
      <c r="I22" s="85">
        <f>SUM(I13:I21)</f>
        <v>15000</v>
      </c>
      <c r="J22" s="86"/>
      <c r="K22" s="84" t="s">
        <v>20</v>
      </c>
      <c r="L22" s="97"/>
      <c r="M22" s="85">
        <f>SUM(M21:M21)</f>
        <v>0</v>
      </c>
      <c r="N22" s="86"/>
      <c r="O22" s="84" t="s">
        <v>20</v>
      </c>
      <c r="P22" s="97"/>
      <c r="Q22" s="85">
        <f>SUM(Q13:Q21)</f>
        <v>0</v>
      </c>
      <c r="R22" s="86"/>
      <c r="S22" s="84" t="s">
        <v>27</v>
      </c>
      <c r="T22" s="85">
        <f>+E22+I22+M22+Q22</f>
        <v>77750</v>
      </c>
      <c r="U22" s="86"/>
    </row>
    <row r="23" spans="1:21" ht="14.4" thickBot="1" x14ac:dyDescent="0.4">
      <c r="A23" s="104"/>
      <c r="B23" s="107" t="s">
        <v>25</v>
      </c>
      <c r="C23" s="17" t="s">
        <v>2</v>
      </c>
      <c r="D23" s="18"/>
      <c r="E23" s="18" t="s">
        <v>3</v>
      </c>
      <c r="F23" s="19">
        <f>COUNTA(C24:C27)</f>
        <v>0</v>
      </c>
      <c r="G23" s="17" t="s">
        <v>2</v>
      </c>
      <c r="H23" s="18"/>
      <c r="I23" s="18" t="s">
        <v>3</v>
      </c>
      <c r="J23" s="19">
        <f>COUNTA(G24:G27)</f>
        <v>1</v>
      </c>
      <c r="K23" s="17" t="s">
        <v>2</v>
      </c>
      <c r="L23" s="18"/>
      <c r="M23" s="18" t="s">
        <v>3</v>
      </c>
      <c r="N23" s="19">
        <f>COUNTA(K24:K27)</f>
        <v>0</v>
      </c>
      <c r="O23" s="17" t="s">
        <v>2</v>
      </c>
      <c r="P23" s="18"/>
      <c r="Q23" s="18" t="s">
        <v>3</v>
      </c>
      <c r="R23" s="19">
        <f>COUNTA(O24:O27)</f>
        <v>0</v>
      </c>
      <c r="S23" s="17"/>
      <c r="T23" s="18"/>
      <c r="U23" s="19">
        <f>+F23+J23+N23+R23</f>
        <v>1</v>
      </c>
    </row>
    <row r="24" spans="1:21" ht="13.2" x14ac:dyDescent="0.3">
      <c r="A24" s="105"/>
      <c r="B24" s="108"/>
      <c r="C24" s="90"/>
      <c r="D24" s="99"/>
      <c r="E24" s="22"/>
      <c r="F24" s="91"/>
      <c r="G24" s="90" t="s">
        <v>45</v>
      </c>
      <c r="H24" s="99">
        <v>0.5</v>
      </c>
      <c r="I24" s="22">
        <v>30000</v>
      </c>
      <c r="J24" s="91"/>
      <c r="K24" s="90"/>
      <c r="L24" s="99"/>
      <c r="M24" s="22"/>
      <c r="N24" s="91"/>
      <c r="O24" s="90"/>
      <c r="P24" s="99"/>
      <c r="Q24" s="22"/>
      <c r="R24" s="91"/>
      <c r="S24" s="90"/>
      <c r="T24" s="15"/>
      <c r="U24" s="3"/>
    </row>
    <row r="25" spans="1:21" ht="13.2" x14ac:dyDescent="0.3">
      <c r="A25" s="105"/>
      <c r="B25" s="108"/>
      <c r="C25" s="90"/>
      <c r="D25" s="99"/>
      <c r="E25" s="22"/>
      <c r="F25" s="91"/>
      <c r="G25" s="90"/>
      <c r="H25" s="99"/>
      <c r="I25" s="22"/>
      <c r="J25" s="91"/>
      <c r="K25" s="90"/>
      <c r="L25" s="99"/>
      <c r="M25" s="22"/>
      <c r="N25" s="91"/>
      <c r="O25" s="90"/>
      <c r="P25" s="99"/>
      <c r="Q25" s="22"/>
      <c r="R25" s="91"/>
      <c r="S25" s="90"/>
      <c r="T25" s="15"/>
      <c r="U25" s="3"/>
    </row>
    <row r="26" spans="1:21" ht="13.2" x14ac:dyDescent="0.3">
      <c r="A26" s="105"/>
      <c r="B26" s="108"/>
      <c r="C26" s="90"/>
      <c r="D26" s="99"/>
      <c r="E26" s="22"/>
      <c r="F26" s="91"/>
      <c r="G26" s="90"/>
      <c r="H26" s="99"/>
      <c r="I26" s="22"/>
      <c r="J26" s="91"/>
      <c r="K26" s="90"/>
      <c r="L26" s="99"/>
      <c r="M26" s="22"/>
      <c r="N26" s="91"/>
      <c r="O26" s="90"/>
      <c r="P26" s="99"/>
      <c r="Q26" s="22"/>
      <c r="R26" s="91"/>
      <c r="S26" s="90"/>
      <c r="T26" s="15"/>
      <c r="U26" s="3"/>
    </row>
    <row r="27" spans="1:21" ht="13.2" x14ac:dyDescent="0.3">
      <c r="A27" s="105"/>
      <c r="B27" s="108"/>
      <c r="C27" s="90"/>
      <c r="D27" s="22"/>
      <c r="E27" s="22"/>
      <c r="F27" s="91"/>
      <c r="G27" s="90"/>
      <c r="H27" s="22"/>
      <c r="I27" s="22"/>
      <c r="J27" s="91"/>
      <c r="K27" s="90"/>
      <c r="L27" s="22"/>
      <c r="M27" s="22"/>
      <c r="N27" s="91"/>
      <c r="O27" s="90"/>
      <c r="P27" s="22"/>
      <c r="Q27" s="22"/>
      <c r="R27" s="91"/>
      <c r="S27" s="90"/>
      <c r="T27" s="15"/>
      <c r="U27" s="3"/>
    </row>
    <row r="28" spans="1:21" x14ac:dyDescent="0.2">
      <c r="A28" s="106"/>
      <c r="B28" s="109"/>
      <c r="C28" s="84" t="s">
        <v>20</v>
      </c>
      <c r="D28" s="97"/>
      <c r="E28" s="85">
        <f>SUM(E24:E27)</f>
        <v>0</v>
      </c>
      <c r="F28" s="86"/>
      <c r="G28" s="84" t="s">
        <v>20</v>
      </c>
      <c r="H28" s="97"/>
      <c r="I28" s="85">
        <f>SUM(I24:I27)</f>
        <v>30000</v>
      </c>
      <c r="J28" s="86"/>
      <c r="K28" s="84" t="s">
        <v>20</v>
      </c>
      <c r="L28" s="97"/>
      <c r="M28" s="85">
        <f>SUM(M24:M27)</f>
        <v>0</v>
      </c>
      <c r="N28" s="86"/>
      <c r="O28" s="84" t="s">
        <v>20</v>
      </c>
      <c r="P28" s="97"/>
      <c r="Q28" s="85">
        <f>SUM(Q24:Q27)</f>
        <v>0</v>
      </c>
      <c r="R28" s="86"/>
      <c r="S28" s="84" t="s">
        <v>27</v>
      </c>
      <c r="T28" s="85">
        <f>+E28+I28+M28+Q28</f>
        <v>30000</v>
      </c>
      <c r="U28" s="86"/>
    </row>
    <row r="29" spans="1:21" ht="14.4" thickBot="1" x14ac:dyDescent="0.4">
      <c r="A29" s="104"/>
      <c r="B29" s="107" t="s">
        <v>26</v>
      </c>
      <c r="C29" s="17" t="s">
        <v>2</v>
      </c>
      <c r="D29" s="18"/>
      <c r="E29" s="18" t="s">
        <v>3</v>
      </c>
      <c r="F29" s="19">
        <f>COUNTA(C30:C36)</f>
        <v>1</v>
      </c>
      <c r="G29" s="17" t="s">
        <v>2</v>
      </c>
      <c r="H29" s="18"/>
      <c r="I29" s="18" t="s">
        <v>3</v>
      </c>
      <c r="J29" s="19">
        <f>COUNTA(G30:G36)</f>
        <v>5</v>
      </c>
      <c r="K29" s="17" t="s">
        <v>2</v>
      </c>
      <c r="L29" s="18"/>
      <c r="M29" s="18" t="s">
        <v>3</v>
      </c>
      <c r="N29" s="19">
        <f>COUNTA(K30:K36)</f>
        <v>2</v>
      </c>
      <c r="O29" s="17" t="s">
        <v>2</v>
      </c>
      <c r="P29" s="18"/>
      <c r="Q29" s="18" t="s">
        <v>3</v>
      </c>
      <c r="R29" s="19">
        <f>COUNTA(O30:O36)</f>
        <v>1</v>
      </c>
      <c r="S29" s="17"/>
      <c r="T29" s="18"/>
      <c r="U29" s="19">
        <f>+F29+J29+N29+R29</f>
        <v>9</v>
      </c>
    </row>
    <row r="30" spans="1:21" ht="13.2" x14ac:dyDescent="0.3">
      <c r="A30" s="105"/>
      <c r="B30" s="108"/>
      <c r="C30" s="90" t="s">
        <v>37</v>
      </c>
      <c r="D30" s="99">
        <v>0.95</v>
      </c>
      <c r="E30" s="22">
        <v>1000</v>
      </c>
      <c r="F30" s="91"/>
      <c r="G30" s="90" t="s">
        <v>59</v>
      </c>
      <c r="H30" s="99">
        <v>0.3</v>
      </c>
      <c r="I30" s="22">
        <v>15000</v>
      </c>
      <c r="J30" s="91"/>
      <c r="K30" s="90" t="s">
        <v>50</v>
      </c>
      <c r="L30" s="99">
        <v>0.25</v>
      </c>
      <c r="M30" s="22">
        <v>200</v>
      </c>
      <c r="N30" s="91"/>
      <c r="O30" s="90" t="s">
        <v>52</v>
      </c>
      <c r="P30" s="99">
        <v>0.3</v>
      </c>
      <c r="Q30" s="22">
        <v>100</v>
      </c>
      <c r="R30" s="91"/>
      <c r="S30" s="90"/>
      <c r="T30" s="15"/>
      <c r="U30" s="3"/>
    </row>
    <row r="31" spans="1:21" ht="13.2" x14ac:dyDescent="0.3">
      <c r="A31" s="105"/>
      <c r="B31" s="108"/>
      <c r="C31" s="90"/>
      <c r="D31" s="99"/>
      <c r="E31" s="22"/>
      <c r="F31" s="91"/>
      <c r="G31" s="90" t="s">
        <v>43</v>
      </c>
      <c r="H31" s="99">
        <v>0.5</v>
      </c>
      <c r="I31" s="22">
        <v>100</v>
      </c>
      <c r="J31" s="91"/>
      <c r="K31" s="90" t="s">
        <v>39</v>
      </c>
      <c r="L31" s="99">
        <v>0.4</v>
      </c>
      <c r="M31" s="22">
        <v>250</v>
      </c>
      <c r="N31" s="91"/>
      <c r="O31" s="90"/>
      <c r="P31" s="99"/>
      <c r="Q31" s="22"/>
      <c r="R31" s="91"/>
      <c r="S31" s="90"/>
      <c r="T31" s="15"/>
      <c r="U31" s="3"/>
    </row>
    <row r="32" spans="1:21" ht="13.2" x14ac:dyDescent="0.3">
      <c r="A32" s="105"/>
      <c r="B32" s="108"/>
      <c r="C32" s="90"/>
      <c r="D32" s="99"/>
      <c r="E32" s="22"/>
      <c r="F32" s="91"/>
      <c r="G32" s="90" t="s">
        <v>44</v>
      </c>
      <c r="H32" s="99">
        <v>0.3</v>
      </c>
      <c r="I32" s="22">
        <v>100</v>
      </c>
      <c r="J32" s="91"/>
      <c r="K32" s="90"/>
      <c r="L32" s="99"/>
      <c r="M32" s="22"/>
      <c r="N32" s="91"/>
      <c r="O32" s="90"/>
      <c r="P32" s="99"/>
      <c r="Q32" s="22"/>
      <c r="R32" s="91"/>
      <c r="S32" s="90"/>
      <c r="T32" s="15"/>
      <c r="U32" s="3"/>
    </row>
    <row r="33" spans="1:21" ht="13.2" x14ac:dyDescent="0.3">
      <c r="A33" s="105"/>
      <c r="B33" s="108"/>
      <c r="C33" s="93"/>
      <c r="D33" s="99"/>
      <c r="E33" s="22"/>
      <c r="F33" s="91"/>
      <c r="G33" s="90" t="s">
        <v>51</v>
      </c>
      <c r="H33" s="99">
        <v>0.5</v>
      </c>
      <c r="I33" s="22">
        <v>50</v>
      </c>
      <c r="J33" s="91"/>
      <c r="K33" s="90"/>
      <c r="L33" s="99"/>
      <c r="M33" s="22"/>
      <c r="N33" s="91"/>
      <c r="O33" s="90"/>
      <c r="P33" s="99"/>
      <c r="Q33" s="22"/>
      <c r="R33" s="91"/>
      <c r="S33" s="90"/>
      <c r="T33" s="15"/>
      <c r="U33" s="3"/>
    </row>
    <row r="34" spans="1:21" ht="13.2" x14ac:dyDescent="0.3">
      <c r="A34" s="105"/>
      <c r="B34" s="108"/>
      <c r="C34" s="93"/>
      <c r="D34" s="99"/>
      <c r="E34" s="22"/>
      <c r="F34" s="91"/>
      <c r="G34" s="90" t="s">
        <v>53</v>
      </c>
      <c r="H34" s="99">
        <v>0.7</v>
      </c>
      <c r="I34" s="22">
        <v>25</v>
      </c>
      <c r="J34" s="91"/>
      <c r="K34" s="90"/>
      <c r="L34" s="99"/>
      <c r="M34" s="22"/>
      <c r="N34" s="91"/>
      <c r="O34" s="90"/>
      <c r="P34" s="99"/>
      <c r="Q34" s="22"/>
      <c r="R34" s="91"/>
      <c r="S34" s="90"/>
      <c r="T34" s="15"/>
      <c r="U34" s="3"/>
    </row>
    <row r="35" spans="1:21" ht="13.2" x14ac:dyDescent="0.3">
      <c r="A35" s="105"/>
      <c r="B35" s="108"/>
      <c r="C35" s="90"/>
      <c r="D35" s="99"/>
      <c r="E35" s="22"/>
      <c r="F35" s="91"/>
      <c r="G35" s="90"/>
      <c r="H35" s="99"/>
      <c r="I35" s="22"/>
      <c r="J35" s="91"/>
      <c r="K35" s="90"/>
      <c r="L35" s="99"/>
      <c r="M35" s="22"/>
      <c r="N35" s="91"/>
      <c r="O35" s="90"/>
      <c r="P35" s="99"/>
      <c r="Q35" s="22"/>
      <c r="R35" s="91"/>
      <c r="S35" s="90"/>
      <c r="T35" s="15"/>
      <c r="U35" s="3"/>
    </row>
    <row r="36" spans="1:21" ht="13.2" x14ac:dyDescent="0.3">
      <c r="A36" s="105"/>
      <c r="B36" s="108"/>
      <c r="C36" s="90"/>
      <c r="D36" s="22"/>
      <c r="E36" s="22"/>
      <c r="F36" s="91"/>
      <c r="G36" s="90"/>
      <c r="H36" s="22"/>
      <c r="I36" s="22"/>
      <c r="J36" s="91"/>
      <c r="K36" s="90"/>
      <c r="L36" s="22"/>
      <c r="M36" s="22"/>
      <c r="N36" s="91"/>
      <c r="O36" s="90"/>
      <c r="P36" s="22"/>
      <c r="Q36" s="22"/>
      <c r="R36" s="91"/>
      <c r="S36" s="90"/>
      <c r="T36" s="15"/>
      <c r="U36" s="3"/>
    </row>
    <row r="37" spans="1:21" x14ac:dyDescent="0.2">
      <c r="A37" s="106"/>
      <c r="B37" s="109"/>
      <c r="C37" s="84" t="s">
        <v>20</v>
      </c>
      <c r="D37" s="97"/>
      <c r="E37" s="85">
        <f>SUM(E30:E36)</f>
        <v>1000</v>
      </c>
      <c r="F37" s="86"/>
      <c r="G37" s="84" t="s">
        <v>20</v>
      </c>
      <c r="H37" s="97"/>
      <c r="I37" s="85">
        <f>SUM(I30:I36)</f>
        <v>15275</v>
      </c>
      <c r="J37" s="86"/>
      <c r="K37" s="84" t="s">
        <v>20</v>
      </c>
      <c r="L37" s="97"/>
      <c r="M37" s="85">
        <f>SUM(M32:M36)</f>
        <v>0</v>
      </c>
      <c r="N37" s="86"/>
      <c r="O37" s="84" t="s">
        <v>20</v>
      </c>
      <c r="P37" s="97"/>
      <c r="Q37" s="85">
        <f>SUM(Q30:Q36)</f>
        <v>100</v>
      </c>
      <c r="R37" s="86"/>
      <c r="S37" s="84" t="s">
        <v>27</v>
      </c>
      <c r="T37" s="85">
        <f>+E37+I37+M37+Q37</f>
        <v>16375</v>
      </c>
      <c r="U37" s="86"/>
    </row>
    <row r="38" spans="1:21" ht="14.4" thickBot="1" x14ac:dyDescent="0.4">
      <c r="A38" s="104" t="s">
        <v>22</v>
      </c>
      <c r="B38" s="107" t="s">
        <v>23</v>
      </c>
      <c r="C38" s="17" t="s">
        <v>2</v>
      </c>
      <c r="D38" s="18"/>
      <c r="E38" s="18" t="s">
        <v>3</v>
      </c>
      <c r="F38" s="19">
        <f>COUNTA(C39:C42)</f>
        <v>0</v>
      </c>
      <c r="G38" s="17" t="s">
        <v>2</v>
      </c>
      <c r="H38" s="18"/>
      <c r="I38" s="18" t="s">
        <v>3</v>
      </c>
      <c r="J38" s="19">
        <f>COUNTA(G39:G42)</f>
        <v>2</v>
      </c>
      <c r="K38" s="17" t="s">
        <v>2</v>
      </c>
      <c r="L38" s="18"/>
      <c r="M38" s="18" t="s">
        <v>3</v>
      </c>
      <c r="N38" s="19">
        <f>COUNTA(K39:K42)</f>
        <v>0</v>
      </c>
      <c r="O38" s="17" t="s">
        <v>2</v>
      </c>
      <c r="P38" s="18"/>
      <c r="Q38" s="18" t="s">
        <v>3</v>
      </c>
      <c r="R38" s="19">
        <f>COUNTA(O39:O42)</f>
        <v>0</v>
      </c>
      <c r="S38" s="17"/>
      <c r="T38" s="18"/>
      <c r="U38" s="19">
        <f>+F38+J38+N38+R38</f>
        <v>2</v>
      </c>
    </row>
    <row r="39" spans="1:21" ht="13.2" x14ac:dyDescent="0.3">
      <c r="A39" s="105"/>
      <c r="B39" s="108"/>
      <c r="C39" s="90"/>
      <c r="D39" s="99"/>
      <c r="E39" s="22"/>
      <c r="F39" s="91"/>
      <c r="G39" s="90" t="s">
        <v>17</v>
      </c>
      <c r="H39" s="99">
        <v>0.75</v>
      </c>
      <c r="I39" s="22">
        <v>15000</v>
      </c>
      <c r="J39" s="91"/>
      <c r="K39" s="90"/>
      <c r="L39" s="99"/>
      <c r="M39" s="22"/>
      <c r="N39" s="91"/>
      <c r="O39" s="90"/>
      <c r="P39" s="99"/>
      <c r="Q39" s="22"/>
      <c r="R39" s="91"/>
      <c r="S39" s="90"/>
      <c r="T39" s="15"/>
      <c r="U39" s="3"/>
    </row>
    <row r="40" spans="1:21" ht="13.2" x14ac:dyDescent="0.3">
      <c r="A40" s="105"/>
      <c r="B40" s="108"/>
      <c r="C40" s="90"/>
      <c r="D40" s="99"/>
      <c r="E40" s="22"/>
      <c r="F40" s="91"/>
      <c r="G40" s="90" t="s">
        <v>10</v>
      </c>
      <c r="H40" s="99">
        <v>0.2</v>
      </c>
      <c r="I40" s="22">
        <v>10000</v>
      </c>
      <c r="J40" s="91"/>
      <c r="K40" s="90"/>
      <c r="L40" s="99"/>
      <c r="M40" s="22"/>
      <c r="N40" s="91"/>
      <c r="O40" s="90"/>
      <c r="P40" s="99"/>
      <c r="Q40" s="22"/>
      <c r="R40" s="91"/>
      <c r="S40" s="90"/>
      <c r="T40" s="15"/>
      <c r="U40" s="3"/>
    </row>
    <row r="41" spans="1:21" ht="13.2" x14ac:dyDescent="0.3">
      <c r="A41" s="105"/>
      <c r="B41" s="108"/>
      <c r="C41" s="90"/>
      <c r="D41" s="99"/>
      <c r="E41" s="22"/>
      <c r="F41" s="91"/>
      <c r="G41" s="90"/>
      <c r="H41" s="99"/>
      <c r="I41" s="22"/>
      <c r="J41" s="91"/>
      <c r="K41" s="90"/>
      <c r="L41" s="99"/>
      <c r="M41" s="22"/>
      <c r="N41" s="91"/>
      <c r="O41" s="90"/>
      <c r="P41" s="99"/>
      <c r="Q41" s="22"/>
      <c r="R41" s="91"/>
      <c r="S41" s="90"/>
      <c r="T41" s="15"/>
      <c r="U41" s="3"/>
    </row>
    <row r="42" spans="1:21" ht="13.2" x14ac:dyDescent="0.3">
      <c r="A42" s="105"/>
      <c r="B42" s="108"/>
      <c r="C42" s="90"/>
      <c r="D42" s="22"/>
      <c r="E42" s="22"/>
      <c r="F42" s="91"/>
      <c r="G42" s="90"/>
      <c r="H42" s="22"/>
      <c r="I42" s="22"/>
      <c r="J42" s="91"/>
      <c r="K42" s="90"/>
      <c r="L42" s="22"/>
      <c r="M42" s="22"/>
      <c r="N42" s="91"/>
      <c r="O42" s="90"/>
      <c r="P42" s="22"/>
      <c r="Q42" s="22"/>
      <c r="R42" s="91"/>
      <c r="S42" s="90"/>
      <c r="T42" s="15"/>
      <c r="U42" s="3"/>
    </row>
    <row r="43" spans="1:21" x14ac:dyDescent="0.2">
      <c r="A43" s="106"/>
      <c r="B43" s="109"/>
      <c r="C43" s="84" t="s">
        <v>20</v>
      </c>
      <c r="D43" s="97"/>
      <c r="E43" s="85">
        <f>SUM(E39:E42)</f>
        <v>0</v>
      </c>
      <c r="F43" s="86"/>
      <c r="G43" s="84" t="s">
        <v>20</v>
      </c>
      <c r="H43" s="97"/>
      <c r="I43" s="85">
        <f>SUM(I39:I42)</f>
        <v>25000</v>
      </c>
      <c r="J43" s="86"/>
      <c r="K43" s="84" t="s">
        <v>20</v>
      </c>
      <c r="L43" s="97"/>
      <c r="M43" s="85">
        <f>SUM(M39:M42)</f>
        <v>0</v>
      </c>
      <c r="N43" s="86"/>
      <c r="O43" s="84" t="s">
        <v>20</v>
      </c>
      <c r="P43" s="97"/>
      <c r="Q43" s="85">
        <f>SUM(Q39:Q42)</f>
        <v>0</v>
      </c>
      <c r="R43" s="86"/>
      <c r="S43" s="84" t="s">
        <v>27</v>
      </c>
      <c r="T43" s="85">
        <f>+E43+I43+M43+Q43</f>
        <v>25000</v>
      </c>
      <c r="U43" s="86"/>
    </row>
    <row r="44" spans="1:21" ht="16.5" customHeight="1" thickBot="1" x14ac:dyDescent="0.4">
      <c r="A44" s="104"/>
      <c r="B44" s="107" t="s">
        <v>40</v>
      </c>
      <c r="C44" s="17" t="s">
        <v>2</v>
      </c>
      <c r="D44" s="18"/>
      <c r="E44" s="18" t="s">
        <v>3</v>
      </c>
      <c r="F44" s="19">
        <f>COUNTA(C45:C49)</f>
        <v>0</v>
      </c>
      <c r="G44" s="17" t="s">
        <v>2</v>
      </c>
      <c r="H44" s="18"/>
      <c r="I44" s="18" t="s">
        <v>3</v>
      </c>
      <c r="J44" s="19">
        <f>COUNTA(G45:G49)</f>
        <v>1</v>
      </c>
      <c r="K44" s="17" t="s">
        <v>2</v>
      </c>
      <c r="L44" s="18"/>
      <c r="M44" s="18" t="s">
        <v>3</v>
      </c>
      <c r="N44" s="19">
        <f>COUNTA(K45:K49)</f>
        <v>0</v>
      </c>
      <c r="O44" s="17" t="s">
        <v>2</v>
      </c>
      <c r="P44" s="18"/>
      <c r="Q44" s="18" t="s">
        <v>3</v>
      </c>
      <c r="R44" s="19">
        <f>COUNTA(O45:O49)</f>
        <v>0</v>
      </c>
      <c r="S44" s="17"/>
      <c r="T44" s="18"/>
      <c r="U44" s="19">
        <f>+F44+J44+N44+R44</f>
        <v>1</v>
      </c>
    </row>
    <row r="45" spans="1:21" ht="13.2" x14ac:dyDescent="0.3">
      <c r="A45" s="105"/>
      <c r="B45" s="108"/>
      <c r="C45" s="88"/>
      <c r="D45" s="100"/>
      <c r="E45" s="89"/>
      <c r="F45" s="91"/>
      <c r="G45" s="90" t="s">
        <v>58</v>
      </c>
      <c r="H45" s="99"/>
      <c r="I45" s="22">
        <v>0</v>
      </c>
      <c r="J45" s="91"/>
      <c r="K45" s="90"/>
      <c r="L45" s="99"/>
      <c r="M45" s="22"/>
      <c r="N45" s="91"/>
      <c r="O45" s="90"/>
      <c r="P45" s="99"/>
      <c r="Q45" s="22"/>
      <c r="R45" s="91"/>
      <c r="S45" s="90"/>
      <c r="T45" s="15"/>
      <c r="U45" s="3"/>
    </row>
    <row r="46" spans="1:21" ht="13.2" x14ac:dyDescent="0.3">
      <c r="A46" s="105"/>
      <c r="B46" s="108"/>
      <c r="C46" s="90"/>
      <c r="D46" s="99"/>
      <c r="E46" s="22"/>
      <c r="F46" s="91"/>
      <c r="G46" s="90"/>
      <c r="H46" s="99"/>
      <c r="I46" s="22"/>
      <c r="J46" s="91"/>
      <c r="K46" s="90"/>
      <c r="L46" s="99"/>
      <c r="M46" s="22"/>
      <c r="N46" s="91"/>
      <c r="O46" s="90"/>
      <c r="P46" s="99"/>
      <c r="Q46" s="22"/>
      <c r="R46" s="91"/>
      <c r="S46" s="90"/>
      <c r="T46" s="15"/>
      <c r="U46" s="3"/>
    </row>
    <row r="47" spans="1:21" ht="13.2" x14ac:dyDescent="0.3">
      <c r="A47" s="105"/>
      <c r="B47" s="108"/>
      <c r="C47" s="90"/>
      <c r="D47" s="99"/>
      <c r="E47" s="22"/>
      <c r="F47" s="91"/>
      <c r="G47" s="90"/>
      <c r="H47" s="99"/>
      <c r="I47" s="22"/>
      <c r="J47" s="91"/>
      <c r="K47" s="90"/>
      <c r="L47" s="99"/>
      <c r="M47" s="22"/>
      <c r="N47" s="91"/>
      <c r="O47" s="90"/>
      <c r="P47" s="99"/>
      <c r="Q47" s="22"/>
      <c r="R47" s="91"/>
      <c r="S47" s="90"/>
      <c r="T47" s="15"/>
      <c r="U47" s="3"/>
    </row>
    <row r="48" spans="1:21" ht="13.2" x14ac:dyDescent="0.3">
      <c r="A48" s="105"/>
      <c r="B48" s="108"/>
      <c r="C48" s="90"/>
      <c r="D48" s="99"/>
      <c r="E48" s="22"/>
      <c r="F48" s="91"/>
      <c r="G48" s="90"/>
      <c r="H48" s="99"/>
      <c r="I48" s="22"/>
      <c r="J48" s="91"/>
      <c r="K48" s="90"/>
      <c r="L48" s="99"/>
      <c r="M48" s="22"/>
      <c r="N48" s="91"/>
      <c r="O48" s="90"/>
      <c r="P48" s="99"/>
      <c r="Q48" s="22"/>
      <c r="R48" s="91"/>
      <c r="S48" s="90"/>
      <c r="T48" s="15"/>
      <c r="U48" s="3"/>
    </row>
    <row r="49" spans="1:21" ht="13.2" x14ac:dyDescent="0.3">
      <c r="A49" s="105"/>
      <c r="B49" s="108"/>
      <c r="C49" s="90"/>
      <c r="D49" s="22"/>
      <c r="E49" s="22"/>
      <c r="F49" s="91"/>
      <c r="G49" s="90"/>
      <c r="H49" s="22"/>
      <c r="I49" s="22"/>
      <c r="J49" s="91"/>
      <c r="K49" s="90"/>
      <c r="L49" s="22"/>
      <c r="M49" s="22"/>
      <c r="N49" s="91"/>
      <c r="O49" s="90"/>
      <c r="P49" s="22"/>
      <c r="Q49" s="22"/>
      <c r="R49" s="91"/>
      <c r="S49" s="90"/>
      <c r="T49" s="15"/>
      <c r="U49" s="3"/>
    </row>
    <row r="50" spans="1:21" x14ac:dyDescent="0.2">
      <c r="A50" s="106"/>
      <c r="B50" s="109"/>
      <c r="C50" s="84" t="s">
        <v>20</v>
      </c>
      <c r="D50" s="97"/>
      <c r="E50" s="85">
        <f>SUM(E45:E49)</f>
        <v>0</v>
      </c>
      <c r="F50" s="86"/>
      <c r="G50" s="84" t="s">
        <v>20</v>
      </c>
      <c r="H50" s="97"/>
      <c r="I50" s="85">
        <f>SUM(I45:I49)</f>
        <v>0</v>
      </c>
      <c r="J50" s="86"/>
      <c r="K50" s="84" t="s">
        <v>20</v>
      </c>
      <c r="L50" s="97"/>
      <c r="M50" s="85">
        <f>SUM(M45:M49)</f>
        <v>0</v>
      </c>
      <c r="N50" s="86"/>
      <c r="O50" s="84" t="s">
        <v>20</v>
      </c>
      <c r="P50" s="97"/>
      <c r="Q50" s="85">
        <f>SUM(Q45:Q49)</f>
        <v>0</v>
      </c>
      <c r="R50" s="86"/>
      <c r="S50" s="84" t="s">
        <v>27</v>
      </c>
      <c r="T50" s="85">
        <f>+E50+I50+M50+Q50</f>
        <v>0</v>
      </c>
      <c r="U50" s="86"/>
    </row>
    <row r="51" spans="1:21" ht="16.5" customHeight="1" thickBot="1" x14ac:dyDescent="0.4">
      <c r="A51" s="104"/>
      <c r="B51" s="107" t="s">
        <v>28</v>
      </c>
      <c r="C51" s="17" t="s">
        <v>2</v>
      </c>
      <c r="D51" s="18"/>
      <c r="E51" s="18" t="s">
        <v>3</v>
      </c>
      <c r="F51" s="19">
        <f>COUNTA(C52:C54)</f>
        <v>0</v>
      </c>
      <c r="G51" s="17" t="s">
        <v>2</v>
      </c>
      <c r="H51" s="18"/>
      <c r="I51" s="18" t="s">
        <v>3</v>
      </c>
      <c r="J51" s="19">
        <f>COUNTA(G52:G54)</f>
        <v>1</v>
      </c>
      <c r="K51" s="17" t="s">
        <v>2</v>
      </c>
      <c r="L51" s="18"/>
      <c r="M51" s="18" t="s">
        <v>3</v>
      </c>
      <c r="N51" s="19">
        <f>COUNTA(K52:K54)</f>
        <v>0</v>
      </c>
      <c r="O51" s="17" t="s">
        <v>2</v>
      </c>
      <c r="P51" s="18"/>
      <c r="Q51" s="18" t="s">
        <v>3</v>
      </c>
      <c r="R51" s="19">
        <f>COUNTA(O52:O54)</f>
        <v>0</v>
      </c>
      <c r="S51" s="17"/>
      <c r="T51" s="18"/>
      <c r="U51" s="19">
        <f>+F51+J51+N51+R51</f>
        <v>1</v>
      </c>
    </row>
    <row r="52" spans="1:21" ht="13.2" x14ac:dyDescent="0.3">
      <c r="A52" s="105"/>
      <c r="B52" s="108"/>
      <c r="C52" s="90"/>
      <c r="D52" s="99"/>
      <c r="E52" s="22"/>
      <c r="F52" s="91"/>
      <c r="G52" s="90" t="s">
        <v>47</v>
      </c>
      <c r="H52" s="99">
        <v>0.9</v>
      </c>
      <c r="I52" s="22">
        <v>1125</v>
      </c>
      <c r="J52" s="91"/>
      <c r="K52" s="90"/>
      <c r="L52" s="99"/>
      <c r="M52" s="22"/>
      <c r="N52" s="91"/>
      <c r="O52" s="90"/>
      <c r="P52" s="99"/>
      <c r="Q52" s="22"/>
      <c r="R52" s="91"/>
      <c r="S52" s="90"/>
      <c r="T52" s="15"/>
      <c r="U52" s="3"/>
    </row>
    <row r="53" spans="1:21" ht="13.2" x14ac:dyDescent="0.3">
      <c r="A53" s="105"/>
      <c r="B53" s="108"/>
      <c r="C53" s="90"/>
      <c r="D53" s="99"/>
      <c r="E53" s="22"/>
      <c r="F53" s="91"/>
      <c r="G53" s="90"/>
      <c r="H53" s="99"/>
      <c r="I53" s="22"/>
      <c r="J53" s="91"/>
      <c r="K53" s="90"/>
      <c r="L53" s="99"/>
      <c r="M53" s="22"/>
      <c r="N53" s="91"/>
      <c r="O53" s="90"/>
      <c r="P53" s="99"/>
      <c r="Q53" s="22"/>
      <c r="R53" s="91"/>
      <c r="S53" s="90"/>
      <c r="T53" s="15"/>
      <c r="U53" s="3"/>
    </row>
    <row r="54" spans="1:21" ht="13.2" x14ac:dyDescent="0.3">
      <c r="A54" s="105"/>
      <c r="B54" s="108"/>
      <c r="C54" s="90"/>
      <c r="D54" s="22"/>
      <c r="E54" s="22"/>
      <c r="F54" s="91"/>
      <c r="G54" s="90"/>
      <c r="H54" s="22"/>
      <c r="I54" s="22"/>
      <c r="J54" s="91"/>
      <c r="K54" s="90"/>
      <c r="L54" s="22"/>
      <c r="M54" s="22"/>
      <c r="N54" s="91"/>
      <c r="O54" s="90"/>
      <c r="P54" s="22"/>
      <c r="Q54" s="22"/>
      <c r="R54" s="91"/>
      <c r="S54" s="90"/>
      <c r="T54" s="15"/>
      <c r="U54" s="3"/>
    </row>
    <row r="55" spans="1:21" x14ac:dyDescent="0.2">
      <c r="A55" s="106"/>
      <c r="B55" s="109"/>
      <c r="C55" s="84" t="s">
        <v>20</v>
      </c>
      <c r="D55" s="97"/>
      <c r="E55" s="85">
        <f>SUM(E52:E54)</f>
        <v>0</v>
      </c>
      <c r="F55" s="86"/>
      <c r="G55" s="84" t="s">
        <v>20</v>
      </c>
      <c r="H55" s="97"/>
      <c r="I55" s="85">
        <f>SUM(I52:I54)</f>
        <v>1125</v>
      </c>
      <c r="J55" s="86"/>
      <c r="K55" s="84" t="s">
        <v>20</v>
      </c>
      <c r="L55" s="97"/>
      <c r="M55" s="85">
        <f>SUM(M52:M54)</f>
        <v>0</v>
      </c>
      <c r="N55" s="86"/>
      <c r="O55" s="84" t="s">
        <v>20</v>
      </c>
      <c r="P55" s="97"/>
      <c r="Q55" s="85">
        <f>SUM(Q52:Q54)</f>
        <v>0</v>
      </c>
      <c r="R55" s="86"/>
      <c r="S55" s="84" t="s">
        <v>27</v>
      </c>
      <c r="T55" s="85">
        <f>+E55+I55+M55+Q55</f>
        <v>1125</v>
      </c>
      <c r="U55" s="86"/>
    </row>
    <row r="56" spans="1:21" ht="16.5" customHeight="1" thickBot="1" x14ac:dyDescent="0.4">
      <c r="A56" s="104"/>
      <c r="B56" s="107" t="s">
        <v>41</v>
      </c>
      <c r="C56" s="17" t="s">
        <v>2</v>
      </c>
      <c r="D56" s="18"/>
      <c r="E56" s="18" t="s">
        <v>3</v>
      </c>
      <c r="F56" s="19">
        <f>COUNTA(C57:C59)</f>
        <v>0</v>
      </c>
      <c r="G56" s="17" t="s">
        <v>2</v>
      </c>
      <c r="H56" s="18"/>
      <c r="I56" s="18" t="s">
        <v>3</v>
      </c>
      <c r="J56" s="19">
        <f>COUNTA(G57:G59)</f>
        <v>1</v>
      </c>
      <c r="K56" s="17" t="s">
        <v>2</v>
      </c>
      <c r="L56" s="18"/>
      <c r="M56" s="18" t="s">
        <v>3</v>
      </c>
      <c r="N56" s="19">
        <f>COUNTA(K57:K59)</f>
        <v>0</v>
      </c>
      <c r="O56" s="17" t="s">
        <v>2</v>
      </c>
      <c r="P56" s="18"/>
      <c r="Q56" s="18" t="s">
        <v>3</v>
      </c>
      <c r="R56" s="19">
        <f>COUNTA(O57:O59)</f>
        <v>0</v>
      </c>
      <c r="S56" s="17"/>
      <c r="T56" s="18"/>
      <c r="U56" s="19">
        <f>+F56+J56+N56+R56</f>
        <v>1</v>
      </c>
    </row>
    <row r="57" spans="1:21" ht="13.2" x14ac:dyDescent="0.3">
      <c r="A57" s="105"/>
      <c r="B57" s="108"/>
      <c r="C57" s="90"/>
      <c r="D57" s="99"/>
      <c r="E57" s="22"/>
      <c r="F57" s="91"/>
      <c r="G57" s="90" t="s">
        <v>46</v>
      </c>
      <c r="H57" s="99">
        <v>0.75</v>
      </c>
      <c r="I57" s="22">
        <v>1050</v>
      </c>
      <c r="J57" s="91"/>
      <c r="K57" s="90"/>
      <c r="L57" s="99"/>
      <c r="M57" s="22"/>
      <c r="N57" s="91"/>
      <c r="O57" s="90"/>
      <c r="P57" s="99"/>
      <c r="Q57" s="22"/>
      <c r="R57" s="91"/>
      <c r="S57" s="90"/>
      <c r="T57" s="15"/>
      <c r="U57" s="3"/>
    </row>
    <row r="58" spans="1:21" ht="13.2" x14ac:dyDescent="0.3">
      <c r="A58" s="105"/>
      <c r="B58" s="108"/>
      <c r="C58" s="90"/>
      <c r="D58" s="99"/>
      <c r="E58" s="22"/>
      <c r="F58" s="91"/>
      <c r="G58" s="90"/>
      <c r="H58" s="99"/>
      <c r="I58" s="22"/>
      <c r="J58" s="91"/>
      <c r="K58" s="90"/>
      <c r="L58" s="99"/>
      <c r="M58" s="22"/>
      <c r="N58" s="91"/>
      <c r="O58" s="90"/>
      <c r="P58" s="99"/>
      <c r="Q58" s="22"/>
      <c r="R58" s="91"/>
      <c r="S58" s="90"/>
      <c r="T58" s="15"/>
      <c r="U58" s="3"/>
    </row>
    <row r="59" spans="1:21" ht="13.2" x14ac:dyDescent="0.3">
      <c r="A59" s="105"/>
      <c r="B59" s="108"/>
      <c r="C59" s="90"/>
      <c r="D59" s="22"/>
      <c r="E59" s="22"/>
      <c r="F59" s="91"/>
      <c r="G59" s="90"/>
      <c r="H59" s="22"/>
      <c r="I59" s="22"/>
      <c r="J59" s="91"/>
      <c r="K59" s="90"/>
      <c r="L59" s="22"/>
      <c r="M59" s="22"/>
      <c r="N59" s="91"/>
      <c r="O59" s="90"/>
      <c r="P59" s="22"/>
      <c r="Q59" s="22"/>
      <c r="R59" s="91"/>
      <c r="S59" s="90"/>
      <c r="T59" s="15"/>
      <c r="U59" s="3"/>
    </row>
    <row r="60" spans="1:21" x14ac:dyDescent="0.2">
      <c r="A60" s="106"/>
      <c r="B60" s="109"/>
      <c r="C60" s="84" t="s">
        <v>20</v>
      </c>
      <c r="D60" s="97"/>
      <c r="E60" s="85">
        <f>SUM(E57:E59)</f>
        <v>0</v>
      </c>
      <c r="F60" s="86"/>
      <c r="G60" s="84" t="s">
        <v>20</v>
      </c>
      <c r="H60" s="97"/>
      <c r="I60" s="85">
        <f>SUM(I57:I59)</f>
        <v>1050</v>
      </c>
      <c r="J60" s="86"/>
      <c r="K60" s="84" t="s">
        <v>20</v>
      </c>
      <c r="L60" s="97"/>
      <c r="M60" s="85">
        <f>SUM(M57:M59)</f>
        <v>0</v>
      </c>
      <c r="N60" s="86"/>
      <c r="O60" s="84" t="s">
        <v>20</v>
      </c>
      <c r="P60" s="97"/>
      <c r="Q60" s="85">
        <f>SUM(Q57:Q59)</f>
        <v>0</v>
      </c>
      <c r="R60" s="86"/>
      <c r="S60" s="84" t="s">
        <v>27</v>
      </c>
      <c r="T60" s="85">
        <f>+E60+I60+M60+Q60</f>
        <v>1050</v>
      </c>
      <c r="U60" s="86"/>
    </row>
    <row r="61" spans="1:21" ht="16.5" customHeight="1" thickBot="1" x14ac:dyDescent="0.4">
      <c r="A61" s="104"/>
      <c r="B61" s="107" t="s">
        <v>42</v>
      </c>
      <c r="C61" s="17" t="s">
        <v>2</v>
      </c>
      <c r="D61" s="18"/>
      <c r="E61" s="18" t="s">
        <v>3</v>
      </c>
      <c r="F61" s="19">
        <f>COUNTA(C62:C64)</f>
        <v>0</v>
      </c>
      <c r="G61" s="17" t="s">
        <v>2</v>
      </c>
      <c r="H61" s="18"/>
      <c r="I61" s="18" t="s">
        <v>3</v>
      </c>
      <c r="J61" s="19">
        <f>COUNTA(G62:G64)</f>
        <v>0</v>
      </c>
      <c r="K61" s="17" t="s">
        <v>2</v>
      </c>
      <c r="L61" s="18"/>
      <c r="M61" s="18" t="s">
        <v>3</v>
      </c>
      <c r="N61" s="19">
        <f>COUNTA(K62:K64)</f>
        <v>0</v>
      </c>
      <c r="O61" s="17" t="s">
        <v>2</v>
      </c>
      <c r="P61" s="18"/>
      <c r="Q61" s="18" t="s">
        <v>3</v>
      </c>
      <c r="R61" s="19">
        <f>COUNTA(O62:O64)</f>
        <v>0</v>
      </c>
      <c r="S61" s="17"/>
      <c r="T61" s="18"/>
      <c r="U61" s="19">
        <f>+F61+J61+N61+R61</f>
        <v>0</v>
      </c>
    </row>
    <row r="62" spans="1:21" ht="13.2" x14ac:dyDescent="0.3">
      <c r="A62" s="105"/>
      <c r="B62" s="108"/>
      <c r="C62" s="90"/>
      <c r="D62" s="99"/>
      <c r="E62" s="22"/>
      <c r="F62" s="91"/>
      <c r="G62" s="90"/>
      <c r="H62" s="99"/>
      <c r="I62" s="22"/>
      <c r="J62" s="91"/>
      <c r="K62" s="90"/>
      <c r="L62" s="99"/>
      <c r="M62" s="22"/>
      <c r="N62" s="91"/>
      <c r="O62" s="90"/>
      <c r="P62" s="99"/>
      <c r="Q62" s="22"/>
      <c r="R62" s="91"/>
      <c r="S62" s="90"/>
      <c r="T62" s="15"/>
      <c r="U62" s="3"/>
    </row>
    <row r="63" spans="1:21" ht="13.2" x14ac:dyDescent="0.3">
      <c r="A63" s="105"/>
      <c r="B63" s="108"/>
      <c r="C63" s="90"/>
      <c r="D63" s="99"/>
      <c r="E63" s="22"/>
      <c r="F63" s="91"/>
      <c r="G63" s="90"/>
      <c r="H63" s="99"/>
      <c r="I63" s="22"/>
      <c r="J63" s="91"/>
      <c r="K63" s="90"/>
      <c r="L63" s="99"/>
      <c r="M63" s="22"/>
      <c r="N63" s="91"/>
      <c r="O63" s="90"/>
      <c r="P63" s="99"/>
      <c r="Q63" s="22"/>
      <c r="R63" s="91"/>
      <c r="S63" s="90"/>
      <c r="T63" s="15"/>
      <c r="U63" s="3"/>
    </row>
    <row r="64" spans="1:21" ht="13.2" x14ac:dyDescent="0.3">
      <c r="A64" s="105"/>
      <c r="B64" s="108"/>
      <c r="C64" s="90"/>
      <c r="D64" s="22"/>
      <c r="E64" s="22"/>
      <c r="F64" s="91"/>
      <c r="G64" s="90"/>
      <c r="H64" s="22"/>
      <c r="I64" s="22"/>
      <c r="J64" s="91"/>
      <c r="K64" s="90"/>
      <c r="L64" s="22"/>
      <c r="M64" s="22"/>
      <c r="N64" s="91"/>
      <c r="O64" s="90"/>
      <c r="P64" s="22"/>
      <c r="Q64" s="22"/>
      <c r="R64" s="91"/>
      <c r="S64" s="90"/>
      <c r="T64" s="15"/>
      <c r="U64" s="3"/>
    </row>
    <row r="65" spans="1:21" x14ac:dyDescent="0.2">
      <c r="A65" s="106"/>
      <c r="B65" s="109"/>
      <c r="C65" s="84" t="s">
        <v>20</v>
      </c>
      <c r="D65" s="97"/>
      <c r="E65" s="85">
        <f>SUM(E62:E64)</f>
        <v>0</v>
      </c>
      <c r="F65" s="86"/>
      <c r="G65" s="84" t="s">
        <v>20</v>
      </c>
      <c r="H65" s="97"/>
      <c r="I65" s="85">
        <f>SUM(I62:I64)</f>
        <v>0</v>
      </c>
      <c r="J65" s="86"/>
      <c r="K65" s="84" t="s">
        <v>20</v>
      </c>
      <c r="L65" s="97"/>
      <c r="M65" s="85">
        <f>SUM(M62:M64)</f>
        <v>0</v>
      </c>
      <c r="N65" s="86"/>
      <c r="O65" s="84" t="s">
        <v>20</v>
      </c>
      <c r="P65" s="97"/>
      <c r="Q65" s="85">
        <f>SUM(Q62:Q64)</f>
        <v>0</v>
      </c>
      <c r="R65" s="86"/>
      <c r="S65" s="84" t="s">
        <v>27</v>
      </c>
      <c r="T65" s="85">
        <f>+E65+I65+M65+Q65</f>
        <v>0</v>
      </c>
      <c r="U65" s="86"/>
    </row>
    <row r="66" spans="1:21" s="14" customFormat="1" ht="6.75" customHeight="1" x14ac:dyDescent="0.2">
      <c r="A66" s="5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C67" s="84" t="s">
        <v>18</v>
      </c>
      <c r="D67" s="97"/>
      <c r="E67" s="85">
        <f>+E11+E22+E28+E37+E43+E65+E50+E55+E60</f>
        <v>65750</v>
      </c>
      <c r="F67" s="87">
        <f>+F6+F12+F23+F29+F38+F61+F44+F51+F56</f>
        <v>10</v>
      </c>
      <c r="G67" s="84" t="s">
        <v>18</v>
      </c>
      <c r="H67" s="97"/>
      <c r="I67" s="85">
        <f>+I11+I22+I28+I37+I43+I65+I50+I55+I60</f>
        <v>90950</v>
      </c>
      <c r="J67" s="87">
        <f>+J6+J12+J23+J29+J38+J61+J44+J51+J56</f>
        <v>16</v>
      </c>
      <c r="K67" s="84" t="s">
        <v>18</v>
      </c>
      <c r="L67" s="97"/>
      <c r="M67" s="85">
        <f>+M11+M22+M28+M37+M43+M65+M50+M55+M60</f>
        <v>2000</v>
      </c>
      <c r="N67" s="87">
        <f>+N6+N12+N23+N29+N38+N61+N44+N51+N56</f>
        <v>4</v>
      </c>
      <c r="O67" s="84" t="s">
        <v>18</v>
      </c>
      <c r="P67" s="97"/>
      <c r="Q67" s="85">
        <f>+Q11+Q22+Q28+Q37+Q43+Q65+Q50+Q55+Q60</f>
        <v>2900</v>
      </c>
      <c r="R67" s="87">
        <f>+R6+R12+R23+R29+R38+R61+R44+R51+R56</f>
        <v>2</v>
      </c>
      <c r="S67" s="84" t="s">
        <v>18</v>
      </c>
      <c r="T67" s="85">
        <f>+T11+T22+T28+T37+T43+T65+T50+T55+T60</f>
        <v>161600</v>
      </c>
      <c r="U67" s="87">
        <f>+U6+U12+U23+U29+U38+U61+U44+U51+U56</f>
        <v>32</v>
      </c>
    </row>
  </sheetData>
  <mergeCells count="18">
    <mergeCell ref="A29:A37"/>
    <mergeCell ref="B29:B37"/>
    <mergeCell ref="A6:A11"/>
    <mergeCell ref="B6:B11"/>
    <mergeCell ref="A23:A28"/>
    <mergeCell ref="B23:B28"/>
    <mergeCell ref="A12:A22"/>
    <mergeCell ref="B12:B22"/>
    <mergeCell ref="A61:A65"/>
    <mergeCell ref="B61:B65"/>
    <mergeCell ref="A38:A43"/>
    <mergeCell ref="B38:B43"/>
    <mergeCell ref="A56:A60"/>
    <mergeCell ref="B56:B60"/>
    <mergeCell ref="A51:A55"/>
    <mergeCell ref="B51:B55"/>
    <mergeCell ref="A44:A50"/>
    <mergeCell ref="B44:B50"/>
  </mergeCells>
  <printOptions horizontalCentered="1" verticalCentered="1"/>
  <pageMargins left="0.25" right="0.25" top="0.22" bottom="0.24" header="0.27" footer="0.27"/>
  <pageSetup scale="5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5"/>
  <sheetViews>
    <sheetView topLeftCell="A11" workbookViewId="0">
      <selection activeCell="C33" sqref="C33"/>
    </sheetView>
  </sheetViews>
  <sheetFormatPr defaultColWidth="9.109375" defaultRowHeight="10.199999999999999" x14ac:dyDescent="0.2"/>
  <cols>
    <col min="1" max="2" width="2.6640625" style="28" customWidth="1"/>
    <col min="3" max="3" width="25.6640625" style="52" customWidth="1"/>
    <col min="4" max="4" width="8.6640625" style="28" customWidth="1"/>
    <col min="5" max="5" width="7.6640625" style="52" customWidth="1"/>
    <col min="6" max="6" width="7.6640625" style="28" customWidth="1"/>
    <col min="7" max="7" width="11.6640625" style="52" customWidth="1"/>
    <col min="8" max="8" width="9.88671875" style="28" customWidth="1"/>
    <col min="9" max="9" width="25.33203125" style="28" customWidth="1"/>
    <col min="10" max="10" width="8.6640625" style="28" customWidth="1"/>
    <col min="11" max="12" width="7.6640625" style="28" customWidth="1"/>
    <col min="13" max="13" width="11.6640625" style="28" customWidth="1"/>
    <col min="14" max="14" width="11.33203125" style="28" customWidth="1"/>
    <col min="15" max="15" width="13.6640625" style="28" customWidth="1"/>
    <col min="16" max="17" width="7.6640625" style="28" customWidth="1"/>
    <col min="18" max="18" width="13.6640625" style="28" customWidth="1"/>
    <col min="19" max="20" width="7.6640625" style="28" customWidth="1"/>
    <col min="21" max="16384" width="9.109375" style="28"/>
  </cols>
  <sheetData>
    <row r="1" spans="1:20" ht="9.75" customHeight="1" x14ac:dyDescent="0.2">
      <c r="B1" s="29"/>
      <c r="C1" s="30"/>
      <c r="D1" s="29"/>
      <c r="E1" s="30"/>
      <c r="F1" s="29"/>
      <c r="G1" s="31"/>
    </row>
    <row r="2" spans="1:20" s="38" customFormat="1" ht="27" customHeight="1" x14ac:dyDescent="0.5">
      <c r="A2" s="7" t="s">
        <v>15</v>
      </c>
      <c r="B2" s="32"/>
      <c r="C2" s="33"/>
      <c r="D2" s="34"/>
      <c r="E2" s="33"/>
      <c r="F2" s="34"/>
      <c r="G2" s="35"/>
      <c r="H2" s="36"/>
      <c r="I2" s="36"/>
      <c r="J2" s="36"/>
      <c r="K2" s="36"/>
      <c r="L2" s="36"/>
      <c r="M2" s="37" t="s">
        <v>31</v>
      </c>
      <c r="O2" s="36"/>
      <c r="P2" s="36"/>
      <c r="Q2" s="39"/>
    </row>
    <row r="3" spans="1:20" s="40" customFormat="1" ht="13.5" customHeight="1" x14ac:dyDescent="0.25">
      <c r="B3" s="41"/>
      <c r="C3" s="42"/>
      <c r="E3" s="43"/>
      <c r="F3" s="44"/>
      <c r="G3" s="45"/>
      <c r="H3" s="46"/>
      <c r="I3" s="47"/>
      <c r="J3" s="48"/>
      <c r="K3" s="48"/>
      <c r="L3" s="48"/>
      <c r="M3" s="48" t="str">
        <f>+'Hotlist - Identified '!U3</f>
        <v>Results based on activity through December 7, 2000</v>
      </c>
      <c r="O3" s="46"/>
      <c r="P3" s="46"/>
      <c r="Q3" s="49"/>
      <c r="T3" s="50"/>
    </row>
    <row r="4" spans="1:20" s="40" customFormat="1" ht="15" customHeight="1" x14ac:dyDescent="0.25">
      <c r="B4" s="41"/>
      <c r="C4" s="43"/>
      <c r="D4" s="44"/>
      <c r="E4" s="43"/>
      <c r="F4" s="44"/>
      <c r="G4" s="45"/>
      <c r="H4" s="46"/>
      <c r="I4" s="46"/>
      <c r="J4" s="46"/>
      <c r="K4" s="46"/>
      <c r="L4" s="46"/>
      <c r="M4" s="46"/>
      <c r="N4" s="46"/>
      <c r="O4" s="46"/>
      <c r="P4" s="46"/>
    </row>
    <row r="5" spans="1:20" ht="15" customHeight="1" x14ac:dyDescent="0.2">
      <c r="A5" s="51"/>
      <c r="B5" s="51"/>
      <c r="R5" s="53"/>
    </row>
    <row r="6" spans="1:20" ht="15" customHeight="1" x14ac:dyDescent="0.2">
      <c r="A6" s="59"/>
      <c r="B6" s="59"/>
      <c r="C6" s="73" t="str">
        <f>+'Hotlist - Identified '!B6:B11</f>
        <v>Liquids</v>
      </c>
      <c r="D6" s="68"/>
      <c r="E6" s="68"/>
      <c r="F6" s="68"/>
      <c r="G6" s="69"/>
      <c r="I6" s="73" t="str">
        <f>+'Hotlist - Identified '!B29</f>
        <v>Weather</v>
      </c>
      <c r="J6" s="68"/>
      <c r="K6" s="68"/>
      <c r="L6" s="68"/>
      <c r="M6" s="69"/>
    </row>
    <row r="7" spans="1:20" ht="15" customHeight="1" x14ac:dyDescent="0.45">
      <c r="A7" s="51"/>
      <c r="B7" s="51"/>
      <c r="C7" s="54" t="s">
        <v>2</v>
      </c>
      <c r="D7" s="55"/>
      <c r="E7" s="56" t="s">
        <v>3</v>
      </c>
      <c r="F7" s="53"/>
      <c r="G7" s="72"/>
      <c r="H7" s="58"/>
      <c r="I7" s="54" t="s">
        <v>2</v>
      </c>
      <c r="J7" s="55"/>
      <c r="K7" s="56" t="s">
        <v>3</v>
      </c>
      <c r="L7" s="53"/>
      <c r="M7" s="72"/>
    </row>
    <row r="8" spans="1:20" ht="15" customHeight="1" x14ac:dyDescent="0.3">
      <c r="A8" s="51"/>
      <c r="B8" s="51"/>
      <c r="C8" s="81"/>
      <c r="D8" s="79"/>
      <c r="E8" s="80"/>
      <c r="F8" s="53"/>
      <c r="G8" s="72"/>
      <c r="H8" s="58"/>
      <c r="I8" s="76" t="s">
        <v>38</v>
      </c>
      <c r="J8" s="77"/>
      <c r="K8" s="94">
        <v>26</v>
      </c>
      <c r="L8" s="53"/>
      <c r="M8" s="72"/>
    </row>
    <row r="9" spans="1:20" ht="15" customHeight="1" x14ac:dyDescent="0.3">
      <c r="A9" s="59"/>
      <c r="B9" s="59"/>
      <c r="C9" s="82"/>
      <c r="D9" s="79"/>
      <c r="E9" s="83"/>
      <c r="F9" s="53"/>
      <c r="G9" s="72"/>
      <c r="H9" s="58"/>
      <c r="I9" s="81"/>
      <c r="J9" s="79"/>
      <c r="K9" s="80"/>
      <c r="L9" s="53"/>
      <c r="M9" s="72"/>
    </row>
    <row r="10" spans="1:20" ht="15" customHeight="1" x14ac:dyDescent="0.3">
      <c r="A10" s="59"/>
      <c r="B10" s="59"/>
      <c r="C10" s="96" t="s">
        <v>20</v>
      </c>
      <c r="D10" s="74"/>
      <c r="E10" s="95">
        <f>SUM(E8:E9)</f>
        <v>0</v>
      </c>
      <c r="F10" s="74"/>
      <c r="G10" s="75"/>
      <c r="H10" s="58"/>
      <c r="I10" s="82"/>
      <c r="J10" s="79"/>
      <c r="K10" s="83"/>
      <c r="L10" s="53"/>
      <c r="M10" s="72"/>
    </row>
    <row r="11" spans="1:20" ht="15" customHeight="1" x14ac:dyDescent="0.3">
      <c r="A11" s="51"/>
      <c r="B11" s="51"/>
      <c r="I11" s="96" t="s">
        <v>20</v>
      </c>
      <c r="J11" s="74"/>
      <c r="K11" s="95">
        <f>SUM(K8:K10)</f>
        <v>26</v>
      </c>
      <c r="L11" s="74"/>
      <c r="M11" s="75"/>
      <c r="R11" s="53"/>
    </row>
    <row r="12" spans="1:20" ht="15" customHeight="1" x14ac:dyDescent="0.2">
      <c r="A12" s="51"/>
      <c r="B12" s="51"/>
      <c r="C12" s="73" t="s">
        <v>16</v>
      </c>
      <c r="D12" s="68"/>
      <c r="E12" s="68"/>
      <c r="F12" s="68"/>
      <c r="G12" s="69"/>
      <c r="R12" s="53"/>
    </row>
    <row r="13" spans="1:20" ht="15" customHeight="1" x14ac:dyDescent="0.45">
      <c r="A13" s="51"/>
      <c r="B13" s="51"/>
      <c r="C13" s="62" t="s">
        <v>2</v>
      </c>
      <c r="D13" s="77"/>
      <c r="E13" s="64" t="s">
        <v>3</v>
      </c>
      <c r="F13" s="63"/>
      <c r="G13" s="65"/>
      <c r="H13" s="58"/>
      <c r="I13" s="73" t="s">
        <v>29</v>
      </c>
      <c r="J13" s="68"/>
      <c r="K13" s="68"/>
      <c r="L13" s="68"/>
      <c r="M13" s="69"/>
    </row>
    <row r="14" spans="1:20" ht="15" customHeight="1" x14ac:dyDescent="0.45">
      <c r="A14" s="51"/>
      <c r="B14" s="51"/>
      <c r="C14" s="102" t="s">
        <v>54</v>
      </c>
      <c r="D14" s="77"/>
      <c r="E14" s="78">
        <v>1300</v>
      </c>
      <c r="F14" s="66"/>
      <c r="G14" s="57"/>
      <c r="H14" s="58"/>
      <c r="I14" s="62" t="s">
        <v>2</v>
      </c>
      <c r="J14" s="63"/>
      <c r="K14" s="64" t="s">
        <v>3</v>
      </c>
      <c r="L14" s="63"/>
      <c r="M14" s="65"/>
    </row>
    <row r="15" spans="1:20" ht="15" customHeight="1" x14ac:dyDescent="0.45">
      <c r="A15" s="51"/>
      <c r="B15" s="51"/>
      <c r="C15" s="102" t="s">
        <v>13</v>
      </c>
      <c r="D15" s="77"/>
      <c r="E15" s="94">
        <v>350</v>
      </c>
      <c r="F15" s="66"/>
      <c r="G15" s="57"/>
      <c r="H15" s="58"/>
      <c r="I15" s="76"/>
      <c r="J15" s="77"/>
      <c r="K15" s="78"/>
      <c r="L15" s="66"/>
      <c r="M15" s="57"/>
    </row>
    <row r="16" spans="1:20" ht="15" customHeight="1" x14ac:dyDescent="0.45">
      <c r="A16" s="51"/>
      <c r="B16" s="51"/>
      <c r="C16" s="102"/>
      <c r="D16" s="77"/>
      <c r="E16" s="94"/>
      <c r="F16" s="66"/>
      <c r="G16" s="57"/>
      <c r="H16" s="58"/>
      <c r="I16" s="76"/>
      <c r="J16" s="77"/>
      <c r="K16" s="78"/>
      <c r="L16" s="66"/>
      <c r="M16" s="57"/>
    </row>
    <row r="17" spans="1:13" ht="15" customHeight="1" x14ac:dyDescent="0.45">
      <c r="A17" s="51"/>
      <c r="B17" s="51"/>
      <c r="C17" s="76"/>
      <c r="D17" s="77"/>
      <c r="E17" s="94"/>
      <c r="F17" s="66"/>
      <c r="G17" s="57"/>
      <c r="H17" s="58"/>
      <c r="I17" s="76"/>
      <c r="J17" s="77"/>
      <c r="K17" s="78"/>
      <c r="L17" s="66"/>
      <c r="M17" s="57"/>
    </row>
    <row r="18" spans="1:13" ht="15" customHeight="1" x14ac:dyDescent="0.45">
      <c r="A18" s="51"/>
      <c r="B18" s="51"/>
      <c r="C18" s="76"/>
      <c r="D18" s="77"/>
      <c r="E18" s="94"/>
      <c r="F18" s="66"/>
      <c r="G18" s="57"/>
      <c r="H18" s="58"/>
      <c r="I18" s="76"/>
      <c r="J18" s="77"/>
      <c r="K18" s="78"/>
      <c r="L18" s="66"/>
      <c r="M18" s="57"/>
    </row>
    <row r="19" spans="1:13" ht="15" customHeight="1" x14ac:dyDescent="0.45">
      <c r="A19" s="51"/>
      <c r="B19" s="51"/>
      <c r="C19" s="76"/>
      <c r="D19" s="79"/>
      <c r="E19" s="80"/>
      <c r="F19" s="66"/>
      <c r="G19" s="57"/>
      <c r="H19" s="58"/>
      <c r="I19" s="76"/>
      <c r="J19" s="79"/>
      <c r="K19" s="80"/>
      <c r="L19" s="66"/>
      <c r="M19" s="57"/>
    </row>
    <row r="20" spans="1:13" ht="15" customHeight="1" x14ac:dyDescent="0.3">
      <c r="A20" s="59"/>
      <c r="B20" s="59"/>
      <c r="C20" s="96" t="s">
        <v>20</v>
      </c>
      <c r="D20" s="74"/>
      <c r="E20" s="95">
        <f>SUM(E14:E19)</f>
        <v>1650</v>
      </c>
      <c r="F20" s="74"/>
      <c r="G20" s="75"/>
      <c r="H20" s="58"/>
      <c r="I20" s="96" t="s">
        <v>20</v>
      </c>
      <c r="J20" s="74"/>
      <c r="K20" s="95">
        <f>SUM(K15:K19)</f>
        <v>0</v>
      </c>
      <c r="L20" s="74"/>
      <c r="M20" s="75"/>
    </row>
    <row r="21" spans="1:13" ht="15" customHeight="1" x14ac:dyDescent="0.2">
      <c r="A21" s="59"/>
      <c r="B21" s="59"/>
      <c r="C21" s="60"/>
      <c r="D21" s="61"/>
      <c r="E21" s="60"/>
      <c r="F21" s="61"/>
      <c r="G21" s="60"/>
    </row>
    <row r="22" spans="1:13" ht="15" customHeight="1" x14ac:dyDescent="0.2">
      <c r="A22" s="59"/>
      <c r="B22" s="59"/>
      <c r="C22" s="73" t="str">
        <f>+'Hotlist - Identified '!B23</f>
        <v>Emissions</v>
      </c>
      <c r="D22" s="68"/>
      <c r="E22" s="68"/>
      <c r="F22" s="68"/>
      <c r="G22" s="69"/>
      <c r="I22" s="73" t="str">
        <f>+'Hotlist - Identified '!B61</f>
        <v>Puerto Rico</v>
      </c>
      <c r="J22" s="68"/>
      <c r="K22" s="68"/>
      <c r="L22" s="68"/>
      <c r="M22" s="69"/>
    </row>
    <row r="23" spans="1:13" ht="15" customHeight="1" x14ac:dyDescent="0.45">
      <c r="A23" s="51"/>
      <c r="B23" s="51"/>
      <c r="C23" s="54" t="s">
        <v>2</v>
      </c>
      <c r="D23" s="55"/>
      <c r="E23" s="56" t="s">
        <v>3</v>
      </c>
      <c r="F23" s="53"/>
      <c r="G23" s="72"/>
      <c r="H23" s="58"/>
      <c r="I23" s="54" t="s">
        <v>2</v>
      </c>
      <c r="J23" s="55"/>
      <c r="K23" s="56" t="s">
        <v>3</v>
      </c>
      <c r="L23" s="53"/>
      <c r="M23" s="72"/>
    </row>
    <row r="24" spans="1:13" ht="15" customHeight="1" x14ac:dyDescent="0.3">
      <c r="A24" s="51"/>
      <c r="B24" s="51"/>
      <c r="C24" s="81"/>
      <c r="D24" s="79"/>
      <c r="E24" s="80"/>
      <c r="F24" s="53"/>
      <c r="G24" s="72"/>
      <c r="H24" s="58"/>
      <c r="I24" s="81"/>
      <c r="J24" s="79"/>
      <c r="K24" s="80"/>
      <c r="L24" s="53"/>
      <c r="M24" s="72"/>
    </row>
    <row r="25" spans="1:13" ht="15" customHeight="1" x14ac:dyDescent="0.3">
      <c r="A25" s="59"/>
      <c r="B25" s="59"/>
      <c r="C25" s="82"/>
      <c r="D25" s="79"/>
      <c r="E25" s="83"/>
      <c r="F25" s="53"/>
      <c r="G25" s="72"/>
      <c r="H25" s="58"/>
      <c r="I25" s="82"/>
      <c r="J25" s="79"/>
      <c r="K25" s="83"/>
      <c r="L25" s="53"/>
      <c r="M25" s="72"/>
    </row>
    <row r="26" spans="1:13" ht="15" customHeight="1" x14ac:dyDescent="0.3">
      <c r="A26" s="59"/>
      <c r="B26" s="59"/>
      <c r="C26" s="96" t="s">
        <v>20</v>
      </c>
      <c r="D26" s="74"/>
      <c r="E26" s="95">
        <f>SUM(E24:E25)</f>
        <v>0</v>
      </c>
      <c r="F26" s="74"/>
      <c r="G26" s="75"/>
      <c r="H26" s="58"/>
      <c r="I26" s="96" t="s">
        <v>20</v>
      </c>
      <c r="J26" s="74"/>
      <c r="K26" s="95">
        <f>SUM(K24:K25)</f>
        <v>0</v>
      </c>
      <c r="L26" s="74"/>
      <c r="M26" s="75"/>
    </row>
    <row r="27" spans="1:13" ht="15" customHeight="1" x14ac:dyDescent="0.3">
      <c r="A27" s="59"/>
      <c r="B27" s="59"/>
      <c r="C27" s="28"/>
      <c r="E27" s="28"/>
      <c r="G27" s="28"/>
      <c r="H27" s="58"/>
    </row>
    <row r="28" spans="1:13" ht="15" customHeight="1" x14ac:dyDescent="0.3">
      <c r="A28" s="59"/>
      <c r="B28" s="59"/>
      <c r="C28" s="28"/>
      <c r="E28" s="28"/>
      <c r="G28" s="28"/>
      <c r="H28" s="58"/>
    </row>
    <row r="29" spans="1:13" ht="15" customHeight="1" x14ac:dyDescent="0.3">
      <c r="A29" s="59"/>
      <c r="B29" s="59"/>
      <c r="C29" s="28"/>
      <c r="E29" s="28"/>
      <c r="G29" s="28"/>
      <c r="H29" s="58"/>
      <c r="I29" s="96" t="s">
        <v>21</v>
      </c>
      <c r="J29" s="74"/>
      <c r="K29" s="95">
        <f>+E10+E20+E26+K11+K20+K26</f>
        <v>1676</v>
      </c>
      <c r="L29" s="74"/>
      <c r="M29" s="103"/>
    </row>
    <row r="30" spans="1:13" ht="15" customHeight="1" x14ac:dyDescent="0.3">
      <c r="A30" s="59"/>
      <c r="B30" s="59"/>
      <c r="C30" s="28"/>
      <c r="E30" s="28"/>
      <c r="G30" s="28"/>
      <c r="H30" s="58"/>
    </row>
    <row r="31" spans="1:13" ht="15" customHeight="1" x14ac:dyDescent="0.3">
      <c r="A31" s="59"/>
      <c r="B31" s="59"/>
      <c r="C31" s="28"/>
      <c r="E31" s="28"/>
      <c r="G31" s="28"/>
      <c r="H31" s="58"/>
    </row>
    <row r="32" spans="1:13" ht="15" customHeight="1" x14ac:dyDescent="0.3">
      <c r="A32" s="59"/>
      <c r="B32" s="59"/>
      <c r="C32" s="70" t="str">
        <f ca="1">CELL("filename")</f>
        <v xml:space="preserve">O:\Fin_Ops\Finrpt\Global\Management Summaries\2000\4Q 2000\Hot List\[Global Hot List 1207.xls]Hotlist - Identified </v>
      </c>
      <c r="E32" s="28"/>
      <c r="G32" s="28"/>
      <c r="H32" s="58"/>
    </row>
    <row r="33" spans="1:14" ht="15" customHeight="1" x14ac:dyDescent="0.2">
      <c r="A33" s="59"/>
      <c r="B33" s="59"/>
      <c r="C33" s="70">
        <f ca="1">NOW()</f>
        <v>36868.571791319446</v>
      </c>
      <c r="E33" s="28"/>
      <c r="G33" s="28"/>
      <c r="N33" s="52"/>
    </row>
    <row r="34" spans="1:14" ht="15" customHeight="1" x14ac:dyDescent="0.2">
      <c r="A34" s="59"/>
      <c r="B34" s="59"/>
      <c r="E34" s="28"/>
      <c r="G34" s="28"/>
    </row>
    <row r="35" spans="1:14" ht="15" customHeight="1" x14ac:dyDescent="0.2">
      <c r="A35" s="59"/>
      <c r="B35" s="59"/>
      <c r="E35" s="28"/>
      <c r="G35" s="28"/>
    </row>
    <row r="36" spans="1:14" ht="15" customHeight="1" x14ac:dyDescent="0.2">
      <c r="A36" s="59"/>
      <c r="B36" s="59"/>
      <c r="E36" s="28"/>
      <c r="G36" s="28"/>
      <c r="N36" s="67"/>
    </row>
    <row r="37" spans="1:14" ht="15" customHeight="1" x14ac:dyDescent="0.2">
      <c r="A37" s="59"/>
      <c r="B37" s="59"/>
      <c r="E37" s="28"/>
      <c r="G37" s="28"/>
      <c r="N37" s="52"/>
    </row>
    <row r="38" spans="1:14" ht="15" customHeight="1" x14ac:dyDescent="0.2">
      <c r="A38" s="59"/>
      <c r="B38" s="59"/>
      <c r="N38" s="52"/>
    </row>
    <row r="39" spans="1:14" ht="15" customHeight="1" x14ac:dyDescent="0.2">
      <c r="A39" s="59"/>
      <c r="B39" s="59"/>
      <c r="N39" s="52"/>
    </row>
    <row r="40" spans="1:14" ht="15" customHeight="1" x14ac:dyDescent="0.2">
      <c r="A40" s="59"/>
      <c r="B40" s="59"/>
    </row>
    <row r="41" spans="1:14" ht="15" customHeight="1" x14ac:dyDescent="0.2">
      <c r="A41" s="59"/>
      <c r="B41" s="59"/>
    </row>
    <row r="42" spans="1:14" ht="15" customHeight="1" x14ac:dyDescent="0.2">
      <c r="A42" s="59"/>
      <c r="B42" s="59"/>
    </row>
    <row r="43" spans="1:14" ht="15" customHeight="1" x14ac:dyDescent="0.2">
      <c r="A43" s="59"/>
      <c r="B43" s="59"/>
    </row>
    <row r="44" spans="1:14" ht="15" customHeight="1" x14ac:dyDescent="0.2">
      <c r="A44" s="51"/>
      <c r="B44" s="51"/>
    </row>
    <row r="45" spans="1:14" ht="15" customHeight="1" x14ac:dyDescent="0.2">
      <c r="A45" s="59"/>
      <c r="B45" s="59"/>
      <c r="N45" s="52"/>
    </row>
    <row r="46" spans="1:14" ht="15" customHeight="1" x14ac:dyDescent="0.2">
      <c r="A46" s="59"/>
      <c r="B46" s="59"/>
      <c r="H46" s="52"/>
    </row>
    <row r="47" spans="1:14" ht="15" customHeight="1" x14ac:dyDescent="0.2">
      <c r="A47" s="59"/>
      <c r="B47" s="59"/>
      <c r="H47" s="52"/>
    </row>
    <row r="48" spans="1:14" ht="15" customHeight="1" x14ac:dyDescent="0.2">
      <c r="A48" s="59"/>
      <c r="B48" s="59"/>
      <c r="H48" s="52"/>
      <c r="N48" s="67"/>
    </row>
    <row r="49" spans="1:14" ht="15" customHeight="1" x14ac:dyDescent="0.2">
      <c r="A49" s="59"/>
      <c r="B49" s="59"/>
      <c r="N49" s="67"/>
    </row>
    <row r="50" spans="1:14" ht="15" customHeight="1" x14ac:dyDescent="0.2">
      <c r="A50" s="59"/>
      <c r="B50" s="59"/>
    </row>
    <row r="51" spans="1:14" ht="15" customHeight="1" x14ac:dyDescent="0.2">
      <c r="A51" s="59"/>
      <c r="B51" s="59"/>
    </row>
    <row r="52" spans="1:14" ht="15" customHeight="1" x14ac:dyDescent="0.2">
      <c r="A52" s="59"/>
      <c r="B52" s="59"/>
    </row>
    <row r="53" spans="1:14" ht="15" customHeight="1" x14ac:dyDescent="0.2">
      <c r="A53" s="51"/>
      <c r="B53" s="51"/>
    </row>
    <row r="54" spans="1:14" ht="15" customHeight="1" x14ac:dyDescent="0.2">
      <c r="A54" s="51"/>
      <c r="B54" s="51"/>
    </row>
    <row r="55" spans="1:14" ht="15" customHeight="1" x14ac:dyDescent="0.2">
      <c r="A55" s="51"/>
      <c r="B55" s="51"/>
    </row>
    <row r="56" spans="1:14" ht="15" customHeight="1" x14ac:dyDescent="0.2">
      <c r="A56" s="51"/>
      <c r="B56" s="51"/>
    </row>
    <row r="57" spans="1:14" ht="15" customHeight="1" x14ac:dyDescent="0.2">
      <c r="A57" s="51"/>
      <c r="B57" s="51"/>
    </row>
    <row r="58" spans="1:14" ht="15" customHeight="1" x14ac:dyDescent="0.2">
      <c r="A58" s="59"/>
      <c r="B58" s="59"/>
    </row>
    <row r="59" spans="1:14" ht="15" customHeight="1" x14ac:dyDescent="0.2">
      <c r="A59" s="59"/>
      <c r="B59" s="59"/>
    </row>
    <row r="60" spans="1:14" ht="15" customHeight="1" x14ac:dyDescent="0.2">
      <c r="A60" s="59"/>
      <c r="B60" s="59"/>
    </row>
    <row r="61" spans="1:14" ht="15" customHeight="1" x14ac:dyDescent="0.2">
      <c r="A61" s="59"/>
      <c r="B61" s="59"/>
    </row>
    <row r="62" spans="1:14" ht="15" customHeight="1" x14ac:dyDescent="0.2">
      <c r="A62" s="59"/>
      <c r="B62" s="59"/>
    </row>
    <row r="63" spans="1:14" ht="15" customHeight="1" x14ac:dyDescent="0.2">
      <c r="A63" s="51"/>
      <c r="B63" s="51"/>
    </row>
    <row r="64" spans="1:14" ht="15" customHeight="1" x14ac:dyDescent="0.2">
      <c r="A64" s="59"/>
      <c r="B64" s="59"/>
    </row>
    <row r="65" spans="1:14" ht="15" customHeight="1" x14ac:dyDescent="0.2">
      <c r="A65" s="59"/>
      <c r="B65" s="59"/>
    </row>
    <row r="66" spans="1:14" ht="15" customHeight="1" x14ac:dyDescent="0.2">
      <c r="A66" s="59"/>
      <c r="B66" s="59"/>
    </row>
    <row r="67" spans="1:14" ht="15" customHeight="1" x14ac:dyDescent="0.2">
      <c r="A67" s="59"/>
      <c r="B67" s="59"/>
    </row>
    <row r="68" spans="1:14" ht="15" customHeight="1" x14ac:dyDescent="0.2">
      <c r="A68" s="59"/>
      <c r="B68" s="59"/>
    </row>
    <row r="69" spans="1:14" ht="15" customHeight="1" x14ac:dyDescent="0.2">
      <c r="A69" s="59"/>
      <c r="B69" s="59"/>
    </row>
    <row r="70" spans="1:14" ht="15" customHeight="1" x14ac:dyDescent="0.2">
      <c r="A70" s="59"/>
      <c r="B70" s="59"/>
    </row>
    <row r="71" spans="1:14" ht="15" customHeight="1" x14ac:dyDescent="0.2">
      <c r="A71" s="59"/>
      <c r="B71" s="59"/>
    </row>
    <row r="72" spans="1:14" ht="15" customHeight="1" x14ac:dyDescent="0.2">
      <c r="A72" s="59"/>
      <c r="B72" s="59"/>
    </row>
    <row r="73" spans="1:14" ht="15" customHeight="1" x14ac:dyDescent="0.2">
      <c r="A73" s="59"/>
      <c r="B73" s="59"/>
      <c r="N73" s="71"/>
    </row>
    <row r="74" spans="1:14" ht="15" customHeight="1" x14ac:dyDescent="0.2">
      <c r="A74" s="59"/>
      <c r="B74" s="59"/>
    </row>
    <row r="75" spans="1:14" ht="15" customHeight="1" x14ac:dyDescent="0.2">
      <c r="A75" s="59"/>
      <c r="B75" s="59"/>
    </row>
    <row r="76" spans="1:14" ht="15" customHeight="1" x14ac:dyDescent="0.2">
      <c r="A76" s="59"/>
      <c r="B76" s="59"/>
    </row>
    <row r="77" spans="1:14" ht="15" customHeight="1" x14ac:dyDescent="0.2">
      <c r="A77" s="59"/>
      <c r="B77" s="59"/>
    </row>
    <row r="78" spans="1:14" ht="15" customHeight="1" x14ac:dyDescent="0.2">
      <c r="A78" s="59"/>
      <c r="B78" s="59"/>
    </row>
    <row r="79" spans="1:14" ht="15" customHeight="1" x14ac:dyDescent="0.2">
      <c r="A79" s="59"/>
      <c r="B79" s="59"/>
    </row>
    <row r="80" spans="1:14" ht="15" customHeight="1" x14ac:dyDescent="0.2">
      <c r="A80" s="59"/>
      <c r="B80" s="59"/>
    </row>
    <row r="81" spans="1:2" ht="15" customHeight="1" x14ac:dyDescent="0.2">
      <c r="A81" s="59"/>
      <c r="B81" s="59"/>
    </row>
    <row r="82" spans="1:2" ht="15" customHeight="1" x14ac:dyDescent="0.2">
      <c r="A82" s="59"/>
      <c r="B82" s="59"/>
    </row>
    <row r="83" spans="1:2" ht="15" customHeight="1" x14ac:dyDescent="0.2">
      <c r="A83" s="59"/>
      <c r="B83" s="59"/>
    </row>
    <row r="84" spans="1:2" ht="15" customHeight="1" x14ac:dyDescent="0.2">
      <c r="A84" s="59"/>
      <c r="B84" s="59"/>
    </row>
    <row r="85" spans="1:2" ht="15" customHeight="1" x14ac:dyDescent="0.2">
      <c r="A85" s="59"/>
      <c r="B85" s="59"/>
    </row>
    <row r="86" spans="1:2" ht="15" customHeight="1" x14ac:dyDescent="0.2">
      <c r="A86" s="59"/>
      <c r="B86" s="59"/>
    </row>
    <row r="87" spans="1:2" ht="15" customHeight="1" x14ac:dyDescent="0.2">
      <c r="A87" s="59"/>
      <c r="B87" s="59"/>
    </row>
    <row r="88" spans="1:2" ht="15" customHeight="1" x14ac:dyDescent="0.2">
      <c r="A88" s="59"/>
      <c r="B88" s="59"/>
    </row>
    <row r="89" spans="1:2" ht="15" customHeight="1" x14ac:dyDescent="0.2">
      <c r="A89" s="59"/>
      <c r="B89" s="59"/>
    </row>
    <row r="90" spans="1:2" ht="15" customHeight="1" x14ac:dyDescent="0.2">
      <c r="A90" s="71"/>
      <c r="B90" s="71"/>
    </row>
    <row r="91" spans="1:2" ht="15" customHeight="1" x14ac:dyDescent="0.2">
      <c r="A91" s="71"/>
      <c r="B91" s="71"/>
    </row>
    <row r="92" spans="1:2" x14ac:dyDescent="0.2">
      <c r="A92" s="71"/>
      <c r="B92" s="71"/>
    </row>
    <row r="93" spans="1:2" x14ac:dyDescent="0.2">
      <c r="A93" s="71"/>
      <c r="B93" s="71"/>
    </row>
    <row r="94" spans="1:2" x14ac:dyDescent="0.2">
      <c r="A94" s="71"/>
      <c r="B94" s="71"/>
    </row>
    <row r="95" spans="1:2" x14ac:dyDescent="0.2">
      <c r="A95" s="71"/>
      <c r="B95" s="71"/>
    </row>
  </sheetData>
  <pageMargins left="0.25" right="0.25" top="0.25" bottom="0.25" header="0.5" footer="0.5"/>
  <pageSetup scale="90" orientation="landscape" r:id="rId1"/>
  <headerFooter alignWithMargins="0"/>
  <rowBreaks count="2" manualBreakCount="2">
    <brk id="105" max="16383" man="1"/>
    <brk id="1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Havlíček Jan</cp:lastModifiedBy>
  <cp:lastPrinted>2000-12-08T19:43:37Z</cp:lastPrinted>
  <dcterms:created xsi:type="dcterms:W3CDTF">1999-10-18T12:36:30Z</dcterms:created>
  <dcterms:modified xsi:type="dcterms:W3CDTF">2023-09-10T15:23:53Z</dcterms:modified>
</cp:coreProperties>
</file>