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 activeTab="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<sst xmlns="http://schemas.openxmlformats.org/spreadsheetml/2006/main" count="61" uniqueCount="14">
  <si>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</si>
  <si>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</si>
  <si>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August 23,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</si>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</sst>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50922</v>
          </cell>
          <cell r="E6">
            <v>6979773980</v>
          </cell>
          <cell r="F6">
            <v>5726347700.6257553</v>
          </cell>
        </row>
        <row r="7">
          <cell r="C7" t="str">
            <v>NON-EOL</v>
          </cell>
          <cell r="D7">
            <v>13727</v>
          </cell>
          <cell r="E7">
            <v>2502301244.7862506</v>
          </cell>
          <cell r="F7">
            <v>5121889529.0577993</v>
          </cell>
        </row>
        <row r="8">
          <cell r="D8">
            <v>64649</v>
          </cell>
          <cell r="E8">
            <v>9482075224.7862511</v>
          </cell>
          <cell r="F8">
            <v>10848237229.683556</v>
          </cell>
        </row>
        <row r="9">
          <cell r="B9" t="str">
            <v>EAST</v>
          </cell>
          <cell r="C9" t="str">
            <v>EOL</v>
          </cell>
          <cell r="D9">
            <v>34890</v>
          </cell>
          <cell r="E9">
            <v>3773012095</v>
          </cell>
          <cell r="F9">
            <v>5690273752.1328554</v>
          </cell>
        </row>
        <row r="10">
          <cell r="C10" t="str">
            <v>NON-EOL</v>
          </cell>
          <cell r="D10">
            <v>24914</v>
          </cell>
          <cell r="E10">
            <v>7717784373.7301674</v>
          </cell>
          <cell r="F10">
            <v>15170634834.96768</v>
          </cell>
        </row>
        <row r="11">
          <cell r="D11">
            <v>59804</v>
          </cell>
          <cell r="E11">
            <v>11490796468.730167</v>
          </cell>
          <cell r="F11">
            <v>20860908587.100536</v>
          </cell>
        </row>
        <row r="12">
          <cell r="B12" t="str">
            <v>ECC-CANADA WEST</v>
          </cell>
          <cell r="C12" t="str">
            <v>EOL</v>
          </cell>
          <cell r="D12">
            <v>32291</v>
          </cell>
          <cell r="E12">
            <v>4478606068.3385572</v>
          </cell>
          <cell r="F12">
            <v>12347059859.445557</v>
          </cell>
        </row>
        <row r="13">
          <cell r="C13" t="str">
            <v>NON-EOL</v>
          </cell>
          <cell r="D13">
            <v>14449</v>
          </cell>
          <cell r="E13">
            <v>4107113350.6494923</v>
          </cell>
          <cell r="F13">
            <v>8417642219.3046808</v>
          </cell>
        </row>
        <row r="14">
          <cell r="D14">
            <v>46740</v>
          </cell>
          <cell r="E14">
            <v>8585719418.9880495</v>
          </cell>
          <cell r="F14">
            <v>20764702078.750237</v>
          </cell>
        </row>
        <row r="15">
          <cell r="B15" t="str">
            <v>ENA-CANADA EAST</v>
          </cell>
          <cell r="C15" t="str">
            <v>EOL</v>
          </cell>
          <cell r="D15">
            <v>2246</v>
          </cell>
          <cell r="E15">
            <v>321674334.01100004</v>
          </cell>
          <cell r="F15">
            <v>1065545599.8509707</v>
          </cell>
        </row>
        <row r="16">
          <cell r="C16" t="str">
            <v>NON-EOL</v>
          </cell>
          <cell r="D16">
            <v>2582</v>
          </cell>
          <cell r="E16">
            <v>437136856.78910148</v>
          </cell>
          <cell r="F16">
            <v>1396573768.8555896</v>
          </cell>
        </row>
        <row r="17">
          <cell r="D17">
            <v>4828</v>
          </cell>
          <cell r="E17">
            <v>758811190.80010152</v>
          </cell>
          <cell r="F17">
            <v>2462119368.7065601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5457605685.9053793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3103244225.3131814</v>
          </cell>
        </row>
        <row r="20">
          <cell r="D20">
            <v>10362</v>
          </cell>
          <cell r="E20">
            <v>2551338786.5812998</v>
          </cell>
          <cell r="F20">
            <v>8560849911.2185612</v>
          </cell>
        </row>
        <row r="21">
          <cell r="B21" t="str">
            <v>NG-PRICE</v>
          </cell>
          <cell r="C21" t="str">
            <v>EOL</v>
          </cell>
          <cell r="D21">
            <v>44965</v>
          </cell>
          <cell r="E21">
            <v>17865246912</v>
          </cell>
          <cell r="F21">
            <v>66740356183.800003</v>
          </cell>
        </row>
        <row r="22">
          <cell r="C22" t="str">
            <v>NON-EOL</v>
          </cell>
          <cell r="D22">
            <v>35943</v>
          </cell>
          <cell r="E22">
            <v>40540549043.987053</v>
          </cell>
          <cell r="F22">
            <v>139635966247.55338</v>
          </cell>
        </row>
        <row r="23">
          <cell r="D23">
            <v>80908</v>
          </cell>
          <cell r="E23">
            <v>58405795955.987053</v>
          </cell>
          <cell r="F23">
            <v>206376322431.35339</v>
          </cell>
        </row>
        <row r="24">
          <cell r="B24" t="str">
            <v>TEXAS</v>
          </cell>
          <cell r="C24" t="str">
            <v>EOL</v>
          </cell>
          <cell r="D24">
            <v>8259</v>
          </cell>
          <cell r="E24">
            <v>1480644168</v>
          </cell>
          <cell r="F24">
            <v>1970565414.2925003</v>
          </cell>
        </row>
        <row r="25">
          <cell r="C25" t="str">
            <v>NON-EOL</v>
          </cell>
          <cell r="D25">
            <v>8469</v>
          </cell>
          <cell r="E25">
            <v>3239923635.1624222</v>
          </cell>
          <cell r="F25">
            <v>5153435909.0902519</v>
          </cell>
        </row>
        <row r="26">
          <cell r="D26">
            <v>16728</v>
          </cell>
          <cell r="E26">
            <v>4720567803.1624222</v>
          </cell>
          <cell r="F26">
            <v>7124001323.3827524</v>
          </cell>
        </row>
        <row r="27">
          <cell r="B27" t="str">
            <v>WEST</v>
          </cell>
          <cell r="C27" t="str">
            <v>EOL</v>
          </cell>
          <cell r="D27">
            <v>37882</v>
          </cell>
          <cell r="E27">
            <v>7949356460</v>
          </cell>
          <cell r="F27">
            <v>4125360480.4665618</v>
          </cell>
        </row>
        <row r="28">
          <cell r="C28" t="str">
            <v>NON-EOL</v>
          </cell>
          <cell r="D28">
            <v>16411</v>
          </cell>
          <cell r="E28">
            <v>6264702761.8959551</v>
          </cell>
          <cell r="F28">
            <v>6045207055.7518387</v>
          </cell>
        </row>
        <row r="29">
          <cell r="D29">
            <v>54293</v>
          </cell>
          <cell r="E29">
            <v>14214059221.895954</v>
          </cell>
          <cell r="F29">
            <v>10170567536.218401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7176</v>
          </cell>
          <cell r="E6">
            <v>6257345000</v>
          </cell>
          <cell r="F6">
            <v>3257071014.0200005</v>
          </cell>
        </row>
        <row r="7">
          <cell r="C7" t="str">
            <v>NON-EOL</v>
          </cell>
          <cell r="D7">
            <v>2089</v>
          </cell>
          <cell r="E7">
            <v>1307559525</v>
          </cell>
          <cell r="F7">
            <v>1232191363.0608237</v>
          </cell>
        </row>
        <row r="8">
          <cell r="D8">
            <v>9265</v>
          </cell>
          <cell r="E8">
            <v>7564904525</v>
          </cell>
          <cell r="F8">
            <v>4489262377.0808239</v>
          </cell>
        </row>
        <row r="9">
          <cell r="B9" t="str">
            <v>EAST</v>
          </cell>
          <cell r="C9" t="str">
            <v>EOL</v>
          </cell>
          <cell r="D9">
            <v>5587</v>
          </cell>
          <cell r="E9">
            <v>2916183472</v>
          </cell>
          <cell r="F9">
            <v>2340456500.1412482</v>
          </cell>
        </row>
        <row r="10">
          <cell r="C10" t="str">
            <v>NON-EOL</v>
          </cell>
          <cell r="D10">
            <v>3458</v>
          </cell>
          <cell r="E10">
            <v>3742724548.25</v>
          </cell>
          <cell r="F10">
            <v>1848577106.70907</v>
          </cell>
        </row>
        <row r="11">
          <cell r="D11">
            <v>9045</v>
          </cell>
          <cell r="E11">
            <v>6658908020.25</v>
          </cell>
          <cell r="F11">
            <v>4189033606.850318</v>
          </cell>
        </row>
        <row r="12">
          <cell r="B12" t="str">
            <v>ECC-CANADA WEST</v>
          </cell>
          <cell r="C12" t="str">
            <v>EOL</v>
          </cell>
          <cell r="D12">
            <v>3727</v>
          </cell>
          <cell r="E12">
            <v>2164898186.0556016</v>
          </cell>
          <cell r="F12">
            <v>5091124857.3383493</v>
          </cell>
        </row>
        <row r="13">
          <cell r="C13" t="str">
            <v>NON-EOL</v>
          </cell>
          <cell r="D13">
            <v>2452</v>
          </cell>
          <cell r="E13">
            <v>2531949751.784708</v>
          </cell>
          <cell r="F13">
            <v>3483947885.1031747</v>
          </cell>
        </row>
        <row r="14">
          <cell r="D14">
            <v>6179</v>
          </cell>
          <cell r="E14">
            <v>4696847937.8403091</v>
          </cell>
          <cell r="F14">
            <v>8575072742.4415245</v>
          </cell>
        </row>
        <row r="15">
          <cell r="B15" t="str">
            <v>ENA-CANADA EAST</v>
          </cell>
          <cell r="C15" t="str">
            <v>EOL</v>
          </cell>
          <cell r="D15">
            <v>133</v>
          </cell>
          <cell r="E15">
            <v>42763300</v>
          </cell>
          <cell r="F15">
            <v>74922994.336955503</v>
          </cell>
        </row>
        <row r="16">
          <cell r="C16" t="str">
            <v>NON-EOL</v>
          </cell>
          <cell r="D16">
            <v>29</v>
          </cell>
          <cell r="E16">
            <v>13075000</v>
          </cell>
          <cell r="F16">
            <v>41567795.555</v>
          </cell>
        </row>
        <row r="17">
          <cell r="D17">
            <v>162</v>
          </cell>
          <cell r="E17">
            <v>55838300</v>
          </cell>
          <cell r="F17">
            <v>116490789.89195549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5457605685.9053812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3103244225.3131819</v>
          </cell>
        </row>
        <row r="20">
          <cell r="D20">
            <v>10362</v>
          </cell>
          <cell r="E20">
            <v>2551338786.5812998</v>
          </cell>
          <cell r="F20">
            <v>8560849911.2185631</v>
          </cell>
        </row>
        <row r="21">
          <cell r="B21" t="str">
            <v>NG-PRICE</v>
          </cell>
          <cell r="C21" t="str">
            <v>EOL</v>
          </cell>
          <cell r="D21">
            <v>44964</v>
          </cell>
          <cell r="E21">
            <v>17865236912</v>
          </cell>
          <cell r="F21">
            <v>66740329183.800003</v>
          </cell>
        </row>
        <row r="22">
          <cell r="C22" t="str">
            <v>NON-EOL</v>
          </cell>
          <cell r="D22">
            <v>35758</v>
          </cell>
          <cell r="E22">
            <v>39821631938.979996</v>
          </cell>
          <cell r="F22">
            <v>136923029357.03139</v>
          </cell>
        </row>
        <row r="23">
          <cell r="D23">
            <v>80722</v>
          </cell>
          <cell r="E23">
            <v>57686868850.979996</v>
          </cell>
          <cell r="F23">
            <v>203663358540.83139</v>
          </cell>
        </row>
        <row r="24">
          <cell r="B24" t="str">
            <v>TEXAS</v>
          </cell>
          <cell r="C24" t="str">
            <v>EOL</v>
          </cell>
          <cell r="D24">
            <v>3784</v>
          </cell>
          <cell r="E24">
            <v>1346556500</v>
          </cell>
          <cell r="F24">
            <v>1472090708.9710002</v>
          </cell>
        </row>
        <row r="25">
          <cell r="C25" t="str">
            <v>NON-EOL</v>
          </cell>
          <cell r="D25">
            <v>2747</v>
          </cell>
          <cell r="E25">
            <v>2030927296</v>
          </cell>
          <cell r="F25">
            <v>1166775126.2107997</v>
          </cell>
        </row>
        <row r="26">
          <cell r="D26">
            <v>6531</v>
          </cell>
          <cell r="E26">
            <v>3377483796</v>
          </cell>
          <cell r="F26">
            <v>2638865835.1817999</v>
          </cell>
        </row>
        <row r="27">
          <cell r="B27" t="str">
            <v>WEST</v>
          </cell>
          <cell r="C27" t="str">
            <v>EOL</v>
          </cell>
          <cell r="D27">
            <v>16211</v>
          </cell>
          <cell r="E27">
            <v>7707251600</v>
          </cell>
          <cell r="F27">
            <v>3190354998.8245625</v>
          </cell>
        </row>
        <row r="28">
          <cell r="C28" t="str">
            <v>NON-EOL</v>
          </cell>
          <cell r="D28">
            <v>7441</v>
          </cell>
          <cell r="E28">
            <v>5355035119.4899559</v>
          </cell>
          <cell r="F28">
            <v>2972974566.0669837</v>
          </cell>
        </row>
        <row r="29">
          <cell r="D29">
            <v>23652</v>
          </cell>
          <cell r="E29">
            <v>13062286719.489956</v>
          </cell>
          <cell r="F29">
            <v>6163329564.8915462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43746</v>
          </cell>
          <cell r="E6">
            <v>722428980</v>
          </cell>
          <cell r="F6">
            <v>2469276686.6057577</v>
          </cell>
        </row>
        <row r="7">
          <cell r="C7" t="str">
            <v>NON-EOL</v>
          </cell>
          <cell r="D7">
            <v>11638</v>
          </cell>
          <cell r="E7">
            <v>1194741719.7862504</v>
          </cell>
          <cell r="F7">
            <v>3889698165.9969645</v>
          </cell>
        </row>
        <row r="8">
          <cell r="D8">
            <v>55384</v>
          </cell>
          <cell r="E8">
            <v>1917170699.7862504</v>
          </cell>
          <cell r="F8">
            <v>6358974852.6027222</v>
          </cell>
        </row>
        <row r="9">
          <cell r="B9" t="str">
            <v>EAST</v>
          </cell>
          <cell r="C9" t="str">
            <v>EOL</v>
          </cell>
          <cell r="D9">
            <v>29303</v>
          </cell>
          <cell r="E9">
            <v>856828623</v>
          </cell>
          <cell r="F9">
            <v>3349817251.9916015</v>
          </cell>
        </row>
        <row r="10">
          <cell r="C10" t="str">
            <v>NON-EOL</v>
          </cell>
          <cell r="D10">
            <v>21456</v>
          </cell>
          <cell r="E10">
            <v>3975059825.4801607</v>
          </cell>
          <cell r="F10">
            <v>13322057728.258612</v>
          </cell>
        </row>
        <row r="11">
          <cell r="D11">
            <v>50759</v>
          </cell>
          <cell r="E11">
            <v>4831888448.4801607</v>
          </cell>
          <cell r="F11">
            <v>16671874980.250214</v>
          </cell>
        </row>
        <row r="12">
          <cell r="B12" t="str">
            <v>ECC-CANADA WEST</v>
          </cell>
          <cell r="C12" t="str">
            <v>EOL</v>
          </cell>
          <cell r="D12">
            <v>28564</v>
          </cell>
          <cell r="E12">
            <v>2313707882.2829905</v>
          </cell>
          <cell r="F12">
            <v>7255935002.1072168</v>
          </cell>
        </row>
        <row r="13">
          <cell r="C13" t="str">
            <v>NON-EOL</v>
          </cell>
          <cell r="D13">
            <v>11997</v>
          </cell>
          <cell r="E13">
            <v>1575163598.8647974</v>
          </cell>
          <cell r="F13">
            <v>4933694334.2015381</v>
          </cell>
        </row>
        <row r="14">
          <cell r="D14">
            <v>40561</v>
          </cell>
          <cell r="E14">
            <v>3888871481.147788</v>
          </cell>
          <cell r="F14">
            <v>12189629336.308754</v>
          </cell>
        </row>
        <row r="15">
          <cell r="B15" t="str">
            <v>ENA-CANADA EAST</v>
          </cell>
          <cell r="C15" t="str">
            <v>EOL</v>
          </cell>
          <cell r="D15">
            <v>2113</v>
          </cell>
          <cell r="E15">
            <v>278911034.01100004</v>
          </cell>
          <cell r="F15">
            <v>990622605.51401675</v>
          </cell>
        </row>
        <row r="16">
          <cell r="C16" t="str">
            <v>NON-EOL</v>
          </cell>
          <cell r="D16">
            <v>2553</v>
          </cell>
          <cell r="E16">
            <v>424061856.78910184</v>
          </cell>
          <cell r="F16">
            <v>1355005973.3005898</v>
          </cell>
        </row>
        <row r="17">
          <cell r="D17">
            <v>4666</v>
          </cell>
          <cell r="E17">
            <v>702972890.80010188</v>
          </cell>
          <cell r="F17">
            <v>2345628578.8146067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185</v>
          </cell>
          <cell r="E19">
            <v>718917105.00705504</v>
          </cell>
          <cell r="F19">
            <v>2712936890.5220265</v>
          </cell>
        </row>
        <row r="20">
          <cell r="D20">
            <v>186</v>
          </cell>
          <cell r="E20">
            <v>718927105.00705504</v>
          </cell>
          <cell r="F20">
            <v>2712963890.5220265</v>
          </cell>
        </row>
        <row r="21">
          <cell r="B21" t="str">
            <v>TEXAS</v>
          </cell>
          <cell r="C21" t="str">
            <v>EOL</v>
          </cell>
          <cell r="D21">
            <v>4475</v>
          </cell>
          <cell r="E21">
            <v>134087668</v>
          </cell>
          <cell r="F21">
            <v>498474705.3215</v>
          </cell>
        </row>
        <row r="22">
          <cell r="C22" t="str">
            <v>NON-EOL</v>
          </cell>
          <cell r="D22">
            <v>5722</v>
          </cell>
          <cell r="E22">
            <v>1208996339.1624212</v>
          </cell>
          <cell r="F22">
            <v>3986660782.8794522</v>
          </cell>
        </row>
        <row r="23">
          <cell r="D23">
            <v>10197</v>
          </cell>
          <cell r="E23">
            <v>1343084007.1624212</v>
          </cell>
          <cell r="F23">
            <v>4485135488.2009525</v>
          </cell>
        </row>
        <row r="24">
          <cell r="B24" t="str">
            <v>WEST</v>
          </cell>
          <cell r="C24" t="str">
            <v>EOL</v>
          </cell>
          <cell r="D24">
            <v>21671</v>
          </cell>
          <cell r="E24">
            <v>242104860</v>
          </cell>
          <cell r="F24">
            <v>935005481.64199996</v>
          </cell>
        </row>
        <row r="25">
          <cell r="C25" t="str">
            <v>NON-EOL</v>
          </cell>
          <cell r="D25">
            <v>8970</v>
          </cell>
          <cell r="E25">
            <v>909667642.40600002</v>
          </cell>
          <cell r="F25">
            <v>3072232489.684844</v>
          </cell>
        </row>
        <row r="26">
          <cell r="D26">
            <v>30641</v>
          </cell>
          <cell r="E26">
            <v>1151772502.4060001</v>
          </cell>
          <cell r="F26">
            <v>4007237971.3268442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zoomScale="75" workbookViewId="0">
      <selection activeCell="A4" sqref="A4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50922</v>
      </c>
      <c r="E11" s="24">
        <f>(D11/D13)*100</f>
        <v>78.766879611440245</v>
      </c>
      <c r="F11" s="23">
        <f>'[1]PHYSICAL+FINANCIAL PIVOT '!E6</f>
        <v>6979773980</v>
      </c>
      <c r="G11" s="24">
        <f>(F11/F13)*100</f>
        <v>73.610194124539248</v>
      </c>
      <c r="H11" s="23">
        <f>'[1]PHYSICAL+FINANCIAL PIVOT '!F6</f>
        <v>5726347700.6257553</v>
      </c>
      <c r="I11" s="24">
        <f>(H11/H13)*100</f>
        <v>52.785974157690809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13727</v>
      </c>
      <c r="E12" s="28">
        <f>(D12/D13)*100</f>
        <v>21.233120388559762</v>
      </c>
      <c r="F12" s="27">
        <f>'[1]PHYSICAL+FINANCIAL PIVOT '!E7</f>
        <v>2502301244.7862506</v>
      </c>
      <c r="G12" s="28">
        <f>(F12/F13)*100</f>
        <v>26.389805875460752</v>
      </c>
      <c r="H12" s="27">
        <f>'[1]PHYSICAL+FINANCIAL PIVOT '!F7</f>
        <v>5121889529.0577993</v>
      </c>
      <c r="I12" s="28">
        <f>(H12/H13)*100</f>
        <v>47.214025842309184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64649</v>
      </c>
      <c r="E13" s="30"/>
      <c r="F13" s="29">
        <f>'[1]PHYSICAL+FINANCIAL PIVOT '!E8</f>
        <v>9482075224.7862511</v>
      </c>
      <c r="G13" s="30"/>
      <c r="H13" s="29">
        <f>'[1]PHYSICAL+FINANCIAL PIVOT '!F8</f>
        <v>10848237229.683556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34890</v>
      </c>
      <c r="E15" s="24">
        <f>(D15/D17)*100</f>
        <v>58.340579225469867</v>
      </c>
      <c r="F15" s="23">
        <f>'[1]PHYSICAL+FINANCIAL PIVOT '!E9</f>
        <v>3773012095</v>
      </c>
      <c r="G15" s="24">
        <f>(F15/F17)*100</f>
        <v>32.835078971831713</v>
      </c>
      <c r="H15" s="23">
        <f>'[1]PHYSICAL+FINANCIAL PIVOT '!F9</f>
        <v>5690273752.1328554</v>
      </c>
      <c r="I15" s="24">
        <f>(H15/H17)*100</f>
        <v>27.27720956340065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24914</v>
      </c>
      <c r="E16" s="28">
        <f>(D16/D17)*100</f>
        <v>41.659420774530133</v>
      </c>
      <c r="F16" s="27">
        <f>'[1]PHYSICAL+FINANCIAL PIVOT '!E10</f>
        <v>7717784373.7301674</v>
      </c>
      <c r="G16" s="28">
        <f>(F16/F17)*100</f>
        <v>67.164921028168294</v>
      </c>
      <c r="H16" s="27">
        <f>'[1]PHYSICAL+FINANCIAL PIVOT '!F10</f>
        <v>15170634834.96768</v>
      </c>
      <c r="I16" s="28">
        <f>(H16/H17)*100</f>
        <v>72.72279043659934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59804</v>
      </c>
      <c r="E17" s="30"/>
      <c r="F17" s="29">
        <f>'[1]PHYSICAL+FINANCIAL PIVOT '!E11</f>
        <v>11490796468.730167</v>
      </c>
      <c r="G17" s="30"/>
      <c r="H17" s="29">
        <f>'[1]PHYSICAL+FINANCIAL PIVOT '!F11</f>
        <v>20860908587.100536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32291</v>
      </c>
      <c r="E19" s="24">
        <f>(D19/D21)*100</f>
        <v>69.086435601198119</v>
      </c>
      <c r="F19" s="23">
        <f>'[1]PHYSICAL+FINANCIAL PIVOT '!E12</f>
        <v>4478606068.3385572</v>
      </c>
      <c r="G19" s="24">
        <f>(F19/F21)*100</f>
        <v>52.163433834487286</v>
      </c>
      <c r="H19" s="23">
        <f>'[1]PHYSICAL+FINANCIAL PIVOT '!F12</f>
        <v>12347059859.445557</v>
      </c>
      <c r="I19" s="24">
        <f>(H19/H21)*100</f>
        <v>59.461772254758436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14449</v>
      </c>
      <c r="E20" s="28">
        <f>(D20/D21)*100</f>
        <v>30.913564398801885</v>
      </c>
      <c r="F20" s="27">
        <f>'[1]PHYSICAL+FINANCIAL PIVOT '!E13</f>
        <v>4107113350.6494923</v>
      </c>
      <c r="G20" s="28">
        <f>(F20/F21)*100</f>
        <v>47.836566165512714</v>
      </c>
      <c r="H20" s="27">
        <f>'[1]PHYSICAL+FINANCIAL PIVOT '!F13</f>
        <v>8417642219.3046808</v>
      </c>
      <c r="I20" s="28">
        <f>(H20/H21)*100</f>
        <v>40.538227745241571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46740</v>
      </c>
      <c r="E21" s="30"/>
      <c r="F21" s="29">
        <f>'[1]PHYSICAL+FINANCIAL PIVOT '!E14</f>
        <v>8585719418.9880495</v>
      </c>
      <c r="G21" s="30"/>
      <c r="H21" s="29">
        <f>'[1]PHYSICAL+FINANCIAL PIVOT '!F14</f>
        <v>20764702078.750237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2246</v>
      </c>
      <c r="E23" s="24">
        <f>(D23/D25)*100</f>
        <v>46.520298260149126</v>
      </c>
      <c r="F23" s="23">
        <f>'[1]PHYSICAL+FINANCIAL PIVOT '!E15</f>
        <v>321674334.01100004</v>
      </c>
      <c r="G23" s="24">
        <f>(F23/F25)*100</f>
        <v>42.391880603635002</v>
      </c>
      <c r="H23" s="23">
        <f>'[1]PHYSICAL+FINANCIAL PIVOT '!F15</f>
        <v>1065545599.8509707</v>
      </c>
      <c r="I23" s="24">
        <f>(H23/H25)*100</f>
        <v>43.27757676553027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2582</v>
      </c>
      <c r="E24" s="28">
        <f>(D24/D25)*100</f>
        <v>53.479701739850874</v>
      </c>
      <c r="F24" s="27">
        <f>'[1]PHYSICAL+FINANCIAL PIVOT '!E16</f>
        <v>437136856.78910148</v>
      </c>
      <c r="G24" s="28">
        <f>(F24/F25)*100</f>
        <v>57.608119396364998</v>
      </c>
      <c r="H24" s="27">
        <f>'[1]PHYSICAL+FINANCIAL PIVOT '!F16</f>
        <v>1396573768.8555896</v>
      </c>
      <c r="I24" s="28">
        <f>(H24/H25)*100</f>
        <v>56.722423234469744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4828</v>
      </c>
      <c r="E25" s="30"/>
      <c r="F25" s="29">
        <f>'[1]PHYSICAL+FINANCIAL PIVOT '!E17</f>
        <v>758811190.80010152</v>
      </c>
      <c r="G25" s="30"/>
      <c r="H25" s="29">
        <f>'[1]PHYSICAL+FINANCIAL PIVOT '!F17</f>
        <v>2462119368.7065601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7540</v>
      </c>
      <c r="E27" s="24">
        <f>(D27/D29)*100</f>
        <v>72.765875313646006</v>
      </c>
      <c r="F27" s="23">
        <f>'[1]PHYSICAL+FINANCIAL PIVOT '!E18</f>
        <v>1583324882</v>
      </c>
      <c r="G27" s="24">
        <f>(F27/F29)*100</f>
        <v>62.058590193017729</v>
      </c>
      <c r="H27" s="23">
        <f>'[1]PHYSICAL+FINANCIAL PIVOT '!F18</f>
        <v>5457605685.9053793</v>
      </c>
      <c r="I27" s="24">
        <f>(H27/H29)*100</f>
        <v>63.750746041622143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2822</v>
      </c>
      <c r="E28" s="28">
        <f>(D28/D29)*100</f>
        <v>27.234124686353983</v>
      </c>
      <c r="F28" s="27">
        <f>'[1]PHYSICAL+FINANCIAL PIVOT '!E19</f>
        <v>968013904.58130002</v>
      </c>
      <c r="G28" s="28">
        <f>(F28/F29)*100</f>
        <v>37.941409806982278</v>
      </c>
      <c r="H28" s="27">
        <f>'[1]PHYSICAL+FINANCIAL PIVOT '!F19</f>
        <v>3103244225.3131814</v>
      </c>
      <c r="I28" s="28">
        <f>(H28/H29)*100</f>
        <v>36.249253958377849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10362</v>
      </c>
      <c r="E29" s="30"/>
      <c r="F29" s="29">
        <f>'[1]PHYSICAL+FINANCIAL PIVOT '!E20</f>
        <v>2551338786.5812998</v>
      </c>
      <c r="G29" s="30"/>
      <c r="H29" s="29">
        <f>'[1]PHYSICAL+FINANCIAL PIVOT '!F20</f>
        <v>8560849911.2185612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44965</v>
      </c>
      <c r="E31" s="24">
        <f>(D31/D33)*100</f>
        <v>55.575468433282246</v>
      </c>
      <c r="F31" s="23">
        <f>'[1]PHYSICAL+FINANCIAL PIVOT '!E21</f>
        <v>17865246912</v>
      </c>
      <c r="G31" s="24">
        <f>(F31/F33)*100</f>
        <v>30.588140474042579</v>
      </c>
      <c r="H31" s="23">
        <f>'[1]PHYSICAL+FINANCIAL PIVOT '!F21</f>
        <v>66740356183.800003</v>
      </c>
      <c r="I31" s="24">
        <f>(H31/H33)*100</f>
        <v>32.339153735041357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35943</v>
      </c>
      <c r="E32" s="28">
        <f>(D32/D33)*100</f>
        <v>44.424531566717754</v>
      </c>
      <c r="F32" s="27">
        <f>'[1]PHYSICAL+FINANCIAL PIVOT '!E22</f>
        <v>40540549043.987053</v>
      </c>
      <c r="G32" s="28">
        <f>(F32/F33)*100</f>
        <v>69.411859525957425</v>
      </c>
      <c r="H32" s="27">
        <f>'[1]PHYSICAL+FINANCIAL PIVOT '!F22</f>
        <v>139635966247.55338</v>
      </c>
      <c r="I32" s="28">
        <f>(H32/H33)*100</f>
        <v>67.660846264958636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80908</v>
      </c>
      <c r="E33" s="30"/>
      <c r="F33" s="29">
        <f>'[1]PHYSICAL+FINANCIAL PIVOT '!E23</f>
        <v>58405795955.987053</v>
      </c>
      <c r="G33" s="30"/>
      <c r="H33" s="29">
        <f>'[1]PHYSICAL+FINANCIAL PIVOT '!F23</f>
        <v>206376322431.35339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8259</v>
      </c>
      <c r="E35" s="24">
        <f>(D35/D37)*100</f>
        <v>49.372309899569586</v>
      </c>
      <c r="F35" s="23">
        <f>'[1]PHYSICAL+FINANCIAL PIVOT '!E24</f>
        <v>1480644168</v>
      </c>
      <c r="G35" s="24">
        <f>(F35/F37)*100</f>
        <v>31.36580660928291</v>
      </c>
      <c r="H35" s="23">
        <f>'[1]PHYSICAL+FINANCIAL PIVOT '!F24</f>
        <v>1970565414.2925003</v>
      </c>
      <c r="I35" s="24">
        <f>(H35/H37)*100</f>
        <v>27.660935545093345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8469</v>
      </c>
      <c r="E36" s="28">
        <f>(D36/D37)*100</f>
        <v>50.627690100430414</v>
      </c>
      <c r="F36" s="27">
        <f>'[1]PHYSICAL+FINANCIAL PIVOT '!E25</f>
        <v>3239923635.1624222</v>
      </c>
      <c r="G36" s="28">
        <f>(F36/F37)*100</f>
        <v>68.634193390717087</v>
      </c>
      <c r="H36" s="27">
        <f>'[1]PHYSICAL+FINANCIAL PIVOT '!F25</f>
        <v>5153435909.0902519</v>
      </c>
      <c r="I36" s="28">
        <f>(H36/H37)*100</f>
        <v>72.339064454906648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16728</v>
      </c>
      <c r="E37" s="30"/>
      <c r="F37" s="29">
        <f>'[1]PHYSICAL+FINANCIAL PIVOT '!E26</f>
        <v>4720567803.1624222</v>
      </c>
      <c r="G37" s="30"/>
      <c r="H37" s="29">
        <f>'[1]PHYSICAL+FINANCIAL PIVOT '!F26</f>
        <v>7124001323.3827524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37882</v>
      </c>
      <c r="E39" s="24">
        <f>(D39/D41)*100</f>
        <v>69.773267272024015</v>
      </c>
      <c r="F39" s="23">
        <f>'[1]PHYSICAL+FINANCIAL PIVOT '!E27</f>
        <v>7949356460</v>
      </c>
      <c r="G39" s="24">
        <f>(F39/F41)*100</f>
        <v>55.926011956911402</v>
      </c>
      <c r="H39" s="23">
        <f>'[1]PHYSICAL+FINANCIAL PIVOT '!F27</f>
        <v>4125360480.4665618</v>
      </c>
      <c r="I39" s="24">
        <f>(H39/H41)*100</f>
        <v>40.5617529776558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16411</v>
      </c>
      <c r="E40" s="28">
        <f>(D40/D41)*100</f>
        <v>30.226732727975978</v>
      </c>
      <c r="F40" s="27">
        <f>'[1]PHYSICAL+FINANCIAL PIVOT '!E28</f>
        <v>6264702761.8959551</v>
      </c>
      <c r="G40" s="28">
        <f>(F40/F41)*100</f>
        <v>44.073988043088598</v>
      </c>
      <c r="H40" s="27">
        <f>'[1]PHYSICAL+FINANCIAL PIVOT '!F28</f>
        <v>6045207055.7518387</v>
      </c>
      <c r="I40" s="28">
        <f>(H40/H41)*100</f>
        <v>59.438247022344193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54293</v>
      </c>
      <c r="E41" s="30"/>
      <c r="F41" s="29">
        <f>'[1]PHYSICAL+FINANCIAL PIVOT '!E29</f>
        <v>14214059221.895954</v>
      </c>
      <c r="G41" s="30"/>
      <c r="H41" s="29">
        <f>'[1]PHYSICAL+FINANCIAL PIVOT '!F29</f>
        <v>10170567536.218401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218995</v>
      </c>
      <c r="E43" s="24">
        <f>(D43/D45)*100</f>
        <v>64.731667809595876</v>
      </c>
      <c r="F43" s="23">
        <f>SUM(F39,F35,F31,F27,F23,F19,F15,F11)</f>
        <v>44431638899.349564</v>
      </c>
      <c r="G43" s="24">
        <f>(F43/F45)*100</f>
        <v>40.315738962281834</v>
      </c>
      <c r="H43" s="23">
        <f>SUM(H39,H35,H31,H27,H23,H19,H15,H11)</f>
        <v>103123114676.51959</v>
      </c>
      <c r="I43" s="24">
        <f>(H43/H45)*100</f>
        <v>35.910414589173925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119317</v>
      </c>
      <c r="E44" s="28">
        <f>(D44/D45)*100</f>
        <v>35.268332190404124</v>
      </c>
      <c r="F44" s="27">
        <f>SUM(F40,F36,F32,F28,F24,F20,F16,F12)</f>
        <v>65777525171.581734</v>
      </c>
      <c r="G44" s="28">
        <f>(F44/F45)*100</f>
        <v>59.684261037718159</v>
      </c>
      <c r="H44" s="27">
        <f>SUM(H40,H36,H32,H28,H24,H20,H16,H12)</f>
        <v>184044593789.89441</v>
      </c>
      <c r="I44" s="28">
        <f>(H44/H45)*100</f>
        <v>64.089585410826061</v>
      </c>
      <c r="J44" s="8"/>
    </row>
    <row r="45" spans="1:10" x14ac:dyDescent="0.25">
      <c r="A45" s="4"/>
      <c r="B45" s="4" t="s">
        <v>8</v>
      </c>
      <c r="C45" s="4"/>
      <c r="D45" s="29">
        <f>SUM(D43:D44)</f>
        <v>338312</v>
      </c>
      <c r="E45" s="30"/>
      <c r="F45" s="29">
        <f>SUM(F43:F44)</f>
        <v>110209164070.9313</v>
      </c>
      <c r="G45" s="30"/>
      <c r="H45" s="29">
        <f>SUM(H43:H44)</f>
        <v>287167708466.414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7176</v>
      </c>
      <c r="E11" s="24">
        <f>(D11/D13)*100</f>
        <v>77.452779276848347</v>
      </c>
      <c r="F11" s="23">
        <f>'[1]FINANCIAL PIVOT'!E6</f>
        <v>6257345000</v>
      </c>
      <c r="G11" s="24">
        <f>(F11/F13)*100</f>
        <v>82.715452380411904</v>
      </c>
      <c r="H11" s="23">
        <f>'[1]FINANCIAL PIVOT'!F6</f>
        <v>3257071014.0200005</v>
      </c>
      <c r="I11" s="24">
        <f>(H11/H13)*100</f>
        <v>72.552476118313564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2089</v>
      </c>
      <c r="E12" s="28">
        <f>(D12/D13)*100</f>
        <v>22.547220723151646</v>
      </c>
      <c r="F12" s="27">
        <f>'[1]FINANCIAL PIVOT'!E7</f>
        <v>1307559525</v>
      </c>
      <c r="G12" s="28">
        <f>(F12/F13)*100</f>
        <v>17.2845476195881</v>
      </c>
      <c r="H12" s="27">
        <f>'[1]FINANCIAL PIVOT'!F7</f>
        <v>1232191363.0608237</v>
      </c>
      <c r="I12" s="28">
        <f>(H12/H13)*100</f>
        <v>27.447523881686443</v>
      </c>
    </row>
    <row r="13" spans="1:9" x14ac:dyDescent="0.25">
      <c r="A13" s="4"/>
      <c r="B13" s="4" t="s">
        <v>8</v>
      </c>
      <c r="C13" s="4"/>
      <c r="D13" s="29">
        <f>'[1]FINANCIAL PIVOT'!D8</f>
        <v>9265</v>
      </c>
      <c r="E13" s="30"/>
      <c r="F13" s="29">
        <f>'[1]FINANCIAL PIVOT'!E8</f>
        <v>7564904525</v>
      </c>
      <c r="G13" s="30"/>
      <c r="H13" s="29">
        <f>'[1]FINANCIAL PIVOT'!F8</f>
        <v>4489262377.0808239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5587</v>
      </c>
      <c r="E15" s="24">
        <f>(D15/D17)*100</f>
        <v>61.768933112216693</v>
      </c>
      <c r="F15" s="23">
        <f>'[1]FINANCIAL PIVOT'!E9</f>
        <v>2916183472</v>
      </c>
      <c r="G15" s="24">
        <f>(F15/F17)*100</f>
        <v>43.79371907723867</v>
      </c>
      <c r="H15" s="23">
        <f>'[1]FINANCIAL PIVOT'!F9</f>
        <v>2340456500.1412482</v>
      </c>
      <c r="I15" s="24">
        <f>(H15/H17)*100</f>
        <v>55.871036611258127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3458</v>
      </c>
      <c r="E16" s="28">
        <f>(D16/D17)*100</f>
        <v>38.231066887783307</v>
      </c>
      <c r="F16" s="27">
        <f>'[1]FINANCIAL PIVOT'!E10</f>
        <v>3742724548.25</v>
      </c>
      <c r="G16" s="28">
        <f>(F16/F17)*100</f>
        <v>56.20628092276133</v>
      </c>
      <c r="H16" s="27">
        <f>'[1]FINANCIAL PIVOT'!F10</f>
        <v>1848577106.70907</v>
      </c>
      <c r="I16" s="28">
        <f>(H16/H17)*100</f>
        <v>44.128963388741873</v>
      </c>
    </row>
    <row r="17" spans="1:9" x14ac:dyDescent="0.25">
      <c r="A17" s="4"/>
      <c r="B17" s="4" t="s">
        <v>8</v>
      </c>
      <c r="C17" s="4"/>
      <c r="D17" s="29">
        <f>'[1]FINANCIAL PIVOT'!D11</f>
        <v>9045</v>
      </c>
      <c r="E17" s="30"/>
      <c r="F17" s="29">
        <f>'[1]FINANCIAL PIVOT'!E11</f>
        <v>6658908020.25</v>
      </c>
      <c r="G17" s="30"/>
      <c r="H17" s="29">
        <f>'[1]FINANCIAL PIVOT'!F11</f>
        <v>4189033606.850318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3727</v>
      </c>
      <c r="E19" s="24">
        <f>(D19/D21)*100</f>
        <v>60.317203430975887</v>
      </c>
      <c r="F19" s="23">
        <f>'[1]FINANCIAL PIVOT'!E12</f>
        <v>2164898186.0556016</v>
      </c>
      <c r="G19" s="24">
        <f>(F19/F21)*100</f>
        <v>46.09257558913135</v>
      </c>
      <c r="H19" s="23">
        <f>'[1]FINANCIAL PIVOT'!F12</f>
        <v>5091124857.3383493</v>
      </c>
      <c r="I19" s="24">
        <f>(H19/H21)*100</f>
        <v>59.371214801949144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2452</v>
      </c>
      <c r="E20" s="28">
        <f>(D20/D21)*100</f>
        <v>39.682796569024113</v>
      </c>
      <c r="F20" s="27">
        <f>'[1]FINANCIAL PIVOT'!E13</f>
        <v>2531949751.784708</v>
      </c>
      <c r="G20" s="28">
        <f>(F20/F21)*100</f>
        <v>53.907424410868657</v>
      </c>
      <c r="H20" s="27">
        <f>'[1]FINANCIAL PIVOT'!F13</f>
        <v>3483947885.1031747</v>
      </c>
      <c r="I20" s="28">
        <f>(H20/H21)*100</f>
        <v>40.628785198050842</v>
      </c>
    </row>
    <row r="21" spans="1:9" x14ac:dyDescent="0.25">
      <c r="A21" s="4"/>
      <c r="B21" s="4" t="s">
        <v>8</v>
      </c>
      <c r="C21" s="4"/>
      <c r="D21" s="29">
        <f>'[1]FINANCIAL PIVOT'!D14</f>
        <v>6179</v>
      </c>
      <c r="E21" s="30"/>
      <c r="F21" s="29">
        <f>'[1]FINANCIAL PIVOT'!E14</f>
        <v>4696847937.8403091</v>
      </c>
      <c r="G21" s="30"/>
      <c r="H21" s="29">
        <f>'[1]FINANCIAL PIVOT'!F14</f>
        <v>8575072742.4415245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133</v>
      </c>
      <c r="E23" s="24">
        <f>(D23/D25)*100</f>
        <v>82.098765432098759</v>
      </c>
      <c r="F23" s="23">
        <f>'[1]FINANCIAL PIVOT'!E15</f>
        <v>42763300</v>
      </c>
      <c r="G23" s="24">
        <f>(F23/F25)*100</f>
        <v>76.584172512415321</v>
      </c>
      <c r="H23" s="23">
        <f>'[1]FINANCIAL PIVOT'!F15</f>
        <v>74922994.336955503</v>
      </c>
      <c r="I23" s="24">
        <f>(H23/H25)*100</f>
        <v>64.316667786737582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29</v>
      </c>
      <c r="E24" s="28">
        <f>(D24/D25)*100</f>
        <v>17.901234567901234</v>
      </c>
      <c r="F24" s="27">
        <f>'[1]FINANCIAL PIVOT'!E16</f>
        <v>13075000</v>
      </c>
      <c r="G24" s="28">
        <f>(F24/F25)*100</f>
        <v>23.415827487584686</v>
      </c>
      <c r="H24" s="27">
        <f>'[1]FINANCIAL PIVOT'!F16</f>
        <v>41567795.555</v>
      </c>
      <c r="I24" s="28">
        <f>(H24/H25)*100</f>
        <v>35.683332213262418</v>
      </c>
    </row>
    <row r="25" spans="1:9" x14ac:dyDescent="0.25">
      <c r="A25" s="4"/>
      <c r="B25" s="4" t="s">
        <v>8</v>
      </c>
      <c r="C25" s="4"/>
      <c r="D25" s="29">
        <f>'[1]FINANCIAL PIVOT'!D17</f>
        <v>162</v>
      </c>
      <c r="E25" s="30"/>
      <c r="F25" s="29">
        <f>'[1]FINANCIAL PIVOT'!E17</f>
        <v>55838300</v>
      </c>
      <c r="G25" s="30"/>
      <c r="H25" s="29">
        <f>'[1]FINANCIAL PIVOT'!F17</f>
        <v>116490789.89195549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7540</v>
      </c>
      <c r="E27" s="24">
        <f>(D27/D29)*100</f>
        <v>72.765875313646006</v>
      </c>
      <c r="F27" s="23">
        <f>'[1]FINANCIAL PIVOT'!E18</f>
        <v>1583324882</v>
      </c>
      <c r="G27" s="24">
        <f>(F27/F29)*100</f>
        <v>62.058590193017729</v>
      </c>
      <c r="H27" s="23">
        <f>'[1]FINANCIAL PIVOT'!F18</f>
        <v>5457605685.9053812</v>
      </c>
      <c r="I27" s="24">
        <f>(H27/H29)*100</f>
        <v>63.750746041622143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2822</v>
      </c>
      <c r="E28" s="28">
        <f>(D28/D29)*100</f>
        <v>27.234124686353983</v>
      </c>
      <c r="F28" s="27">
        <f>'[1]FINANCIAL PIVOT'!E19</f>
        <v>968013904.58130002</v>
      </c>
      <c r="G28" s="28">
        <f>(F28/F29)*100</f>
        <v>37.941409806982278</v>
      </c>
      <c r="H28" s="27">
        <f>'[1]FINANCIAL PIVOT'!F19</f>
        <v>3103244225.3131819</v>
      </c>
      <c r="I28" s="28">
        <f>(H28/H29)*100</f>
        <v>36.249253958377849</v>
      </c>
    </row>
    <row r="29" spans="1:9" x14ac:dyDescent="0.25">
      <c r="A29" s="4"/>
      <c r="B29" s="4" t="s">
        <v>8</v>
      </c>
      <c r="C29" s="4"/>
      <c r="D29" s="29">
        <f>'[1]FINANCIAL PIVOT'!D20</f>
        <v>10362</v>
      </c>
      <c r="E29" s="30"/>
      <c r="F29" s="29">
        <f>'[1]FINANCIAL PIVOT'!E20</f>
        <v>2551338786.5812998</v>
      </c>
      <c r="G29" s="30"/>
      <c r="H29" s="29">
        <f>'[1]FINANCIAL PIVOT'!F20</f>
        <v>8560849911.2185631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44964</v>
      </c>
      <c r="E31" s="24">
        <f>(D31/D33)*100</f>
        <v>55.702286861078761</v>
      </c>
      <c r="F31" s="23">
        <f>'[1]FINANCIAL PIVOT'!E21</f>
        <v>17865236912</v>
      </c>
      <c r="G31" s="24">
        <f>(F31/F33)*100</f>
        <v>30.969330226867569</v>
      </c>
      <c r="H31" s="23">
        <f>'[1]FINANCIAL PIVOT'!F21</f>
        <v>66740329183.800003</v>
      </c>
      <c r="I31" s="24">
        <f>(H31/H33)*100</f>
        <v>32.769924674702636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35758</v>
      </c>
      <c r="E32" s="28">
        <f>(D32/D33)*100</f>
        <v>44.297713138921239</v>
      </c>
      <c r="F32" s="27">
        <f>'[1]FINANCIAL PIVOT'!E22</f>
        <v>39821631938.979996</v>
      </c>
      <c r="G32" s="28">
        <f>(F32/F33)*100</f>
        <v>69.030669773132431</v>
      </c>
      <c r="H32" s="27">
        <f>'[1]FINANCIAL PIVOT'!F22</f>
        <v>136923029357.03139</v>
      </c>
      <c r="I32" s="28">
        <f>(H32/H33)*100</f>
        <v>67.230075325297364</v>
      </c>
    </row>
    <row r="33" spans="1:9" x14ac:dyDescent="0.25">
      <c r="A33" s="4"/>
      <c r="B33" s="4" t="s">
        <v>8</v>
      </c>
      <c r="C33" s="4"/>
      <c r="D33" s="29">
        <f>'[1]FINANCIAL PIVOT'!D23</f>
        <v>80722</v>
      </c>
      <c r="E33" s="30"/>
      <c r="F33" s="29">
        <f>'[1]FINANCIAL PIVOT'!E23</f>
        <v>57686868850.979996</v>
      </c>
      <c r="G33" s="30"/>
      <c r="H33" s="29">
        <f>'[1]FINANCIAL PIVOT'!F23</f>
        <v>203663358540.83139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3784</v>
      </c>
      <c r="E35" s="24">
        <f>(D35/D37)*100</f>
        <v>57.939059868320321</v>
      </c>
      <c r="F35" s="23">
        <f>'[1]FINANCIAL PIVOT'!E24</f>
        <v>1346556500</v>
      </c>
      <c r="G35" s="24">
        <f>(F35/F37)*100</f>
        <v>39.868629468918407</v>
      </c>
      <c r="H35" s="23">
        <f>'[1]FINANCIAL PIVOT'!F24</f>
        <v>1472090708.9710002</v>
      </c>
      <c r="I35" s="24">
        <f>(H35/H37)*100</f>
        <v>55.784977369627555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2747</v>
      </c>
      <c r="E36" s="28">
        <f>(D36/D37)*100</f>
        <v>42.060940131679679</v>
      </c>
      <c r="F36" s="27">
        <f>'[1]FINANCIAL PIVOT'!E25</f>
        <v>2030927296</v>
      </c>
      <c r="G36" s="28">
        <f>(F36/F37)*100</f>
        <v>60.131370531081593</v>
      </c>
      <c r="H36" s="27">
        <f>'[1]FINANCIAL PIVOT'!F25</f>
        <v>1166775126.2107997</v>
      </c>
      <c r="I36" s="28">
        <f>(H36/H37)*100</f>
        <v>44.215022630372445</v>
      </c>
    </row>
    <row r="37" spans="1:9" x14ac:dyDescent="0.25">
      <c r="A37" s="4"/>
      <c r="B37" s="4" t="s">
        <v>8</v>
      </c>
      <c r="C37" s="4"/>
      <c r="D37" s="29">
        <f>'[1]FINANCIAL PIVOT'!D26</f>
        <v>6531</v>
      </c>
      <c r="E37" s="30"/>
      <c r="F37" s="29">
        <f>'[1]FINANCIAL PIVOT'!E26</f>
        <v>3377483796</v>
      </c>
      <c r="G37" s="30"/>
      <c r="H37" s="29">
        <f>'[1]FINANCIAL PIVOT'!F26</f>
        <v>2638865835.1817999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16211</v>
      </c>
      <c r="E39" s="24">
        <f>(D39/D41)*100</f>
        <v>68.539658379841029</v>
      </c>
      <c r="F39" s="23">
        <f>'[1]FINANCIAL PIVOT'!E27</f>
        <v>7707251600</v>
      </c>
      <c r="G39" s="24">
        <f>(F39/F41)*100</f>
        <v>59.003846458983148</v>
      </c>
      <c r="H39" s="23">
        <f>'[1]FINANCIAL PIVOT'!F27</f>
        <v>3190354998.8245625</v>
      </c>
      <c r="I39" s="24">
        <f>(H39/H41)*100</f>
        <v>51.763498369419125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7441</v>
      </c>
      <c r="E40" s="28">
        <f>(D40/D41)*100</f>
        <v>31.460341620158971</v>
      </c>
      <c r="F40" s="27">
        <f>'[1]FINANCIAL PIVOT'!E28</f>
        <v>5355035119.4899559</v>
      </c>
      <c r="G40" s="28">
        <f>(F40/F41)*100</f>
        <v>40.996153541016852</v>
      </c>
      <c r="H40" s="27">
        <f>'[1]FINANCIAL PIVOT'!F28</f>
        <v>2972974566.0669837</v>
      </c>
      <c r="I40" s="28">
        <f>(H40/H41)*100</f>
        <v>48.236501630580875</v>
      </c>
    </row>
    <row r="41" spans="1:9" x14ac:dyDescent="0.25">
      <c r="A41" s="4"/>
      <c r="B41" s="4" t="s">
        <v>8</v>
      </c>
      <c r="C41" s="4"/>
      <c r="D41" s="29">
        <f>'[1]FINANCIAL PIVOT'!D29</f>
        <v>23652</v>
      </c>
      <c r="E41" s="30"/>
      <c r="F41" s="29">
        <f>'[1]FINANCIAL PIVOT'!E29</f>
        <v>13062286719.489956</v>
      </c>
      <c r="G41" s="30"/>
      <c r="H41" s="29">
        <f>'[1]FINANCIAL PIVOT'!F29</f>
        <v>6163329564.8915462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89122</v>
      </c>
      <c r="E43" s="24">
        <f>(D43/D45)*100</f>
        <v>61.076769144313928</v>
      </c>
      <c r="F43" s="23">
        <f>SUM(F39,F35,F31,F27,F23,F19,F15,F11)</f>
        <v>39883559852.055603</v>
      </c>
      <c r="G43" s="24">
        <f>(F43/F45)*100</f>
        <v>41.695445032522272</v>
      </c>
      <c r="H43" s="23">
        <f>SUM(H39,H35,H31,H27,H23,H19,H15,H11)</f>
        <v>87623955943.337509</v>
      </c>
      <c r="I43" s="24">
        <f>(H43/H45)*100</f>
        <v>36.755591176332473</v>
      </c>
    </row>
    <row r="44" spans="1:9" x14ac:dyDescent="0.25">
      <c r="A44" s="25"/>
      <c r="B44" s="26" t="s">
        <v>10</v>
      </c>
      <c r="C44" s="26"/>
      <c r="D44" s="27">
        <f>SUM(D40,D36,D32,D28,D24,D20,D16,D12)</f>
        <v>56796</v>
      </c>
      <c r="E44" s="28">
        <f>(D44/D45)*100</f>
        <v>38.923230855686072</v>
      </c>
      <c r="F44" s="27">
        <f>SUM(F40,F36,F32,F28,F24,F20,F16,F12)</f>
        <v>55770917084.08596</v>
      </c>
      <c r="G44" s="28">
        <f>(F44/F45)*100</f>
        <v>58.304554967477721</v>
      </c>
      <c r="H44" s="27">
        <f>SUM(H40,H36,H32,H28,H24,H20,H16,H12)</f>
        <v>150772307425.05042</v>
      </c>
      <c r="I44" s="28">
        <f>(H44/H45)*100</f>
        <v>63.244408823667527</v>
      </c>
    </row>
    <row r="45" spans="1:9" x14ac:dyDescent="0.25">
      <c r="A45" s="4"/>
      <c r="B45" s="4" t="s">
        <v>8</v>
      </c>
      <c r="C45" s="4"/>
      <c r="D45" s="29">
        <f>SUM(D43:D44)</f>
        <v>145918</v>
      </c>
      <c r="E45" s="30"/>
      <c r="F45" s="29">
        <f>SUM(F43:F44)</f>
        <v>95654476936.141571</v>
      </c>
      <c r="G45" s="30"/>
      <c r="H45" s="29">
        <f>SUM(H43:H44)</f>
        <v>238396263368.38794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43746</v>
      </c>
      <c r="E11" s="24">
        <f>(D11/D13)*100</f>
        <v>78.986710963455153</v>
      </c>
      <c r="F11" s="23">
        <f>'[1]PHYSICAL PIVOT'!E6</f>
        <v>722428980</v>
      </c>
      <c r="G11" s="24">
        <f>(F11/F13)*100</f>
        <v>37.682037393986107</v>
      </c>
      <c r="H11" s="23">
        <f>'[1]PHYSICAL PIVOT'!F6</f>
        <v>2469276686.6057577</v>
      </c>
      <c r="I11" s="24">
        <f>(H11/H13)*100</f>
        <v>38.831364234678254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11638</v>
      </c>
      <c r="E12" s="28">
        <f>(D12/D13)*100</f>
        <v>21.013289036544851</v>
      </c>
      <c r="F12" s="27">
        <f>'[1]PHYSICAL PIVOT'!E7</f>
        <v>1194741719.7862504</v>
      </c>
      <c r="G12" s="28">
        <f>(F12/F13)*100</f>
        <v>62.317962606013886</v>
      </c>
      <c r="H12" s="27">
        <f>'[1]PHYSICAL PIVOT'!F7</f>
        <v>3889698165.9969645</v>
      </c>
      <c r="I12" s="28">
        <f>(H12/H13)*100</f>
        <v>61.168635765321746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55384</v>
      </c>
      <c r="E13" s="30"/>
      <c r="F13" s="29">
        <f>'[1]PHYSICAL PIVOT'!E8</f>
        <v>1917170699.7862504</v>
      </c>
      <c r="G13" s="30"/>
      <c r="H13" s="29">
        <f>'[1]PHYSICAL PIVOT'!F8</f>
        <v>6358974852.6027222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29303</v>
      </c>
      <c r="E15" s="24">
        <f>(D15/D17)*100</f>
        <v>57.729663704958725</v>
      </c>
      <c r="F15" s="23">
        <f>'[1]PHYSICAL PIVOT'!E9</f>
        <v>856828623</v>
      </c>
      <c r="G15" s="24">
        <f>(F15/F17)*100</f>
        <v>17.7327898219486</v>
      </c>
      <c r="H15" s="23">
        <f>'[1]PHYSICAL PIVOT'!F9</f>
        <v>3349817251.9916015</v>
      </c>
      <c r="I15" s="24">
        <f>(H15/H17)*100</f>
        <v>20.092624590574555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21456</v>
      </c>
      <c r="E16" s="28">
        <f>(D16/D17)*100</f>
        <v>42.270336295041275</v>
      </c>
      <c r="F16" s="27">
        <f>'[1]PHYSICAL PIVOT'!E10</f>
        <v>3975059825.4801607</v>
      </c>
      <c r="G16" s="28">
        <f>(F16/F17)*100</f>
        <v>82.2672101780514</v>
      </c>
      <c r="H16" s="27">
        <f>'[1]PHYSICAL PIVOT'!F10</f>
        <v>13322057728.258612</v>
      </c>
      <c r="I16" s="28">
        <f>(H16/H17)*100</f>
        <v>79.907375409425441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50759</v>
      </c>
      <c r="E17" s="30"/>
      <c r="F17" s="29">
        <f>'[1]PHYSICAL PIVOT'!E11</f>
        <v>4831888448.4801607</v>
      </c>
      <c r="G17" s="30"/>
      <c r="H17" s="29">
        <f>'[1]PHYSICAL PIVOT'!F11</f>
        <v>16671874980.250214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28564</v>
      </c>
      <c r="E19" s="24">
        <f>(D19/D21)*100</f>
        <v>70.422326865708442</v>
      </c>
      <c r="F19" s="23">
        <f>'[1]PHYSICAL PIVOT'!E12</f>
        <v>2313707882.2829905</v>
      </c>
      <c r="G19" s="24">
        <f>(F19/F21)*100</f>
        <v>59.495611863216084</v>
      </c>
      <c r="H19" s="23">
        <f>'[1]PHYSICAL PIVOT'!F12</f>
        <v>7255935002.1072168</v>
      </c>
      <c r="I19" s="24">
        <f>(H19/H21)*100</f>
        <v>59.525476960109501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11997</v>
      </c>
      <c r="E20" s="28">
        <f>(D20/D21)*100</f>
        <v>29.577673134291558</v>
      </c>
      <c r="F20" s="27">
        <f>'[1]PHYSICAL PIVOT'!E13</f>
        <v>1575163598.8647974</v>
      </c>
      <c r="G20" s="28">
        <f>(F20/F21)*100</f>
        <v>40.504388136783909</v>
      </c>
      <c r="H20" s="27">
        <f>'[1]PHYSICAL PIVOT'!F13</f>
        <v>4933694334.2015381</v>
      </c>
      <c r="I20" s="28">
        <f>(H20/H21)*100</f>
        <v>40.474523039890499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40561</v>
      </c>
      <c r="E21" s="30"/>
      <c r="F21" s="29">
        <f>'[1]PHYSICAL PIVOT'!E14</f>
        <v>3888871481.147788</v>
      </c>
      <c r="G21" s="30"/>
      <c r="H21" s="29">
        <f>'[1]PHYSICAL PIVOT'!F14</f>
        <v>12189629336.308754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2113</v>
      </c>
      <c r="E23" s="24">
        <f>(D23/D25)*100</f>
        <v>45.28504072010287</v>
      </c>
      <c r="F23" s="23">
        <f>'[1]PHYSICAL PIVOT'!E15</f>
        <v>278911034.01100004</v>
      </c>
      <c r="G23" s="24">
        <f>(F23/F25)*100</f>
        <v>39.675930275711224</v>
      </c>
      <c r="H23" s="23">
        <f>'[1]PHYSICAL PIVOT'!F15</f>
        <v>990622605.51401675</v>
      </c>
      <c r="I23" s="24">
        <f>(H23/H25)*100</f>
        <v>42.232713843154166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2553</v>
      </c>
      <c r="E24" s="28">
        <f>(D24/D25)*100</f>
        <v>54.714959279897123</v>
      </c>
      <c r="F24" s="27">
        <f>'[1]PHYSICAL PIVOT'!E16</f>
        <v>424061856.78910184</v>
      </c>
      <c r="G24" s="28">
        <f>(F24/F25)*100</f>
        <v>60.324069724288776</v>
      </c>
      <c r="H24" s="27">
        <f>'[1]PHYSICAL PIVOT'!F16</f>
        <v>1355005973.3005898</v>
      </c>
      <c r="I24" s="28">
        <f>(H24/H25)*100</f>
        <v>57.767286156845834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4666</v>
      </c>
      <c r="E25" s="30"/>
      <c r="F25" s="29">
        <f>'[1]PHYSICAL PIVOT'!E17</f>
        <v>702972890.80010188</v>
      </c>
      <c r="G25" s="30"/>
      <c r="H25" s="29">
        <f>'[1]PHYSICAL PIVOT'!F17</f>
        <v>2345628578.8146067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0.53763440860215062</v>
      </c>
      <c r="F31" s="23">
        <f>'[1]PHYSICAL PIVOT'!E18</f>
        <v>10000</v>
      </c>
      <c r="G31" s="24">
        <f>(F31/F33)*100</f>
        <v>1.3909616051966586E-3</v>
      </c>
      <c r="H31" s="23">
        <f>'[1]PHYSICAL PIVOT'!F18</f>
        <v>27000</v>
      </c>
      <c r="I31" s="24">
        <f>(H31/H33)*100</f>
        <v>9.9522150273827193E-4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185</v>
      </c>
      <c r="E32" s="28">
        <f>(D32/D33)*100</f>
        <v>99.462365591397855</v>
      </c>
      <c r="F32" s="27">
        <f>'[1]PHYSICAL PIVOT'!E19</f>
        <v>718917105.00705504</v>
      </c>
      <c r="G32" s="28">
        <f>(F32/F33)*100</f>
        <v>99.998609038394804</v>
      </c>
      <c r="H32" s="27">
        <f>'[1]PHYSICAL PIVOT'!F19</f>
        <v>2712936890.5220265</v>
      </c>
      <c r="I32" s="28">
        <f>(H32/H33)*100</f>
        <v>99.999004778497252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186</v>
      </c>
      <c r="E33" s="30"/>
      <c r="F33" s="29">
        <f>'[1]PHYSICAL PIVOT'!E20</f>
        <v>718927105.00705504</v>
      </c>
      <c r="G33" s="30"/>
      <c r="H33" s="29">
        <f>'[1]PHYSICAL PIVOT'!F20</f>
        <v>2712963890.5220265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4475</v>
      </c>
      <c r="E35" s="24">
        <f>(D35/D37)*100</f>
        <v>43.885456506815729</v>
      </c>
      <c r="F35" s="23">
        <f>'[1]PHYSICAL PIVOT'!E21</f>
        <v>134087668</v>
      </c>
      <c r="G35" s="24">
        <f>(F35/F37)*100</f>
        <v>9.9835652338152343</v>
      </c>
      <c r="H35" s="23">
        <f>'[1]PHYSICAL PIVOT'!F21</f>
        <v>498474705.3215</v>
      </c>
      <c r="I35" s="24">
        <f>(H35/H37)*100</f>
        <v>11.113927475164074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5722</v>
      </c>
      <c r="E36" s="28">
        <f>(D36/D37)*100</f>
        <v>56.114543493184264</v>
      </c>
      <c r="F36" s="27">
        <f>'[1]PHYSICAL PIVOT'!E22</f>
        <v>1208996339.1624212</v>
      </c>
      <c r="G36" s="28">
        <f>(F36/F37)*100</f>
        <v>90.016434766184759</v>
      </c>
      <c r="H36" s="27">
        <f>'[1]PHYSICAL PIVOT'!F22</f>
        <v>3986660782.8794522</v>
      </c>
      <c r="I36" s="28">
        <f>(H36/H37)*100</f>
        <v>88.886072524835924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10197</v>
      </c>
      <c r="E37" s="30"/>
      <c r="F37" s="29">
        <f>'[1]PHYSICAL PIVOT'!E23</f>
        <v>1343084007.1624212</v>
      </c>
      <c r="G37" s="30"/>
      <c r="H37" s="29">
        <f>'[1]PHYSICAL PIVOT'!F23</f>
        <v>4485135488.2009525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21671</v>
      </c>
      <c r="E39" s="24">
        <f>(D39/D41)*100</f>
        <v>70.725498515061517</v>
      </c>
      <c r="F39" s="23">
        <f>'[1]PHYSICAL PIVOT'!E24</f>
        <v>242104860</v>
      </c>
      <c r="G39" s="24">
        <f>(F39/F41)*100</f>
        <v>21.02019795526061</v>
      </c>
      <c r="H39" s="23">
        <f>'[1]PHYSICAL PIVOT'!F24</f>
        <v>935005481.64199996</v>
      </c>
      <c r="I39" s="24">
        <f>(H39/H41)*100</f>
        <v>23.332916296268984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8970</v>
      </c>
      <c r="E40" s="28">
        <f>(D40/D41)*100</f>
        <v>29.274501484938479</v>
      </c>
      <c r="F40" s="27">
        <f>'[1]PHYSICAL PIVOT'!E25</f>
        <v>909667642.40600002</v>
      </c>
      <c r="G40" s="28">
        <f>(F40/F41)*100</f>
        <v>78.979802044739372</v>
      </c>
      <c r="H40" s="27">
        <f>'[1]PHYSICAL PIVOT'!F25</f>
        <v>3072232489.684844</v>
      </c>
      <c r="I40" s="28">
        <f>(H40/H41)*100</f>
        <v>76.667083703731009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30641</v>
      </c>
      <c r="E41" s="30"/>
      <c r="F41" s="29">
        <f>'[1]PHYSICAL PIVOT'!E26</f>
        <v>1151772502.4060001</v>
      </c>
      <c r="G41" s="30"/>
      <c r="H41" s="29">
        <f>'[1]PHYSICAL PIVOT'!F26</f>
        <v>4007237971.3268442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129873</v>
      </c>
      <c r="E43" s="24">
        <f>(D43/D45)*100</f>
        <v>67.50366435543728</v>
      </c>
      <c r="F43" s="23">
        <f>SUM(F39,F35,F31,F27,F23,F19,F15,F11)</f>
        <v>4548079047.2939911</v>
      </c>
      <c r="G43" s="24">
        <f>(F43/F45)*100</f>
        <v>31.248208945850909</v>
      </c>
      <c r="H43" s="23">
        <f>SUM(H39,H35,H31,H27,H23,H19,H15,H11)</f>
        <v>15499158733.182095</v>
      </c>
      <c r="I43" s="24">
        <f>(H43/H45)*100</f>
        <v>31.77916648159637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62521</v>
      </c>
      <c r="E44" s="28">
        <f>(D44/D45)*100</f>
        <v>32.49633564456272</v>
      </c>
      <c r="F44" s="27">
        <f>SUM(F40,F36,F32,F28,F24,F20,F16,F12)</f>
        <v>10006608087.495789</v>
      </c>
      <c r="G44" s="28">
        <f>(F44/F45)*100</f>
        <v>68.751791054149095</v>
      </c>
      <c r="H44" s="27">
        <f>SUM(H40,H36,H32,H28,H24,H20,H16,H12)</f>
        <v>33272286364.844025</v>
      </c>
      <c r="I44" s="28">
        <f>(H44/H45)*100</f>
        <v>68.220833518403623</v>
      </c>
      <c r="J44" s="8"/>
    </row>
    <row r="45" spans="1:10" x14ac:dyDescent="0.25">
      <c r="A45" s="4"/>
      <c r="B45" s="4" t="s">
        <v>8</v>
      </c>
      <c r="C45" s="4"/>
      <c r="D45" s="29">
        <f>SUM(D43:D44)</f>
        <v>192394</v>
      </c>
      <c r="E45" s="30"/>
      <c r="F45" s="29">
        <f>SUM(F43:F44)</f>
        <v>14554687134.78978</v>
      </c>
      <c r="G45" s="30"/>
      <c r="H45" s="29">
        <f>SUM(H43:H44)</f>
        <v>48771445098.026123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2000-08-24T20:55:16Z</dcterms:created>
  <dcterms:modified xsi:type="dcterms:W3CDTF">2023-09-10T15:24:48Z</dcterms:modified>
</cp:coreProperties>
</file>