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<sst xmlns="http://schemas.openxmlformats.org/spreadsheetml/2006/main" count="61" uniqueCount="14">
  <si>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</si>
  <si>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</si>
  <si>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July 19,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</si>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</sst>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7-1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40244</v>
          </cell>
          <cell r="E6">
            <v>6121457824</v>
          </cell>
          <cell r="F6">
            <v>4900994487.3548479</v>
          </cell>
        </row>
        <row r="7">
          <cell r="C7" t="str">
            <v>NON-EOL</v>
          </cell>
          <cell r="D7">
            <v>12244</v>
          </cell>
          <cell r="E7">
            <v>2184614549.9482498</v>
          </cell>
          <cell r="F7">
            <v>4264942662.2715154</v>
          </cell>
        </row>
        <row r="8">
          <cell r="D8">
            <v>52488</v>
          </cell>
          <cell r="E8">
            <v>8306072373.9482498</v>
          </cell>
          <cell r="F8">
            <v>9165937149.6263638</v>
          </cell>
        </row>
        <row r="9">
          <cell r="B9" t="str">
            <v>EAST</v>
          </cell>
          <cell r="C9" t="str">
            <v>EOL</v>
          </cell>
          <cell r="D9">
            <v>26722</v>
          </cell>
          <cell r="E9">
            <v>3000987996</v>
          </cell>
          <cell r="F9">
            <v>4311316374.4370995</v>
          </cell>
        </row>
        <row r="10">
          <cell r="C10" t="str">
            <v>NON-EOL</v>
          </cell>
          <cell r="D10">
            <v>22317</v>
          </cell>
          <cell r="E10">
            <v>7060724397.9595699</v>
          </cell>
          <cell r="F10">
            <v>13783142547.944674</v>
          </cell>
        </row>
        <row r="11">
          <cell r="D11">
            <v>49039</v>
          </cell>
          <cell r="E11">
            <v>10061712393.95957</v>
          </cell>
          <cell r="F11">
            <v>18094458922.381775</v>
          </cell>
        </row>
        <row r="12">
          <cell r="B12" t="str">
            <v>ECC-CANADA WEST</v>
          </cell>
          <cell r="C12" t="str">
            <v>EOL</v>
          </cell>
          <cell r="D12">
            <v>26907</v>
          </cell>
          <cell r="E12">
            <v>3949894948.0046029</v>
          </cell>
          <cell r="F12">
            <v>10878945301.246302</v>
          </cell>
        </row>
        <row r="13">
          <cell r="C13" t="str">
            <v>NON-EOL</v>
          </cell>
          <cell r="D13">
            <v>13264</v>
          </cell>
          <cell r="E13">
            <v>3633847514.1186676</v>
          </cell>
          <cell r="F13">
            <v>7590803566.1756153</v>
          </cell>
        </row>
        <row r="14">
          <cell r="D14">
            <v>40171</v>
          </cell>
          <cell r="E14">
            <v>7583742462.12327</v>
          </cell>
          <cell r="F14">
            <v>18469748867.421917</v>
          </cell>
        </row>
        <row r="15">
          <cell r="B15" t="str">
            <v>ENA-CANADA EAST</v>
          </cell>
          <cell r="C15" t="str">
            <v>EOL</v>
          </cell>
          <cell r="D15">
            <v>1681</v>
          </cell>
          <cell r="E15">
            <v>278253784.01100004</v>
          </cell>
          <cell r="F15">
            <v>890050969.74947107</v>
          </cell>
        </row>
        <row r="16">
          <cell r="C16" t="str">
            <v>NON-EOL</v>
          </cell>
          <cell r="D16">
            <v>2431</v>
          </cell>
          <cell r="E16">
            <v>410401691.82021415</v>
          </cell>
          <cell r="F16">
            <v>1282810610.7301898</v>
          </cell>
        </row>
        <row r="17">
          <cell r="D17">
            <v>4112</v>
          </cell>
          <cell r="E17">
            <v>688655475.83121419</v>
          </cell>
          <cell r="F17">
            <v>2172861580.479661</v>
          </cell>
        </row>
        <row r="18">
          <cell r="B18" t="str">
            <v>G-DAILY-EST</v>
          </cell>
          <cell r="C18" t="str">
            <v>EOL</v>
          </cell>
          <cell r="D18">
            <v>6453</v>
          </cell>
          <cell r="E18">
            <v>1299153882</v>
          </cell>
          <cell r="F18">
            <v>4287222584.9139996</v>
          </cell>
        </row>
        <row r="19">
          <cell r="C19" t="str">
            <v>NON-EOL</v>
          </cell>
          <cell r="D19">
            <v>2405</v>
          </cell>
          <cell r="E19">
            <v>812310744.58130002</v>
          </cell>
          <cell r="F19">
            <v>2478086110.804966</v>
          </cell>
        </row>
        <row r="20">
          <cell r="D20">
            <v>8858</v>
          </cell>
          <cell r="E20">
            <v>2111464626.5813</v>
          </cell>
          <cell r="F20">
            <v>6765308695.7189655</v>
          </cell>
        </row>
        <row r="21">
          <cell r="B21" t="str">
            <v>NG-PRICE</v>
          </cell>
          <cell r="C21" t="str">
            <v>EOL</v>
          </cell>
          <cell r="D21">
            <v>35444</v>
          </cell>
          <cell r="E21">
            <v>14108779412</v>
          </cell>
          <cell r="F21">
            <v>51097867565.050003</v>
          </cell>
        </row>
        <row r="22">
          <cell r="C22" t="str">
            <v>NON-EOL</v>
          </cell>
          <cell r="D22">
            <v>30233</v>
          </cell>
          <cell r="E22">
            <v>34851292527.987053</v>
          </cell>
          <cell r="F22">
            <v>117109601304.56139</v>
          </cell>
        </row>
        <row r="23">
          <cell r="D23">
            <v>65677</v>
          </cell>
          <cell r="E23">
            <v>48960071939.987053</v>
          </cell>
          <cell r="F23">
            <v>168207468869.61139</v>
          </cell>
        </row>
        <row r="24">
          <cell r="B24" t="str">
            <v>TEXAS</v>
          </cell>
          <cell r="C24" t="str">
            <v>EOL</v>
          </cell>
          <cell r="D24">
            <v>6760</v>
          </cell>
          <cell r="E24">
            <v>1243418668</v>
          </cell>
          <cell r="F24">
            <v>1582076350.9205003</v>
          </cell>
        </row>
        <row r="25">
          <cell r="C25" t="str">
            <v>NON-EOL</v>
          </cell>
          <cell r="D25">
            <v>7118</v>
          </cell>
          <cell r="E25">
            <v>2795241648.4073005</v>
          </cell>
          <cell r="F25">
            <v>4161791823.0765347</v>
          </cell>
        </row>
        <row r="26">
          <cell r="D26">
            <v>13878</v>
          </cell>
          <cell r="E26">
            <v>4038660316.4073005</v>
          </cell>
          <cell r="F26">
            <v>5743868173.997035</v>
          </cell>
        </row>
        <row r="27">
          <cell r="B27" t="str">
            <v>WEST</v>
          </cell>
          <cell r="C27" t="str">
            <v>EOL</v>
          </cell>
          <cell r="D27">
            <v>28821</v>
          </cell>
          <cell r="E27">
            <v>6494318960</v>
          </cell>
          <cell r="F27">
            <v>3088598787.3660011</v>
          </cell>
        </row>
        <row r="28">
          <cell r="C28" t="str">
            <v>NON-EOL</v>
          </cell>
          <cell r="D28">
            <v>13591</v>
          </cell>
          <cell r="E28">
            <v>4967728299.8593187</v>
          </cell>
          <cell r="F28">
            <v>4397870362.9512091</v>
          </cell>
        </row>
        <row r="29">
          <cell r="D29">
            <v>42412</v>
          </cell>
          <cell r="E29">
            <v>11462047259.859318</v>
          </cell>
          <cell r="F29">
            <v>7486469150.3172102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6342</v>
          </cell>
          <cell r="E6">
            <v>5507840000</v>
          </cell>
          <cell r="F6">
            <v>2878739623.6325002</v>
          </cell>
        </row>
        <row r="7">
          <cell r="C7" t="str">
            <v>NON-EOL</v>
          </cell>
          <cell r="D7">
            <v>1827</v>
          </cell>
          <cell r="E7">
            <v>1158156459</v>
          </cell>
          <cell r="F7">
            <v>1068191984.8951752</v>
          </cell>
        </row>
        <row r="8">
          <cell r="D8">
            <v>8169</v>
          </cell>
          <cell r="E8">
            <v>6665996459</v>
          </cell>
          <cell r="F8">
            <v>3946931608.5276756</v>
          </cell>
        </row>
        <row r="9">
          <cell r="B9" t="str">
            <v>EAST</v>
          </cell>
          <cell r="C9" t="str">
            <v>EOL</v>
          </cell>
          <cell r="D9">
            <v>4589</v>
          </cell>
          <cell r="E9">
            <v>2355903741</v>
          </cell>
          <cell r="F9">
            <v>1859820051.9154997</v>
          </cell>
        </row>
        <row r="10">
          <cell r="C10" t="str">
            <v>NON-EOL</v>
          </cell>
          <cell r="D10">
            <v>3025</v>
          </cell>
          <cell r="E10">
            <v>3301927187.75</v>
          </cell>
          <cell r="F10">
            <v>1378702419.0716596</v>
          </cell>
        </row>
        <row r="11">
          <cell r="D11">
            <v>7614</v>
          </cell>
          <cell r="E11">
            <v>5657830928.75</v>
          </cell>
          <cell r="F11">
            <v>3238522470.9871593</v>
          </cell>
        </row>
        <row r="12">
          <cell r="B12" t="str">
            <v>ECC-CANADA WEST</v>
          </cell>
          <cell r="C12" t="str">
            <v>EOL</v>
          </cell>
          <cell r="D12">
            <v>3188</v>
          </cell>
          <cell r="E12">
            <v>1851844429.0493033</v>
          </cell>
          <cell r="F12">
            <v>4422962743.1917858</v>
          </cell>
        </row>
        <row r="13">
          <cell r="C13" t="str">
            <v>NON-EOL</v>
          </cell>
          <cell r="D13">
            <v>2081</v>
          </cell>
          <cell r="E13">
            <v>2164014981.487442</v>
          </cell>
          <cell r="F13">
            <v>3063602465.0351629</v>
          </cell>
        </row>
        <row r="14">
          <cell r="D14">
            <v>5269</v>
          </cell>
          <cell r="E14">
            <v>4015859410.5367451</v>
          </cell>
          <cell r="F14">
            <v>7486565208.2269487</v>
          </cell>
        </row>
        <row r="15">
          <cell r="B15" t="str">
            <v>ENA-CANADA EAST</v>
          </cell>
          <cell r="C15" t="str">
            <v>EOL</v>
          </cell>
          <cell r="D15">
            <v>125</v>
          </cell>
          <cell r="E15">
            <v>40133300</v>
          </cell>
          <cell r="F15">
            <v>72179369.336955503</v>
          </cell>
        </row>
        <row r="16">
          <cell r="C16" t="str">
            <v>NON-EOL</v>
          </cell>
          <cell r="D16">
            <v>25</v>
          </cell>
          <cell r="E16">
            <v>11810000</v>
          </cell>
          <cell r="F16">
            <v>36159595.524999999</v>
          </cell>
        </row>
        <row r="17">
          <cell r="D17">
            <v>150</v>
          </cell>
          <cell r="E17">
            <v>51943300</v>
          </cell>
          <cell r="F17">
            <v>108338964.86195549</v>
          </cell>
        </row>
        <row r="18">
          <cell r="B18" t="str">
            <v>G-DAILY-EST</v>
          </cell>
          <cell r="C18" t="str">
            <v>EOL</v>
          </cell>
          <cell r="D18">
            <v>6453</v>
          </cell>
          <cell r="E18">
            <v>1299153882</v>
          </cell>
          <cell r="F18">
            <v>4287222584.9139996</v>
          </cell>
        </row>
        <row r="19">
          <cell r="C19" t="str">
            <v>NON-EOL</v>
          </cell>
          <cell r="D19">
            <v>2405</v>
          </cell>
          <cell r="E19">
            <v>812310744.58130002</v>
          </cell>
          <cell r="F19">
            <v>2478086110.8049664</v>
          </cell>
        </row>
        <row r="20">
          <cell r="D20">
            <v>8858</v>
          </cell>
          <cell r="E20">
            <v>2111464626.5813</v>
          </cell>
          <cell r="F20">
            <v>6765308695.7189655</v>
          </cell>
        </row>
        <row r="21">
          <cell r="B21" t="str">
            <v>NG-PRICE</v>
          </cell>
          <cell r="C21" t="str">
            <v>EOL</v>
          </cell>
          <cell r="D21">
            <v>35443</v>
          </cell>
          <cell r="E21">
            <v>14108769412</v>
          </cell>
          <cell r="F21">
            <v>51097840565.050003</v>
          </cell>
        </row>
        <row r="22">
          <cell r="C22" t="str">
            <v>NON-EOL</v>
          </cell>
          <cell r="D22">
            <v>30060</v>
          </cell>
          <cell r="E22">
            <v>34149810422.98</v>
          </cell>
          <cell r="F22">
            <v>114463691339.03934</v>
          </cell>
        </row>
        <row r="23">
          <cell r="D23">
            <v>65503</v>
          </cell>
          <cell r="E23">
            <v>48258579834.979996</v>
          </cell>
          <cell r="F23">
            <v>165561531904.08936</v>
          </cell>
        </row>
        <row r="24">
          <cell r="B24" t="str">
            <v>TEXAS</v>
          </cell>
          <cell r="C24" t="str">
            <v>EOL</v>
          </cell>
          <cell r="D24">
            <v>3139</v>
          </cell>
          <cell r="E24">
            <v>1133494000</v>
          </cell>
          <cell r="F24">
            <v>1181295053.5990002</v>
          </cell>
        </row>
        <row r="25">
          <cell r="C25" t="str">
            <v>NON-EOL</v>
          </cell>
          <cell r="D25">
            <v>2164</v>
          </cell>
          <cell r="E25">
            <v>1732078421</v>
          </cell>
          <cell r="F25">
            <v>788975966.92119968</v>
          </cell>
        </row>
        <row r="26">
          <cell r="D26">
            <v>5303</v>
          </cell>
          <cell r="E26">
            <v>2865572421</v>
          </cell>
          <cell r="F26">
            <v>1970271020.5201998</v>
          </cell>
        </row>
        <row r="27">
          <cell r="B27" t="str">
            <v>WEST</v>
          </cell>
          <cell r="C27" t="str">
            <v>EOL</v>
          </cell>
          <cell r="D27">
            <v>12225</v>
          </cell>
          <cell r="E27">
            <v>6321890000</v>
          </cell>
          <cell r="F27">
            <v>2453245563.0260015</v>
          </cell>
        </row>
        <row r="28">
          <cell r="C28" t="str">
            <v>NON-EOL</v>
          </cell>
          <cell r="D28">
            <v>5799</v>
          </cell>
          <cell r="E28">
            <v>4254369258.6053185</v>
          </cell>
          <cell r="F28">
            <v>2143684377.0263302</v>
          </cell>
        </row>
        <row r="29">
          <cell r="D29">
            <v>18024</v>
          </cell>
          <cell r="E29">
            <v>10576259258.605318</v>
          </cell>
          <cell r="F29">
            <v>4596929940.0523319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33902</v>
          </cell>
          <cell r="E6">
            <v>613617824</v>
          </cell>
          <cell r="F6">
            <v>2022254863.7223394</v>
          </cell>
        </row>
        <row r="7">
          <cell r="C7" t="str">
            <v>NON-EOL</v>
          </cell>
          <cell r="D7">
            <v>10417</v>
          </cell>
          <cell r="E7">
            <v>1026458090.9482502</v>
          </cell>
          <cell r="F7">
            <v>3196750677.3763366</v>
          </cell>
        </row>
        <row r="8">
          <cell r="D8">
            <v>44319</v>
          </cell>
          <cell r="E8">
            <v>1640075914.9482503</v>
          </cell>
          <cell r="F8">
            <v>5219005541.0986757</v>
          </cell>
        </row>
        <row r="9">
          <cell r="B9" t="str">
            <v>EAST</v>
          </cell>
          <cell r="C9" t="str">
            <v>EOL</v>
          </cell>
          <cell r="D9">
            <v>22133</v>
          </cell>
          <cell r="E9">
            <v>645084255</v>
          </cell>
          <cell r="F9">
            <v>2451496322.5216022</v>
          </cell>
        </row>
        <row r="10">
          <cell r="C10" t="str">
            <v>NON-EOL</v>
          </cell>
          <cell r="D10">
            <v>19292</v>
          </cell>
          <cell r="E10">
            <v>3758797210.2095699</v>
          </cell>
          <cell r="F10">
            <v>12404440128.872986</v>
          </cell>
        </row>
        <row r="11">
          <cell r="D11">
            <v>41425</v>
          </cell>
          <cell r="E11">
            <v>4403881465.2095699</v>
          </cell>
          <cell r="F11">
            <v>14855936451.394588</v>
          </cell>
        </row>
        <row r="12">
          <cell r="B12" t="str">
            <v>ECC-CANADA WEST</v>
          </cell>
          <cell r="C12" t="str">
            <v>EOL</v>
          </cell>
          <cell r="D12">
            <v>23719</v>
          </cell>
          <cell r="E12">
            <v>2098050518.9553101</v>
          </cell>
          <cell r="F12">
            <v>6455982558.0545444</v>
          </cell>
        </row>
        <row r="13">
          <cell r="C13" t="str">
            <v>NON-EOL</v>
          </cell>
          <cell r="D13">
            <v>11183</v>
          </cell>
          <cell r="E13">
            <v>1469832532.6312447</v>
          </cell>
          <cell r="F13">
            <v>4527201101.140481</v>
          </cell>
        </row>
        <row r="14">
          <cell r="D14">
            <v>34902</v>
          </cell>
          <cell r="E14">
            <v>3567883051.5865545</v>
          </cell>
          <cell r="F14">
            <v>10983183659.195026</v>
          </cell>
        </row>
        <row r="15">
          <cell r="B15" t="str">
            <v>ENA-CANADA EAST</v>
          </cell>
          <cell r="C15" t="str">
            <v>EOL</v>
          </cell>
          <cell r="D15">
            <v>1556</v>
          </cell>
          <cell r="E15">
            <v>238120484.01100001</v>
          </cell>
          <cell r="F15">
            <v>817871600.41251624</v>
          </cell>
        </row>
        <row r="16">
          <cell r="C16" t="str">
            <v>NON-EOL</v>
          </cell>
          <cell r="D16">
            <v>2406</v>
          </cell>
          <cell r="E16">
            <v>398591691.82021421</v>
          </cell>
          <cell r="F16">
            <v>1246651015.2051895</v>
          </cell>
        </row>
        <row r="17">
          <cell r="D17">
            <v>3962</v>
          </cell>
          <cell r="E17">
            <v>636712175.83121419</v>
          </cell>
          <cell r="F17">
            <v>2064522615.6177058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173</v>
          </cell>
          <cell r="E19">
            <v>701482105.00705504</v>
          </cell>
          <cell r="F19">
            <v>2645909965.522027</v>
          </cell>
        </row>
        <row r="20">
          <cell r="D20">
            <v>174</v>
          </cell>
          <cell r="E20">
            <v>701492105.00705504</v>
          </cell>
          <cell r="F20">
            <v>2645936965.522027</v>
          </cell>
        </row>
        <row r="21">
          <cell r="B21" t="str">
            <v>TEXAS</v>
          </cell>
          <cell r="C21" t="str">
            <v>EOL</v>
          </cell>
          <cell r="D21">
            <v>3621</v>
          </cell>
          <cell r="E21">
            <v>109924668</v>
          </cell>
          <cell r="F21">
            <v>400781297.3215</v>
          </cell>
        </row>
        <row r="22">
          <cell r="C22" t="str">
            <v>NON-EOL</v>
          </cell>
          <cell r="D22">
            <v>4954</v>
          </cell>
          <cell r="E22">
            <v>1063163227.4073</v>
          </cell>
          <cell r="F22">
            <v>3372815856.1553369</v>
          </cell>
        </row>
        <row r="23">
          <cell r="D23">
            <v>8575</v>
          </cell>
          <cell r="E23">
            <v>1173087895.4073</v>
          </cell>
          <cell r="F23">
            <v>3773597153.4768367</v>
          </cell>
        </row>
        <row r="24">
          <cell r="B24" t="str">
            <v>WEST</v>
          </cell>
          <cell r="C24" t="str">
            <v>EOL</v>
          </cell>
          <cell r="D24">
            <v>16596</v>
          </cell>
          <cell r="E24">
            <v>172428960</v>
          </cell>
          <cell r="F24">
            <v>635353224.34000003</v>
          </cell>
        </row>
        <row r="25">
          <cell r="C25" t="str">
            <v>NON-EOL</v>
          </cell>
          <cell r="D25">
            <v>7792</v>
          </cell>
          <cell r="E25">
            <v>713359041.25399995</v>
          </cell>
          <cell r="F25">
            <v>2254185985.9248743</v>
          </cell>
        </row>
        <row r="26">
          <cell r="D26">
            <v>24388</v>
          </cell>
          <cell r="E26">
            <v>885788001.25399995</v>
          </cell>
          <cell r="F26">
            <v>2889539210.2648745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40244</v>
      </c>
      <c r="E11" s="24">
        <f>(D11/D13)*100</f>
        <v>76.672763298277701</v>
      </c>
      <c r="F11" s="23">
        <f>'[1]PHYSICAL+FINANCIAL PIVOT '!E6</f>
        <v>6121457824</v>
      </c>
      <c r="G11" s="24">
        <f>(F11/F13)*100</f>
        <v>73.69858518449432</v>
      </c>
      <c r="H11" s="23">
        <f>'[1]PHYSICAL+FINANCIAL PIVOT '!F6</f>
        <v>4900994487.3548479</v>
      </c>
      <c r="I11" s="24">
        <f>(H11/H13)*100</f>
        <v>53.46964971884659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12244</v>
      </c>
      <c r="E12" s="28">
        <f>(D12/D13)*100</f>
        <v>23.327236701722299</v>
      </c>
      <c r="F12" s="27">
        <f>'[1]PHYSICAL+FINANCIAL PIVOT '!E7</f>
        <v>2184614549.9482498</v>
      </c>
      <c r="G12" s="28">
        <f>(F12/F13)*100</f>
        <v>26.301414815505687</v>
      </c>
      <c r="H12" s="27">
        <f>'[1]PHYSICAL+FINANCIAL PIVOT '!F7</f>
        <v>4264942662.2715154</v>
      </c>
      <c r="I12" s="28">
        <f>(H12/H13)*100</f>
        <v>46.53035028115341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52488</v>
      </c>
      <c r="E13" s="30"/>
      <c r="F13" s="29">
        <f>'[1]PHYSICAL+FINANCIAL PIVOT '!E8</f>
        <v>8306072373.9482498</v>
      </c>
      <c r="G13" s="30"/>
      <c r="H13" s="29">
        <f>'[1]PHYSICAL+FINANCIAL PIVOT '!F8</f>
        <v>9165937149.6263638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26722</v>
      </c>
      <c r="E15" s="24">
        <f>(D15/D17)*100</f>
        <v>54.491323232529211</v>
      </c>
      <c r="F15" s="23">
        <f>'[1]PHYSICAL+FINANCIAL PIVOT '!E9</f>
        <v>3000987996</v>
      </c>
      <c r="G15" s="24">
        <f>(F15/F17)*100</f>
        <v>29.825817698800535</v>
      </c>
      <c r="H15" s="23">
        <f>'[1]PHYSICAL+FINANCIAL PIVOT '!F9</f>
        <v>4311316374.4370995</v>
      </c>
      <c r="I15" s="24">
        <f>(H15/H17)*100</f>
        <v>23.8267217214451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22317</v>
      </c>
      <c r="E16" s="28">
        <f>(D16/D17)*100</f>
        <v>45.508676767470789</v>
      </c>
      <c r="F16" s="27">
        <f>'[1]PHYSICAL+FINANCIAL PIVOT '!E10</f>
        <v>7060724397.9595699</v>
      </c>
      <c r="G16" s="28">
        <f>(F16/F17)*100</f>
        <v>70.174182301199465</v>
      </c>
      <c r="H16" s="27">
        <f>'[1]PHYSICAL+FINANCIAL PIVOT '!F10</f>
        <v>13783142547.944674</v>
      </c>
      <c r="I16" s="28">
        <f>(H16/H17)*100</f>
        <v>76.173278278554889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49039</v>
      </c>
      <c r="E17" s="30"/>
      <c r="F17" s="29">
        <f>'[1]PHYSICAL+FINANCIAL PIVOT '!E11</f>
        <v>10061712393.95957</v>
      </c>
      <c r="G17" s="30"/>
      <c r="H17" s="29">
        <f>'[1]PHYSICAL+FINANCIAL PIVOT '!F11</f>
        <v>18094458922.381775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26907</v>
      </c>
      <c r="E19" s="24">
        <f>(D19/D21)*100</f>
        <v>66.981155559981076</v>
      </c>
      <c r="F19" s="23">
        <f>'[1]PHYSICAL+FINANCIAL PIVOT '!E12</f>
        <v>3949894948.0046029</v>
      </c>
      <c r="G19" s="24">
        <f>(F19/F21)*100</f>
        <v>52.083716815704271</v>
      </c>
      <c r="H19" s="23">
        <f>'[1]PHYSICAL+FINANCIAL PIVOT '!F12</f>
        <v>10878945301.246302</v>
      </c>
      <c r="I19" s="24">
        <f>(H19/H21)*100</f>
        <v>58.901425132180641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13264</v>
      </c>
      <c r="E20" s="28">
        <f>(D20/D21)*100</f>
        <v>33.018844440018917</v>
      </c>
      <c r="F20" s="27">
        <f>'[1]PHYSICAL+FINANCIAL PIVOT '!E13</f>
        <v>3633847514.1186676</v>
      </c>
      <c r="G20" s="28">
        <f>(F20/F21)*100</f>
        <v>47.916283184295736</v>
      </c>
      <c r="H20" s="27">
        <f>'[1]PHYSICAL+FINANCIAL PIVOT '!F13</f>
        <v>7590803566.1756153</v>
      </c>
      <c r="I20" s="28">
        <f>(H20/H21)*100</f>
        <v>41.098574867819366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40171</v>
      </c>
      <c r="E21" s="30"/>
      <c r="F21" s="29">
        <f>'[1]PHYSICAL+FINANCIAL PIVOT '!E14</f>
        <v>7583742462.12327</v>
      </c>
      <c r="G21" s="30"/>
      <c r="H21" s="29">
        <f>'[1]PHYSICAL+FINANCIAL PIVOT '!F14</f>
        <v>18469748867.421917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1681</v>
      </c>
      <c r="E23" s="24">
        <f>(D23/D25)*100</f>
        <v>40.880350194552527</v>
      </c>
      <c r="F23" s="23">
        <f>'[1]PHYSICAL+FINANCIAL PIVOT '!E15</f>
        <v>278253784.01100004</v>
      </c>
      <c r="G23" s="24">
        <f>(F23/F25)*100</f>
        <v>40.405368689640476</v>
      </c>
      <c r="H23" s="23">
        <f>'[1]PHYSICAL+FINANCIAL PIVOT '!F15</f>
        <v>890050969.74947107</v>
      </c>
      <c r="I23" s="24">
        <f>(H23/H25)*100</f>
        <v>40.962156896942858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2431</v>
      </c>
      <c r="E24" s="28">
        <f>(D24/D25)*100</f>
        <v>59.119649805447473</v>
      </c>
      <c r="F24" s="27">
        <f>'[1]PHYSICAL+FINANCIAL PIVOT '!E16</f>
        <v>410401691.82021415</v>
      </c>
      <c r="G24" s="28">
        <f>(F24/F25)*100</f>
        <v>59.594631310359524</v>
      </c>
      <c r="H24" s="27">
        <f>'[1]PHYSICAL+FINANCIAL PIVOT '!F16</f>
        <v>1282810610.7301898</v>
      </c>
      <c r="I24" s="28">
        <f>(H24/H25)*100</f>
        <v>59.037843103057128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4112</v>
      </c>
      <c r="E25" s="30"/>
      <c r="F25" s="29">
        <f>'[1]PHYSICAL+FINANCIAL PIVOT '!E17</f>
        <v>688655475.83121419</v>
      </c>
      <c r="G25" s="30"/>
      <c r="H25" s="29">
        <f>'[1]PHYSICAL+FINANCIAL PIVOT '!F17</f>
        <v>2172861580.479661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6453</v>
      </c>
      <c r="E27" s="24">
        <f>(D27/D29)*100</f>
        <v>72.849401670806046</v>
      </c>
      <c r="F27" s="23">
        <f>'[1]PHYSICAL+FINANCIAL PIVOT '!E18</f>
        <v>1299153882</v>
      </c>
      <c r="G27" s="24">
        <f>(F27/F29)*100</f>
        <v>61.52856484759004</v>
      </c>
      <c r="H27" s="23">
        <f>'[1]PHYSICAL+FINANCIAL PIVOT '!F18</f>
        <v>4287222584.9139996</v>
      </c>
      <c r="I27" s="24">
        <f>(H27/H29)*100</f>
        <v>63.370686804386622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2405</v>
      </c>
      <c r="E28" s="28">
        <f>(D28/D29)*100</f>
        <v>27.150598329193947</v>
      </c>
      <c r="F28" s="27">
        <f>'[1]PHYSICAL+FINANCIAL PIVOT '!E19</f>
        <v>812310744.58130002</v>
      </c>
      <c r="G28" s="28">
        <f>(F28/F29)*100</f>
        <v>38.47143515240996</v>
      </c>
      <c r="H28" s="27">
        <f>'[1]PHYSICAL+FINANCIAL PIVOT '!F19</f>
        <v>2478086110.804966</v>
      </c>
      <c r="I28" s="28">
        <f>(H28/H29)*100</f>
        <v>36.629313195613371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8858</v>
      </c>
      <c r="E29" s="30"/>
      <c r="F29" s="29">
        <f>'[1]PHYSICAL+FINANCIAL PIVOT '!E20</f>
        <v>2111464626.5813</v>
      </c>
      <c r="G29" s="30"/>
      <c r="H29" s="29">
        <f>'[1]PHYSICAL+FINANCIAL PIVOT '!F20</f>
        <v>6765308695.7189655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35444</v>
      </c>
      <c r="E31" s="24">
        <f>(D31/D33)*100</f>
        <v>53.967142226350177</v>
      </c>
      <c r="F31" s="23">
        <f>'[1]PHYSICAL+FINANCIAL PIVOT '!E21</f>
        <v>14108779412</v>
      </c>
      <c r="G31" s="24">
        <f>(F31/F33)*100</f>
        <v>28.816909070913692</v>
      </c>
      <c r="H31" s="23">
        <f>'[1]PHYSICAL+FINANCIAL PIVOT '!F21</f>
        <v>51097867565.050003</v>
      </c>
      <c r="I31" s="24">
        <f>(H31/H33)*100</f>
        <v>30.377882687634578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30233</v>
      </c>
      <c r="E32" s="28">
        <f>(D32/D33)*100</f>
        <v>46.03285777364983</v>
      </c>
      <c r="F32" s="27">
        <f>'[1]PHYSICAL+FINANCIAL PIVOT '!E22</f>
        <v>34851292527.987053</v>
      </c>
      <c r="G32" s="28">
        <f>(F32/F33)*100</f>
        <v>71.183090929086305</v>
      </c>
      <c r="H32" s="27">
        <f>'[1]PHYSICAL+FINANCIAL PIVOT '!F22</f>
        <v>117109601304.56139</v>
      </c>
      <c r="I32" s="28">
        <f>(H32/H33)*100</f>
        <v>69.622117312365418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65677</v>
      </c>
      <c r="E33" s="30"/>
      <c r="F33" s="29">
        <f>'[1]PHYSICAL+FINANCIAL PIVOT '!E23</f>
        <v>48960071939.987053</v>
      </c>
      <c r="G33" s="30"/>
      <c r="H33" s="29">
        <f>'[1]PHYSICAL+FINANCIAL PIVOT '!F23</f>
        <v>168207468869.61139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6760</v>
      </c>
      <c r="E35" s="24">
        <f>(D35/D37)*100</f>
        <v>48.710188788009802</v>
      </c>
      <c r="F35" s="23">
        <f>'[1]PHYSICAL+FINANCIAL PIVOT '!E24</f>
        <v>1243418668</v>
      </c>
      <c r="G35" s="24">
        <f>(F35/F37)*100</f>
        <v>30.787899218672511</v>
      </c>
      <c r="H35" s="23">
        <f>'[1]PHYSICAL+FINANCIAL PIVOT '!F24</f>
        <v>1582076350.9205003</v>
      </c>
      <c r="I35" s="24">
        <f>(H35/H37)*100</f>
        <v>27.543744093617789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7118</v>
      </c>
      <c r="E36" s="28">
        <f>(D36/D37)*100</f>
        <v>51.289811211990198</v>
      </c>
      <c r="F36" s="27">
        <f>'[1]PHYSICAL+FINANCIAL PIVOT '!E25</f>
        <v>2795241648.4073005</v>
      </c>
      <c r="G36" s="28">
        <f>(F36/F37)*100</f>
        <v>69.212100781327493</v>
      </c>
      <c r="H36" s="27">
        <f>'[1]PHYSICAL+FINANCIAL PIVOT '!F25</f>
        <v>4161791823.0765347</v>
      </c>
      <c r="I36" s="28">
        <f>(H36/H37)*100</f>
        <v>72.456255906382211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13878</v>
      </c>
      <c r="E37" s="30"/>
      <c r="F37" s="29">
        <f>'[1]PHYSICAL+FINANCIAL PIVOT '!E26</f>
        <v>4038660316.4073005</v>
      </c>
      <c r="G37" s="30"/>
      <c r="H37" s="29">
        <f>'[1]PHYSICAL+FINANCIAL PIVOT '!F26</f>
        <v>5743868173.997035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28821</v>
      </c>
      <c r="E39" s="24">
        <f>(D39/D41)*100</f>
        <v>67.954824106384976</v>
      </c>
      <c r="F39" s="23">
        <f>'[1]PHYSICAL+FINANCIAL PIVOT '!E27</f>
        <v>6494318960</v>
      </c>
      <c r="G39" s="24">
        <f>(F39/F41)*100</f>
        <v>56.659328065619142</v>
      </c>
      <c r="H39" s="23">
        <f>'[1]PHYSICAL+FINANCIAL PIVOT '!F27</f>
        <v>3088598787.3660011</v>
      </c>
      <c r="I39" s="24">
        <f>(H39/H41)*100</f>
        <v>41.255747206747436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13591</v>
      </c>
      <c r="E40" s="28">
        <f>(D40/D41)*100</f>
        <v>32.04517589361501</v>
      </c>
      <c r="F40" s="27">
        <f>'[1]PHYSICAL+FINANCIAL PIVOT '!E28</f>
        <v>4967728299.8593187</v>
      </c>
      <c r="G40" s="28">
        <f>(F40/F41)*100</f>
        <v>43.340671934380872</v>
      </c>
      <c r="H40" s="27">
        <f>'[1]PHYSICAL+FINANCIAL PIVOT '!F28</f>
        <v>4397870362.9512091</v>
      </c>
      <c r="I40" s="28">
        <f>(H40/H41)*100</f>
        <v>58.744252793252564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42412</v>
      </c>
      <c r="E41" s="30"/>
      <c r="F41" s="29">
        <f>'[1]PHYSICAL+FINANCIAL PIVOT '!E29</f>
        <v>11462047259.859318</v>
      </c>
      <c r="G41" s="30"/>
      <c r="H41" s="29">
        <f>'[1]PHYSICAL+FINANCIAL PIVOT '!F29</f>
        <v>7486469150.3172102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173032</v>
      </c>
      <c r="E43" s="24">
        <f>(D43/D45)*100</f>
        <v>62.548845952247547</v>
      </c>
      <c r="F43" s="23">
        <f>SUM(F39,F35,F31,F27,F23,F19,F15,F11)</f>
        <v>36496265474.01561</v>
      </c>
      <c r="G43" s="24">
        <f>(F43/F45)*100</f>
        <v>39.153862535149379</v>
      </c>
      <c r="H43" s="23">
        <f>SUM(H39,H35,H31,H27,H23,H19,H15,H11)</f>
        <v>81037072421.038223</v>
      </c>
      <c r="I43" s="24">
        <f>(H43/H45)*100</f>
        <v>34.322308941948066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103603</v>
      </c>
      <c r="E44" s="28">
        <f>(D44/D45)*100</f>
        <v>37.451154047752453</v>
      </c>
      <c r="F44" s="27">
        <f>SUM(F40,F36,F32,F28,F24,F20,F16,F12)</f>
        <v>56716161374.681671</v>
      </c>
      <c r="G44" s="28">
        <f>(F44/F45)*100</f>
        <v>60.846137464850614</v>
      </c>
      <c r="H44" s="27">
        <f>SUM(H40,H36,H32,H28,H24,H20,H16,H12)</f>
        <v>155069048988.51608</v>
      </c>
      <c r="I44" s="28">
        <f>(H44/H45)*100</f>
        <v>65.67769105805192</v>
      </c>
      <c r="J44" s="8"/>
    </row>
    <row r="45" spans="1:10" x14ac:dyDescent="0.25">
      <c r="A45" s="4"/>
      <c r="B45" s="4" t="s">
        <v>8</v>
      </c>
      <c r="C45" s="4"/>
      <c r="D45" s="29">
        <f>SUM(D43:D44)</f>
        <v>276635</v>
      </c>
      <c r="E45" s="30"/>
      <c r="F45" s="29">
        <f>SUM(F43:F44)</f>
        <v>93212426848.697281</v>
      </c>
      <c r="G45" s="30"/>
      <c r="H45" s="29">
        <f>SUM(H43:H44)</f>
        <v>236106121409.55432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5" sqref="A5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July 19,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6342</v>
      </c>
      <c r="E11" s="24">
        <f>(D11/D13)*100</f>
        <v>77.634961439588693</v>
      </c>
      <c r="F11" s="23">
        <f>'[1]FINANCIAL PIVOT'!E6</f>
        <v>5507840000</v>
      </c>
      <c r="G11" s="24">
        <f>(F11/F13)*100</f>
        <v>82.625906477397976</v>
      </c>
      <c r="H11" s="23">
        <f>'[1]FINANCIAL PIVOT'!F6</f>
        <v>2878739623.6325002</v>
      </c>
      <c r="I11" s="24">
        <f>(H11/H13)*100</f>
        <v>72.936141518458101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1827</v>
      </c>
      <c r="E12" s="28">
        <f>(D12/D13)*100</f>
        <v>22.36503856041131</v>
      </c>
      <c r="F12" s="27">
        <f>'[1]FINANCIAL PIVOT'!E7</f>
        <v>1158156459</v>
      </c>
      <c r="G12" s="28">
        <f>(F12/F13)*100</f>
        <v>17.374093522602035</v>
      </c>
      <c r="H12" s="27">
        <f>'[1]FINANCIAL PIVOT'!F7</f>
        <v>1068191984.8951752</v>
      </c>
      <c r="I12" s="28">
        <f>(H12/H13)*100</f>
        <v>27.063858481541892</v>
      </c>
    </row>
    <row r="13" spans="1:9" x14ac:dyDescent="0.25">
      <c r="A13" s="4"/>
      <c r="B13" s="4" t="s">
        <v>8</v>
      </c>
      <c r="C13" s="4"/>
      <c r="D13" s="29">
        <f>'[1]FINANCIAL PIVOT'!D8</f>
        <v>8169</v>
      </c>
      <c r="E13" s="30"/>
      <c r="F13" s="29">
        <f>'[1]FINANCIAL PIVOT'!E8</f>
        <v>6665996459</v>
      </c>
      <c r="G13" s="30"/>
      <c r="H13" s="29">
        <f>'[1]FINANCIAL PIVOT'!F8</f>
        <v>3946931608.5276756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4589</v>
      </c>
      <c r="E15" s="24">
        <f>(D15/D17)*100</f>
        <v>60.270554242185447</v>
      </c>
      <c r="F15" s="23">
        <f>'[1]FINANCIAL PIVOT'!E9</f>
        <v>2355903741</v>
      </c>
      <c r="G15" s="24">
        <f>(F15/F17)*100</f>
        <v>41.639698511112918</v>
      </c>
      <c r="H15" s="23">
        <f>'[1]FINANCIAL PIVOT'!F9</f>
        <v>1859820051.9154997</v>
      </c>
      <c r="I15" s="24">
        <f>(H15/H17)*100</f>
        <v>57.428042219160311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3025</v>
      </c>
      <c r="E16" s="28">
        <f>(D16/D17)*100</f>
        <v>39.729445757814553</v>
      </c>
      <c r="F16" s="27">
        <f>'[1]FINANCIAL PIVOT'!E10</f>
        <v>3301927187.75</v>
      </c>
      <c r="G16" s="28">
        <f>(F16/F17)*100</f>
        <v>58.360301488887082</v>
      </c>
      <c r="H16" s="27">
        <f>'[1]FINANCIAL PIVOT'!F10</f>
        <v>1378702419.0716596</v>
      </c>
      <c r="I16" s="28">
        <f>(H16/H17)*100</f>
        <v>42.571957780839689</v>
      </c>
    </row>
    <row r="17" spans="1:9" x14ac:dyDescent="0.25">
      <c r="A17" s="4"/>
      <c r="B17" s="4" t="s">
        <v>8</v>
      </c>
      <c r="C17" s="4"/>
      <c r="D17" s="29">
        <f>'[1]FINANCIAL PIVOT'!D11</f>
        <v>7614</v>
      </c>
      <c r="E17" s="30"/>
      <c r="F17" s="29">
        <f>'[1]FINANCIAL PIVOT'!E11</f>
        <v>5657830928.75</v>
      </c>
      <c r="G17" s="30"/>
      <c r="H17" s="29">
        <f>'[1]FINANCIAL PIVOT'!F11</f>
        <v>3238522470.9871593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3188</v>
      </c>
      <c r="E19" s="24">
        <f>(D19/D21)*100</f>
        <v>60.50483962801291</v>
      </c>
      <c r="F19" s="23">
        <f>'[1]FINANCIAL PIVOT'!E12</f>
        <v>1851844429.0493033</v>
      </c>
      <c r="G19" s="24">
        <f>(F19/F21)*100</f>
        <v>46.113278373004412</v>
      </c>
      <c r="H19" s="23">
        <f>'[1]FINANCIAL PIVOT'!F12</f>
        <v>4422962743.1917858</v>
      </c>
      <c r="I19" s="24">
        <f>(H19/H21)*100</f>
        <v>59.078664516692037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2081</v>
      </c>
      <c r="E20" s="28">
        <f>(D20/D21)*100</f>
        <v>39.49516037198709</v>
      </c>
      <c r="F20" s="27">
        <f>'[1]FINANCIAL PIVOT'!E13</f>
        <v>2164014981.487442</v>
      </c>
      <c r="G20" s="28">
        <f>(F20/F21)*100</f>
        <v>53.886721626995595</v>
      </c>
      <c r="H20" s="27">
        <f>'[1]FINANCIAL PIVOT'!F13</f>
        <v>3063602465.0351629</v>
      </c>
      <c r="I20" s="28">
        <f>(H20/H21)*100</f>
        <v>40.921335483307963</v>
      </c>
    </row>
    <row r="21" spans="1:9" x14ac:dyDescent="0.25">
      <c r="A21" s="4"/>
      <c r="B21" s="4" t="s">
        <v>8</v>
      </c>
      <c r="C21" s="4"/>
      <c r="D21" s="29">
        <f>'[1]FINANCIAL PIVOT'!D14</f>
        <v>5269</v>
      </c>
      <c r="E21" s="30"/>
      <c r="F21" s="29">
        <f>'[1]FINANCIAL PIVOT'!E14</f>
        <v>4015859410.5367451</v>
      </c>
      <c r="G21" s="30"/>
      <c r="H21" s="29">
        <f>'[1]FINANCIAL PIVOT'!F14</f>
        <v>7486565208.2269487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125</v>
      </c>
      <c r="E23" s="24">
        <f>(D23/D25)*100</f>
        <v>83.333333333333343</v>
      </c>
      <c r="F23" s="23">
        <f>'[1]FINANCIAL PIVOT'!E15</f>
        <v>40133300</v>
      </c>
      <c r="G23" s="24">
        <f>(F23/F25)*100</f>
        <v>77.263670194231011</v>
      </c>
      <c r="H23" s="23">
        <f>'[1]FINANCIAL PIVOT'!F15</f>
        <v>72179369.336955503</v>
      </c>
      <c r="I23" s="24">
        <f>(H23/H25)*100</f>
        <v>66.623646837428979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25</v>
      </c>
      <c r="E24" s="28">
        <f>(D24/D25)*100</f>
        <v>16.666666666666664</v>
      </c>
      <c r="F24" s="27">
        <f>'[1]FINANCIAL PIVOT'!E16</f>
        <v>11810000</v>
      </c>
      <c r="G24" s="28">
        <f>(F24/F25)*100</f>
        <v>22.736329805768982</v>
      </c>
      <c r="H24" s="27">
        <f>'[1]FINANCIAL PIVOT'!F16</f>
        <v>36159595.524999999</v>
      </c>
      <c r="I24" s="28">
        <f>(H24/H25)*100</f>
        <v>33.376353162571029</v>
      </c>
    </row>
    <row r="25" spans="1:9" x14ac:dyDescent="0.25">
      <c r="A25" s="4"/>
      <c r="B25" s="4" t="s">
        <v>8</v>
      </c>
      <c r="C25" s="4"/>
      <c r="D25" s="29">
        <f>'[1]FINANCIAL PIVOT'!D17</f>
        <v>150</v>
      </c>
      <c r="E25" s="30"/>
      <c r="F25" s="29">
        <f>'[1]FINANCIAL PIVOT'!E17</f>
        <v>51943300</v>
      </c>
      <c r="G25" s="30"/>
      <c r="H25" s="29">
        <f>'[1]FINANCIAL PIVOT'!F17</f>
        <v>108338964.86195549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6453</v>
      </c>
      <c r="E27" s="24">
        <f>(D27/D29)*100</f>
        <v>72.849401670806046</v>
      </c>
      <c r="F27" s="23">
        <f>'[1]FINANCIAL PIVOT'!E18</f>
        <v>1299153882</v>
      </c>
      <c r="G27" s="24">
        <f>(F27/F29)*100</f>
        <v>61.52856484759004</v>
      </c>
      <c r="H27" s="23">
        <f>'[1]FINANCIAL PIVOT'!F18</f>
        <v>4287222584.9139996</v>
      </c>
      <c r="I27" s="24">
        <f>(H27/H29)*100</f>
        <v>63.370686804386622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2405</v>
      </c>
      <c r="E28" s="28">
        <f>(D28/D29)*100</f>
        <v>27.150598329193947</v>
      </c>
      <c r="F28" s="27">
        <f>'[1]FINANCIAL PIVOT'!E19</f>
        <v>812310744.58130002</v>
      </c>
      <c r="G28" s="28">
        <f>(F28/F29)*100</f>
        <v>38.47143515240996</v>
      </c>
      <c r="H28" s="27">
        <f>'[1]FINANCIAL PIVOT'!F19</f>
        <v>2478086110.8049664</v>
      </c>
      <c r="I28" s="28">
        <f>(H28/H29)*100</f>
        <v>36.629313195613378</v>
      </c>
    </row>
    <row r="29" spans="1:9" x14ac:dyDescent="0.25">
      <c r="A29" s="4"/>
      <c r="B29" s="4" t="s">
        <v>8</v>
      </c>
      <c r="C29" s="4"/>
      <c r="D29" s="29">
        <f>'[1]FINANCIAL PIVOT'!D20</f>
        <v>8858</v>
      </c>
      <c r="E29" s="30"/>
      <c r="F29" s="29">
        <f>'[1]FINANCIAL PIVOT'!E20</f>
        <v>2111464626.5813</v>
      </c>
      <c r="G29" s="30"/>
      <c r="H29" s="29">
        <f>'[1]FINANCIAL PIVOT'!F20</f>
        <v>6765308695.7189655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35443</v>
      </c>
      <c r="E31" s="24">
        <f>(D31/D33)*100</f>
        <v>54.108972108147725</v>
      </c>
      <c r="F31" s="23">
        <f>'[1]FINANCIAL PIVOT'!E21</f>
        <v>14108769412</v>
      </c>
      <c r="G31" s="24">
        <f>(F31/F33)*100</f>
        <v>29.235774157144441</v>
      </c>
      <c r="H31" s="23">
        <f>'[1]FINANCIAL PIVOT'!F21</f>
        <v>51097840565.050003</v>
      </c>
      <c r="I31" s="24">
        <f>(H31/H33)*100</f>
        <v>30.86335332693783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30060</v>
      </c>
      <c r="E32" s="28">
        <f>(D32/D33)*100</f>
        <v>45.891027891852282</v>
      </c>
      <c r="F32" s="27">
        <f>'[1]FINANCIAL PIVOT'!E22</f>
        <v>34149810422.98</v>
      </c>
      <c r="G32" s="28">
        <f>(F32/F33)*100</f>
        <v>70.764225842855566</v>
      </c>
      <c r="H32" s="27">
        <f>'[1]FINANCIAL PIVOT'!F22</f>
        <v>114463691339.03934</v>
      </c>
      <c r="I32" s="28">
        <f>(H32/H33)*100</f>
        <v>69.13664667306216</v>
      </c>
    </row>
    <row r="33" spans="1:9" x14ac:dyDescent="0.25">
      <c r="A33" s="4"/>
      <c r="B33" s="4" t="s">
        <v>8</v>
      </c>
      <c r="C33" s="4"/>
      <c r="D33" s="29">
        <f>'[1]FINANCIAL PIVOT'!D23</f>
        <v>65503</v>
      </c>
      <c r="E33" s="30"/>
      <c r="F33" s="29">
        <f>'[1]FINANCIAL PIVOT'!E23</f>
        <v>48258579834.979996</v>
      </c>
      <c r="G33" s="30"/>
      <c r="H33" s="29">
        <f>'[1]FINANCIAL PIVOT'!F23</f>
        <v>165561531904.08936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3139</v>
      </c>
      <c r="E35" s="24">
        <f>(D35/D37)*100</f>
        <v>59.19290967376957</v>
      </c>
      <c r="F35" s="23">
        <f>'[1]FINANCIAL PIVOT'!E24</f>
        <v>1133494000</v>
      </c>
      <c r="G35" s="24">
        <f>(F35/F37)*100</f>
        <v>39.555587277896961</v>
      </c>
      <c r="H35" s="23">
        <f>'[1]FINANCIAL PIVOT'!F24</f>
        <v>1181295053.5990002</v>
      </c>
      <c r="I35" s="24">
        <f>(H35/H37)*100</f>
        <v>59.955967544358927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2164</v>
      </c>
      <c r="E36" s="28">
        <f>(D36/D37)*100</f>
        <v>40.80709032623043</v>
      </c>
      <c r="F36" s="27">
        <f>'[1]FINANCIAL PIVOT'!E25</f>
        <v>1732078421</v>
      </c>
      <c r="G36" s="28">
        <f>(F36/F37)*100</f>
        <v>60.444412722103039</v>
      </c>
      <c r="H36" s="27">
        <f>'[1]FINANCIAL PIVOT'!F25</f>
        <v>788975966.92119968</v>
      </c>
      <c r="I36" s="28">
        <f>(H36/H37)*100</f>
        <v>40.044032455641087</v>
      </c>
    </row>
    <row r="37" spans="1:9" x14ac:dyDescent="0.25">
      <c r="A37" s="4"/>
      <c r="B37" s="4" t="s">
        <v>8</v>
      </c>
      <c r="C37" s="4"/>
      <c r="D37" s="29">
        <f>'[1]FINANCIAL PIVOT'!D26</f>
        <v>5303</v>
      </c>
      <c r="E37" s="30"/>
      <c r="F37" s="29">
        <f>'[1]FINANCIAL PIVOT'!E26</f>
        <v>2865572421</v>
      </c>
      <c r="G37" s="30"/>
      <c r="H37" s="29">
        <f>'[1]FINANCIAL PIVOT'!F26</f>
        <v>1970271020.5201998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12225</v>
      </c>
      <c r="E39" s="24">
        <f>(D39/D41)*100</f>
        <v>67.826231691078561</v>
      </c>
      <c r="F39" s="23">
        <f>'[1]FINANCIAL PIVOT'!E27</f>
        <v>6321890000</v>
      </c>
      <c r="G39" s="24">
        <f>(F39/F41)*100</f>
        <v>59.774347861756773</v>
      </c>
      <c r="H39" s="23">
        <f>'[1]FINANCIAL PIVOT'!F27</f>
        <v>2453245563.0260015</v>
      </c>
      <c r="I39" s="24">
        <f>(H39/H41)*100</f>
        <v>53.367042678881319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5799</v>
      </c>
      <c r="E40" s="28">
        <f>(D40/D41)*100</f>
        <v>32.173768308921439</v>
      </c>
      <c r="F40" s="27">
        <f>'[1]FINANCIAL PIVOT'!E28</f>
        <v>4254369258.6053185</v>
      </c>
      <c r="G40" s="28">
        <f>(F40/F41)*100</f>
        <v>40.225652138243241</v>
      </c>
      <c r="H40" s="27">
        <f>'[1]FINANCIAL PIVOT'!F28</f>
        <v>2143684377.0263302</v>
      </c>
      <c r="I40" s="28">
        <f>(H40/H41)*100</f>
        <v>46.632957321118674</v>
      </c>
    </row>
    <row r="41" spans="1:9" x14ac:dyDescent="0.25">
      <c r="A41" s="4"/>
      <c r="B41" s="4" t="s">
        <v>8</v>
      </c>
      <c r="C41" s="4"/>
      <c r="D41" s="29">
        <f>'[1]FINANCIAL PIVOT'!D29</f>
        <v>18024</v>
      </c>
      <c r="E41" s="30"/>
      <c r="F41" s="29">
        <f>'[1]FINANCIAL PIVOT'!E29</f>
        <v>10576259258.605318</v>
      </c>
      <c r="G41" s="30"/>
      <c r="H41" s="29">
        <f>'[1]FINANCIAL PIVOT'!F29</f>
        <v>4596929940.0523319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71504</v>
      </c>
      <c r="E43" s="24">
        <f>(D43/D45)*100</f>
        <v>60.142989317856845</v>
      </c>
      <c r="F43" s="23">
        <f>SUM(F39,F35,F31,F27,F23,F19,F15,F11)</f>
        <v>32619028764.049305</v>
      </c>
      <c r="G43" s="24">
        <f>(F43/F45)*100</f>
        <v>40.670327637127031</v>
      </c>
      <c r="H43" s="23">
        <f>SUM(H39,H35,H31,H27,H23,H19,H15,H11)</f>
        <v>68253305554.665741</v>
      </c>
      <c r="I43" s="24">
        <f>(H43/H45)*100</f>
        <v>35.241263492011512</v>
      </c>
    </row>
    <row r="44" spans="1:9" x14ac:dyDescent="0.25">
      <c r="A44" s="25"/>
      <c r="B44" s="26" t="s">
        <v>10</v>
      </c>
      <c r="C44" s="26"/>
      <c r="D44" s="27">
        <f>SUM(D40,D36,D32,D28,D24,D20,D16,D12)</f>
        <v>47386</v>
      </c>
      <c r="E44" s="28">
        <f>(D44/D45)*100</f>
        <v>39.857010682143155</v>
      </c>
      <c r="F44" s="27">
        <f>SUM(F40,F36,F32,F28,F24,F20,F16,F12)</f>
        <v>47584477475.40406</v>
      </c>
      <c r="G44" s="28">
        <f>(F44/F45)*100</f>
        <v>59.329672362872962</v>
      </c>
      <c r="H44" s="27">
        <f>SUM(H40,H36,H32,H28,H24,H20,H16,H12)</f>
        <v>125421094258.3188</v>
      </c>
      <c r="I44" s="28">
        <f>(H44/H45)*100</f>
        <v>64.758736507988473</v>
      </c>
    </row>
    <row r="45" spans="1:9" x14ac:dyDescent="0.25">
      <c r="A45" s="4"/>
      <c r="B45" s="4" t="s">
        <v>8</v>
      </c>
      <c r="C45" s="4"/>
      <c r="D45" s="29">
        <f>SUM(D43:D44)</f>
        <v>118890</v>
      </c>
      <c r="E45" s="30"/>
      <c r="F45" s="29">
        <f>SUM(F43:F44)</f>
        <v>80203506239.453369</v>
      </c>
      <c r="G45" s="30"/>
      <c r="H45" s="29">
        <f>SUM(H43:H44)</f>
        <v>193674399812.98456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A5" sqref="A5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July 19,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33902</v>
      </c>
      <c r="E11" s="24">
        <f>(D11/D13)*100</f>
        <v>76.495408289898236</v>
      </c>
      <c r="F11" s="23">
        <f>'[1]PHYSICAL PIVOT'!E6</f>
        <v>613617824</v>
      </c>
      <c r="G11" s="24">
        <f>(F11/F13)*100</f>
        <v>37.413989096923089</v>
      </c>
      <c r="H11" s="23">
        <f>'[1]PHYSICAL PIVOT'!F6</f>
        <v>2022254863.7223394</v>
      </c>
      <c r="I11" s="24">
        <f>(H11/H13)*100</f>
        <v>38.747896467966299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10417</v>
      </c>
      <c r="E12" s="28">
        <f>(D12/D13)*100</f>
        <v>23.504591710101764</v>
      </c>
      <c r="F12" s="27">
        <f>'[1]PHYSICAL PIVOT'!E7</f>
        <v>1026458090.9482502</v>
      </c>
      <c r="G12" s="28">
        <f>(F12/F13)*100</f>
        <v>62.586010903076904</v>
      </c>
      <c r="H12" s="27">
        <f>'[1]PHYSICAL PIVOT'!F7</f>
        <v>3196750677.3763366</v>
      </c>
      <c r="I12" s="28">
        <f>(H12/H13)*100</f>
        <v>61.252103532033701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44319</v>
      </c>
      <c r="E13" s="30"/>
      <c r="F13" s="29">
        <f>'[1]PHYSICAL PIVOT'!E8</f>
        <v>1640075914.9482503</v>
      </c>
      <c r="G13" s="30"/>
      <c r="H13" s="29">
        <f>'[1]PHYSICAL PIVOT'!F8</f>
        <v>5219005541.0986757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22133</v>
      </c>
      <c r="E15" s="24">
        <f>(D15/D17)*100</f>
        <v>53.429088714544356</v>
      </c>
      <c r="F15" s="23">
        <f>'[1]PHYSICAL PIVOT'!E9</f>
        <v>645084255</v>
      </c>
      <c r="G15" s="24">
        <f>(F15/F17)*100</f>
        <v>14.64808397083644</v>
      </c>
      <c r="H15" s="23">
        <f>'[1]PHYSICAL PIVOT'!F9</f>
        <v>2451496322.5216022</v>
      </c>
      <c r="I15" s="24">
        <f>(H15/H17)*100</f>
        <v>16.501795969189608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19292</v>
      </c>
      <c r="E16" s="28">
        <f>(D16/D17)*100</f>
        <v>46.570911285455644</v>
      </c>
      <c r="F16" s="27">
        <f>'[1]PHYSICAL PIVOT'!E10</f>
        <v>3758797210.2095699</v>
      </c>
      <c r="G16" s="28">
        <f>(F16/F17)*100</f>
        <v>85.351916029163561</v>
      </c>
      <c r="H16" s="27">
        <f>'[1]PHYSICAL PIVOT'!F10</f>
        <v>12404440128.872986</v>
      </c>
      <c r="I16" s="28">
        <f>(H16/H17)*100</f>
        <v>83.498204030810385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41425</v>
      </c>
      <c r="E17" s="30"/>
      <c r="F17" s="29">
        <f>'[1]PHYSICAL PIVOT'!E11</f>
        <v>4403881465.2095699</v>
      </c>
      <c r="G17" s="30"/>
      <c r="H17" s="29">
        <f>'[1]PHYSICAL PIVOT'!F11</f>
        <v>14855936451.394588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23719</v>
      </c>
      <c r="E19" s="24">
        <f>(D19/D21)*100</f>
        <v>67.958856226004244</v>
      </c>
      <c r="F19" s="23">
        <f>'[1]PHYSICAL PIVOT'!E12</f>
        <v>2098050518.9553101</v>
      </c>
      <c r="G19" s="24">
        <f>(F19/F21)*100</f>
        <v>58.803791733654386</v>
      </c>
      <c r="H19" s="23">
        <f>'[1]PHYSICAL PIVOT'!F12</f>
        <v>6455982558.0545444</v>
      </c>
      <c r="I19" s="24">
        <f>(H19/H21)*100</f>
        <v>58.780611873403863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11183</v>
      </c>
      <c r="E20" s="28">
        <f>(D20/D21)*100</f>
        <v>32.041143773995763</v>
      </c>
      <c r="F20" s="27">
        <f>'[1]PHYSICAL PIVOT'!E13</f>
        <v>1469832532.6312447</v>
      </c>
      <c r="G20" s="28">
        <f>(F20/F21)*100</f>
        <v>41.196208266345621</v>
      </c>
      <c r="H20" s="27">
        <f>'[1]PHYSICAL PIVOT'!F13</f>
        <v>4527201101.140481</v>
      </c>
      <c r="I20" s="28">
        <f>(H20/H21)*100</f>
        <v>41.219388126596129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34902</v>
      </c>
      <c r="E21" s="30"/>
      <c r="F21" s="29">
        <f>'[1]PHYSICAL PIVOT'!E14</f>
        <v>3567883051.5865545</v>
      </c>
      <c r="G21" s="30"/>
      <c r="H21" s="29">
        <f>'[1]PHYSICAL PIVOT'!F14</f>
        <v>10983183659.195026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1556</v>
      </c>
      <c r="E23" s="24">
        <f>(D23/D25)*100</f>
        <v>39.273094396769309</v>
      </c>
      <c r="F23" s="23">
        <f>'[1]PHYSICAL PIVOT'!E15</f>
        <v>238120484.01100001</v>
      </c>
      <c r="G23" s="24">
        <f>(F23/F25)*100</f>
        <v>37.39844988830923</v>
      </c>
      <c r="H23" s="23">
        <f>'[1]PHYSICAL PIVOT'!F15</f>
        <v>817871600.41251624</v>
      </c>
      <c r="I23" s="24">
        <f>(H23/H25)*100</f>
        <v>39.615531175366115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2406</v>
      </c>
      <c r="E24" s="28">
        <f>(D24/D25)*100</f>
        <v>60.726905603230698</v>
      </c>
      <c r="F24" s="27">
        <f>'[1]PHYSICAL PIVOT'!E16</f>
        <v>398591691.82021421</v>
      </c>
      <c r="G24" s="28">
        <f>(F24/F25)*100</f>
        <v>62.60155011169077</v>
      </c>
      <c r="H24" s="27">
        <f>'[1]PHYSICAL PIVOT'!F16</f>
        <v>1246651015.2051895</v>
      </c>
      <c r="I24" s="28">
        <f>(H24/H25)*100</f>
        <v>60.384468824633878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3962</v>
      </c>
      <c r="E25" s="30"/>
      <c r="F25" s="29">
        <f>'[1]PHYSICAL PIVOT'!E17</f>
        <v>636712175.83121419</v>
      </c>
      <c r="G25" s="30"/>
      <c r="H25" s="29">
        <f>'[1]PHYSICAL PIVOT'!F17</f>
        <v>2064522615.6177058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0.57471264367816088</v>
      </c>
      <c r="F31" s="23">
        <f>'[1]PHYSICAL PIVOT'!E18</f>
        <v>10000</v>
      </c>
      <c r="G31" s="24">
        <f>(F31/F33)*100</f>
        <v>1.4255327934017772E-3</v>
      </c>
      <c r="H31" s="23">
        <f>'[1]PHYSICAL PIVOT'!F18</f>
        <v>27000</v>
      </c>
      <c r="I31" s="24">
        <f>(H31/H33)*100</f>
        <v>1.0204324725730217E-3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173</v>
      </c>
      <c r="E32" s="28">
        <f>(D32/D33)*100</f>
        <v>99.425287356321832</v>
      </c>
      <c r="F32" s="27">
        <f>'[1]PHYSICAL PIVOT'!E19</f>
        <v>701482105.00705504</v>
      </c>
      <c r="G32" s="28">
        <f>(F32/F33)*100</f>
        <v>99.998574467206609</v>
      </c>
      <c r="H32" s="27">
        <f>'[1]PHYSICAL PIVOT'!F19</f>
        <v>2645909965.522027</v>
      </c>
      <c r="I32" s="28">
        <f>(H32/H33)*100</f>
        <v>99.998979567527428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174</v>
      </c>
      <c r="E33" s="30"/>
      <c r="F33" s="29">
        <f>'[1]PHYSICAL PIVOT'!E20</f>
        <v>701492105.00705504</v>
      </c>
      <c r="G33" s="30"/>
      <c r="H33" s="29">
        <f>'[1]PHYSICAL PIVOT'!F20</f>
        <v>2645936965.522027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3621</v>
      </c>
      <c r="E35" s="24">
        <f>(D35/D37)*100</f>
        <v>42.227405247813408</v>
      </c>
      <c r="F35" s="23">
        <f>'[1]PHYSICAL PIVOT'!E21</f>
        <v>109924668</v>
      </c>
      <c r="G35" s="24">
        <f>(F35/F37)*100</f>
        <v>9.370539789078105</v>
      </c>
      <c r="H35" s="23">
        <f>'[1]PHYSICAL PIVOT'!F21</f>
        <v>400781297.3215</v>
      </c>
      <c r="I35" s="24">
        <f>(H35/H37)*100</f>
        <v>10.620669907815589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4954</v>
      </c>
      <c r="E36" s="28">
        <f>(D36/D37)*100</f>
        <v>57.772594752186592</v>
      </c>
      <c r="F36" s="27">
        <f>'[1]PHYSICAL PIVOT'!E22</f>
        <v>1063163227.4073</v>
      </c>
      <c r="G36" s="28">
        <f>(F36/F37)*100</f>
        <v>90.629460210921891</v>
      </c>
      <c r="H36" s="27">
        <f>'[1]PHYSICAL PIVOT'!F22</f>
        <v>3372815856.1553369</v>
      </c>
      <c r="I36" s="28">
        <f>(H36/H37)*100</f>
        <v>89.379330092184418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8575</v>
      </c>
      <c r="E37" s="30"/>
      <c r="F37" s="29">
        <f>'[1]PHYSICAL PIVOT'!E23</f>
        <v>1173087895.4073</v>
      </c>
      <c r="G37" s="30"/>
      <c r="H37" s="29">
        <f>'[1]PHYSICAL PIVOT'!F23</f>
        <v>3773597153.4768367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16596</v>
      </c>
      <c r="E39" s="24">
        <f>(D39/D41)*100</f>
        <v>68.04986058717401</v>
      </c>
      <c r="F39" s="23">
        <f>'[1]PHYSICAL PIVOT'!E24</f>
        <v>172428960</v>
      </c>
      <c r="G39" s="24">
        <f>(F39/F41)*100</f>
        <v>19.466165691553091</v>
      </c>
      <c r="H39" s="23">
        <f>'[1]PHYSICAL PIVOT'!F24</f>
        <v>635353224.34000003</v>
      </c>
      <c r="I39" s="24">
        <f>(H39/H41)*100</f>
        <v>21.988046470625996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7792</v>
      </c>
      <c r="E40" s="28">
        <f>(D40/D41)*100</f>
        <v>31.95013941282598</v>
      </c>
      <c r="F40" s="27">
        <f>'[1]PHYSICAL PIVOT'!E25</f>
        <v>713359041.25399995</v>
      </c>
      <c r="G40" s="28">
        <f>(F40/F41)*100</f>
        <v>80.533834308446899</v>
      </c>
      <c r="H40" s="27">
        <f>'[1]PHYSICAL PIVOT'!F25</f>
        <v>2254185985.9248743</v>
      </c>
      <c r="I40" s="28">
        <f>(H40/H41)*100</f>
        <v>78.011953529373997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24388</v>
      </c>
      <c r="E41" s="30"/>
      <c r="F41" s="29">
        <f>'[1]PHYSICAL PIVOT'!E26</f>
        <v>885788001.25399995</v>
      </c>
      <c r="G41" s="30"/>
      <c r="H41" s="29">
        <f>'[1]PHYSICAL PIVOT'!F26</f>
        <v>2889539210.2648745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101528</v>
      </c>
      <c r="E43" s="24">
        <f>(D43/D45)*100</f>
        <v>64.362103394719327</v>
      </c>
      <c r="F43" s="23">
        <f>SUM(F39,F35,F31,F27,F23,F19,F15,F11)</f>
        <v>3877236709.96631</v>
      </c>
      <c r="G43" s="24">
        <f>(F43/F45)*100</f>
        <v>29.804445936976538</v>
      </c>
      <c r="H43" s="23">
        <f>SUM(H39,H35,H31,H27,H23,H19,H15,H11)</f>
        <v>12783766866.372503</v>
      </c>
      <c r="I43" s="24">
        <f>(H43/H45)*100</f>
        <v>30.127853373279034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56217</v>
      </c>
      <c r="E44" s="28">
        <f>(D44/D45)*100</f>
        <v>35.637896605280673</v>
      </c>
      <c r="F44" s="27">
        <f>SUM(F40,F36,F32,F28,F24,F20,F16,F12)</f>
        <v>9131683899.2776337</v>
      </c>
      <c r="G44" s="28">
        <f>(F44/F45)*100</f>
        <v>70.195554063023451</v>
      </c>
      <c r="H44" s="27">
        <f>SUM(H40,H36,H32,H28,H24,H20,H16,H12)</f>
        <v>29647954730.197231</v>
      </c>
      <c r="I44" s="28">
        <f>(H44/H45)*100</f>
        <v>69.872146626720962</v>
      </c>
      <c r="J44" s="8"/>
    </row>
    <row r="45" spans="1:10" x14ac:dyDescent="0.25">
      <c r="A45" s="4"/>
      <c r="B45" s="4" t="s">
        <v>8</v>
      </c>
      <c r="C45" s="4"/>
      <c r="D45" s="29">
        <f>SUM(D43:D44)</f>
        <v>157745</v>
      </c>
      <c r="E45" s="30"/>
      <c r="F45" s="29">
        <f>SUM(F43:F44)</f>
        <v>13008920609.243944</v>
      </c>
      <c r="G45" s="30"/>
      <c r="H45" s="29">
        <f>SUM(H43:H44)</f>
        <v>42431721596.569733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2000-07-20T19:36:18Z</dcterms:created>
  <dcterms:modified xsi:type="dcterms:W3CDTF">2023-09-10T15:24:54Z</dcterms:modified>
</cp:coreProperties>
</file>