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2" yWindow="4176" windowWidth="15336" windowHeight="4236" tabRatio="599" activeTab="2"/>
  </bookViews>
  <sheets>
    <sheet name="Sum APril 19 to April 26" sheetId="33" r:id="rId1"/>
    <sheet name="Daily log - date" sheetId="9" r:id="rId2"/>
    <sheet name="Sum APril 11 to April 18" sheetId="32" r:id="rId3"/>
    <sheet name="Sum APril 4 to April 10" sheetId="31" r:id="rId4"/>
    <sheet name="Sum Mar 28 to Apr 3" sheetId="30" r:id="rId5"/>
    <sheet name="Sum Mar 21 to Mar 27" sheetId="29" r:id="rId6"/>
    <sheet name="Sum Mar 14 to Mar 20" sheetId="28" r:id="rId7"/>
    <sheet name="Sum Mar 7 to Mar 13" sheetId="27" r:id="rId8"/>
    <sheet name="Sum Feb 28 to Mar 6" sheetId="26" r:id="rId9"/>
    <sheet name="Sum Feb 21 to 27" sheetId="25" r:id="rId10"/>
    <sheet name="Sum Feb 14 to 20" sheetId="24" r:id="rId11"/>
    <sheet name="Sum Feb 7 to 13" sheetId="23" r:id="rId12"/>
    <sheet name="Sum Jan 31 to Feb 6" sheetId="22" r:id="rId13"/>
    <sheet name="Sum Jan 24 to30" sheetId="21" r:id="rId14"/>
    <sheet name="Sum Jan 17 to 23" sheetId="20" r:id="rId15"/>
    <sheet name="Sum Jan 10 to 16" sheetId="19" r:id="rId16"/>
    <sheet name="Sum Jan 3 to 9" sheetId="18" r:id="rId17"/>
    <sheet name="Sum Dec 27-Jan 2" sheetId="17" r:id="rId18"/>
    <sheet name="Sum Dec 20 to 26" sheetId="16" r:id="rId19"/>
    <sheet name="Sum Dec 13 to 19" sheetId="15" r:id="rId20"/>
    <sheet name="Sum Dec 6 to 12" sheetId="14" r:id="rId21"/>
    <sheet name="Sum Nov 29 to Dec 5" sheetId="13" r:id="rId22"/>
    <sheet name="Sum Nov 22 to 28" sheetId="12" r:id="rId23"/>
    <sheet name="Sum Nov 15 to 21" sheetId="11" r:id="rId24"/>
    <sheet name="Sum Nov 8 to 14" sheetId="10" r:id="rId25"/>
    <sheet name="Sum Nov 1 to 7" sheetId="8" r:id="rId26"/>
    <sheet name="Bridgeline" sheetId="3" r:id="rId27"/>
  </sheets>
  <definedNames>
    <definedName name="_xlnm._FilterDatabase" localSheetId="1" hidden="1">'Daily log - date'!$C$1:$C$597</definedName>
    <definedName name="_xlnm.Print_Area" localSheetId="26">Bridgeline!$A$1:$H$26</definedName>
    <definedName name="_xlnm.Print_Area" localSheetId="1">'Daily log - date'!$A$1:$N$52</definedName>
    <definedName name="_xlnm.Print_Area" localSheetId="2">'Sum APril 11 to April 18'!$A$1:$G$32</definedName>
    <definedName name="_xlnm.Print_Area" localSheetId="0">'Sum APril 19 to April 26'!$A$1:$G$32</definedName>
    <definedName name="_xlnm.Print_Titles" localSheetId="1">'Daily log - date'!$1:$1</definedName>
  </definedNames>
  <calcPr calcId="92512" fullCalcOnLoad="1"/>
</workbook>
</file>

<file path=xl/calcChain.xml><?xml version="1.0" encoding="utf-8"?>
<calcChain xmlns="http://schemas.openxmlformats.org/spreadsheetml/2006/main">
  <c r="D3" i="9" l="1"/>
  <c r="D11" i="9"/>
  <c r="D30" i="9"/>
  <c r="D81" i="9"/>
  <c r="D132" i="9"/>
  <c r="D148" i="9"/>
  <c r="J156" i="9"/>
  <c r="D157" i="9"/>
  <c r="D168" i="9"/>
  <c r="D194" i="9"/>
  <c r="D212" i="9"/>
  <c r="D232" i="9"/>
  <c r="D259" i="9"/>
  <c r="D284" i="9"/>
  <c r="D311" i="9"/>
  <c r="D340" i="9"/>
  <c r="D360" i="9"/>
  <c r="D394" i="9"/>
  <c r="D413" i="9"/>
  <c r="D431" i="9"/>
  <c r="C482" i="9"/>
  <c r="C4" i="32"/>
  <c r="C5" i="32"/>
  <c r="C6" i="32"/>
  <c r="C7" i="32"/>
  <c r="C9" i="32"/>
  <c r="F9" i="32"/>
  <c r="F15" i="32"/>
  <c r="F25" i="32"/>
  <c r="F31" i="32"/>
  <c r="C4" i="33"/>
  <c r="C5" i="33"/>
  <c r="C6" i="33"/>
  <c r="C7" i="33"/>
  <c r="C9" i="33"/>
  <c r="F9" i="33"/>
  <c r="F15" i="33"/>
  <c r="F25" i="33"/>
  <c r="F31" i="33"/>
  <c r="C4" i="31"/>
  <c r="C5" i="31"/>
  <c r="C6" i="31"/>
  <c r="F6" i="31"/>
  <c r="C7" i="31"/>
  <c r="F8" i="31"/>
  <c r="C9" i="31"/>
  <c r="F9" i="31"/>
  <c r="F15" i="31"/>
  <c r="F25" i="31"/>
  <c r="F31" i="31"/>
  <c r="C4" i="15"/>
  <c r="F4" i="15"/>
  <c r="C5" i="15"/>
  <c r="C6" i="15"/>
  <c r="F6" i="15"/>
  <c r="C7" i="15"/>
  <c r="C9" i="15"/>
  <c r="F9" i="15"/>
  <c r="F15" i="15"/>
  <c r="F24" i="15"/>
  <c r="F25" i="15"/>
  <c r="F31" i="15"/>
  <c r="C4" i="16"/>
  <c r="F4" i="16"/>
  <c r="C5" i="16"/>
  <c r="C6" i="16"/>
  <c r="F6" i="16"/>
  <c r="C7" i="16"/>
  <c r="F7" i="16"/>
  <c r="C9" i="16"/>
  <c r="F9" i="16"/>
  <c r="F15" i="16"/>
  <c r="F25" i="16"/>
  <c r="F31" i="16"/>
  <c r="C4" i="17"/>
  <c r="F4" i="17"/>
  <c r="C5" i="17"/>
  <c r="C6" i="17"/>
  <c r="C7" i="17"/>
  <c r="C9" i="17"/>
  <c r="F9" i="17"/>
  <c r="F15" i="17"/>
  <c r="F19" i="17"/>
  <c r="F21" i="17"/>
  <c r="F22" i="17"/>
  <c r="F25" i="17"/>
  <c r="F31" i="17"/>
  <c r="C4" i="14"/>
  <c r="C5" i="14"/>
  <c r="F5" i="14"/>
  <c r="C6" i="14"/>
  <c r="F6" i="14"/>
  <c r="C7" i="14"/>
  <c r="F8" i="14"/>
  <c r="C9" i="14"/>
  <c r="F14" i="14"/>
  <c r="F19" i="14"/>
  <c r="F20" i="14"/>
  <c r="F21" i="14"/>
  <c r="F22" i="14"/>
  <c r="F23" i="14"/>
  <c r="F24" i="14"/>
  <c r="F30" i="14"/>
  <c r="C4" i="24"/>
  <c r="F4" i="24"/>
  <c r="C5" i="24"/>
  <c r="C6" i="24"/>
  <c r="F6" i="24"/>
  <c r="C7" i="24"/>
  <c r="F7" i="24"/>
  <c r="F8" i="24"/>
  <c r="C9" i="24"/>
  <c r="F9" i="24"/>
  <c r="F15" i="24"/>
  <c r="F22" i="24"/>
  <c r="F24" i="24"/>
  <c r="F25" i="24"/>
  <c r="F31" i="24"/>
  <c r="C4" i="25"/>
  <c r="F4" i="25"/>
  <c r="C5" i="25"/>
  <c r="F5" i="25"/>
  <c r="C6" i="25"/>
  <c r="F6" i="25"/>
  <c r="C7" i="25"/>
  <c r="F7" i="25"/>
  <c r="C9" i="25"/>
  <c r="F9" i="25"/>
  <c r="F15" i="25"/>
  <c r="F21" i="25"/>
  <c r="F22" i="25"/>
  <c r="F24" i="25"/>
  <c r="F25" i="25"/>
  <c r="F31" i="25"/>
  <c r="C4" i="26"/>
  <c r="F4" i="26"/>
  <c r="C5" i="26"/>
  <c r="C6" i="26"/>
  <c r="F6" i="26"/>
  <c r="C7" i="26"/>
  <c r="C9" i="26"/>
  <c r="F9" i="26"/>
  <c r="F15" i="26"/>
  <c r="F22" i="26"/>
  <c r="F24" i="26"/>
  <c r="F25" i="26"/>
  <c r="F31" i="26"/>
  <c r="C4" i="23"/>
  <c r="F4" i="23"/>
  <c r="C5" i="23"/>
  <c r="C6" i="23"/>
  <c r="F6" i="23"/>
  <c r="C7" i="23"/>
  <c r="F7" i="23"/>
  <c r="F8" i="23"/>
  <c r="C9" i="23"/>
  <c r="F9" i="23"/>
  <c r="F14" i="23"/>
  <c r="F15" i="23"/>
  <c r="F19" i="23"/>
  <c r="F20" i="23"/>
  <c r="F22" i="23"/>
  <c r="F23" i="23"/>
  <c r="F25" i="23"/>
  <c r="F31" i="23"/>
  <c r="C4" i="19"/>
  <c r="F4" i="19"/>
  <c r="C5" i="19"/>
  <c r="C6" i="19"/>
  <c r="F6" i="19"/>
  <c r="C7" i="19"/>
  <c r="F7" i="19"/>
  <c r="F8" i="19"/>
  <c r="C9" i="19"/>
  <c r="F9" i="19"/>
  <c r="F15" i="19"/>
  <c r="F22" i="19"/>
  <c r="F23" i="19"/>
  <c r="F25" i="19"/>
  <c r="F31" i="19"/>
  <c r="C4" i="20"/>
  <c r="F4" i="20"/>
  <c r="C5" i="20"/>
  <c r="C6" i="20"/>
  <c r="F6" i="20"/>
  <c r="C7" i="20"/>
  <c r="F7" i="20"/>
  <c r="F8" i="20"/>
  <c r="C9" i="20"/>
  <c r="F9" i="20"/>
  <c r="F14" i="20"/>
  <c r="F15" i="20"/>
  <c r="F21" i="20"/>
  <c r="F22" i="20"/>
  <c r="F24" i="20"/>
  <c r="F25" i="20"/>
  <c r="F31" i="20"/>
  <c r="C4" i="21"/>
  <c r="F4" i="21"/>
  <c r="C5" i="21"/>
  <c r="C6" i="21"/>
  <c r="F6" i="21"/>
  <c r="C7" i="21"/>
  <c r="F7" i="21"/>
  <c r="F8" i="21"/>
  <c r="C9" i="21"/>
  <c r="F9" i="21"/>
  <c r="F15" i="21"/>
  <c r="F22" i="21"/>
  <c r="F24" i="21"/>
  <c r="F25" i="21"/>
  <c r="F31" i="21"/>
  <c r="C4" i="18"/>
  <c r="F4" i="18"/>
  <c r="C5" i="18"/>
  <c r="C6" i="18"/>
  <c r="F6" i="18"/>
  <c r="C7" i="18"/>
  <c r="F7" i="18"/>
  <c r="F8" i="18"/>
  <c r="C9" i="18"/>
  <c r="F9" i="18"/>
  <c r="F15" i="18"/>
  <c r="F22" i="18"/>
  <c r="F24" i="18"/>
  <c r="F25" i="18"/>
  <c r="F31" i="18"/>
  <c r="C4" i="22"/>
  <c r="F4" i="22"/>
  <c r="C5" i="22"/>
  <c r="C6" i="22"/>
  <c r="F6" i="22"/>
  <c r="C7" i="22"/>
  <c r="F7" i="22"/>
  <c r="C9" i="22"/>
  <c r="F9" i="22"/>
  <c r="F14" i="22"/>
  <c r="F15" i="22"/>
  <c r="F19" i="22"/>
  <c r="F20" i="22"/>
  <c r="F22" i="22"/>
  <c r="F23" i="22"/>
  <c r="F25" i="22"/>
  <c r="F31" i="22"/>
  <c r="C4" i="28"/>
  <c r="F4" i="28"/>
  <c r="C5" i="28"/>
  <c r="C6" i="28"/>
  <c r="F6" i="28"/>
  <c r="C7" i="28"/>
  <c r="C9" i="28"/>
  <c r="F9" i="28"/>
  <c r="F15" i="28"/>
  <c r="F19" i="28"/>
  <c r="F24" i="28"/>
  <c r="F25" i="28"/>
  <c r="F31" i="28"/>
  <c r="C4" i="29"/>
  <c r="F4" i="29"/>
  <c r="C5" i="29"/>
  <c r="C6" i="29"/>
  <c r="F6" i="29"/>
  <c r="C7" i="29"/>
  <c r="F8" i="29"/>
  <c r="C9" i="29"/>
  <c r="F9" i="29"/>
  <c r="F15" i="29"/>
  <c r="F19" i="29"/>
  <c r="F21" i="29"/>
  <c r="F24" i="29"/>
  <c r="F25" i="29"/>
  <c r="F31" i="29"/>
  <c r="C4" i="30"/>
  <c r="F4" i="30"/>
  <c r="C5" i="30"/>
  <c r="F5" i="30"/>
  <c r="C6" i="30"/>
  <c r="F6" i="30"/>
  <c r="C7" i="30"/>
  <c r="F7" i="30"/>
  <c r="F8" i="30"/>
  <c r="C9" i="30"/>
  <c r="F9" i="30"/>
  <c r="F15" i="30"/>
  <c r="F19" i="30"/>
  <c r="F22" i="30"/>
  <c r="F24" i="30"/>
  <c r="F25" i="30"/>
  <c r="F31" i="30"/>
  <c r="C4" i="27"/>
  <c r="F4" i="27"/>
  <c r="C5" i="27"/>
  <c r="C6" i="27"/>
  <c r="F6" i="27"/>
  <c r="C7" i="27"/>
  <c r="C9" i="27"/>
  <c r="F9" i="27"/>
  <c r="F15" i="27"/>
  <c r="F24" i="27"/>
  <c r="F25" i="27"/>
  <c r="F31" i="27"/>
  <c r="C5" i="8"/>
  <c r="F6" i="8"/>
  <c r="C8" i="8"/>
  <c r="C9" i="8"/>
  <c r="F12" i="8"/>
  <c r="F18" i="8"/>
  <c r="C9" i="11"/>
  <c r="F9" i="11"/>
  <c r="F15" i="11"/>
  <c r="F24" i="11"/>
  <c r="F30" i="11"/>
  <c r="F8" i="12"/>
  <c r="C9" i="12"/>
  <c r="F14" i="12"/>
  <c r="F22" i="12"/>
  <c r="F28" i="12"/>
  <c r="C4" i="13"/>
  <c r="F4" i="13"/>
  <c r="C5" i="13"/>
  <c r="C6" i="13"/>
  <c r="C7" i="13"/>
  <c r="F7" i="13"/>
  <c r="F8" i="13"/>
  <c r="C9" i="13"/>
  <c r="F14" i="13"/>
  <c r="F19" i="13"/>
  <c r="F22" i="13"/>
  <c r="F28" i="13"/>
  <c r="F8" i="10"/>
  <c r="C9" i="10"/>
  <c r="F14" i="10"/>
  <c r="F22" i="10"/>
  <c r="F28" i="10"/>
</calcChain>
</file>

<file path=xl/comments1.xml><?xml version="1.0" encoding="utf-8"?>
<comments xmlns="http://schemas.openxmlformats.org/spreadsheetml/2006/main">
  <authors>
    <author>swilson5</author>
  </authors>
  <commentList>
    <comment ref="K1" authorId="0" shapeId="0">
      <text>
        <r>
          <rPr>
            <b/>
            <sz val="8"/>
            <color indexed="81"/>
            <rFont val="Tahoma"/>
          </rPr>
          <t>shona:</t>
        </r>
        <r>
          <rPr>
            <sz val="8"/>
            <color indexed="81"/>
            <rFont val="Tahoma"/>
          </rPr>
          <t xml:space="preserve">
Ramesh runs VAR at 6 am</t>
        </r>
      </text>
    </comment>
    <comment ref="M1" authorId="0" shapeId="0">
      <text>
        <r>
          <rPr>
            <b/>
            <sz val="8"/>
            <color indexed="81"/>
            <rFont val="Tahoma"/>
          </rPr>
          <t>shona:</t>
        </r>
        <r>
          <rPr>
            <sz val="8"/>
            <color indexed="81"/>
            <rFont val="Tahoma"/>
          </rPr>
          <t xml:space="preserve">
Sheila's group needs this by 6:30 am - if they don't get it they use the cash flows from the prior day - find out - is this the same feed that is used for the VAR engine?</t>
        </r>
      </text>
    </comment>
  </commentList>
</comments>
</file>

<file path=xl/sharedStrings.xml><?xml version="1.0" encoding="utf-8"?>
<sst xmlns="http://schemas.openxmlformats.org/spreadsheetml/2006/main" count="5365" uniqueCount="1279">
  <si>
    <t>Problem is a continuation from 03/27/01.  It appears to be related to breakout for NEETA requirements.  Need to thoroughly test all software modifications prior to implementation</t>
  </si>
  <si>
    <t>Develop to insure that uploads are properly captured by RisktRAC</t>
  </si>
  <si>
    <t>Southern Cone VaR Rerun</t>
  </si>
  <si>
    <t>Test Curve upload process and correct problem</t>
  </si>
  <si>
    <t>FT-ENOVRT-GDL</t>
  </si>
  <si>
    <t>Innovate</t>
  </si>
  <si>
    <t>FT-IM-ENOV-GDL</t>
  </si>
  <si>
    <t>FX-USD</t>
  </si>
  <si>
    <t>Book was not officialized due to new person.</t>
  </si>
  <si>
    <t>Power-SS-R1B-PRC</t>
  </si>
  <si>
    <t>Power-SS-R3C-PRC</t>
  </si>
  <si>
    <t>Spreadsheet that was not uploaded.</t>
  </si>
  <si>
    <t>Spreadsheet that were not uploaded.</t>
  </si>
  <si>
    <t>Incorrect curve loaded.  Resulted in $15.8 million problem.   Book was reofficialized.</t>
  </si>
  <si>
    <t>MTM failure.  Reloaded and ran.</t>
  </si>
  <si>
    <t>Positions can across correctly, however, not pulling the correct price curves (curves are pulled from the wrong table).  Books were reofficialized.</t>
  </si>
  <si>
    <t>Book was not officialized.</t>
  </si>
  <si>
    <t>Develop method to test curve data before transmission.</t>
  </si>
  <si>
    <t>New person has been instructed to officialize book.</t>
  </si>
  <si>
    <t xml:space="preserve">     N</t>
  </si>
  <si>
    <t>IT to resolve.</t>
  </si>
  <si>
    <t>These books are duplicates of the Infinity books and are used only to get information to the settlements department.  Infinity feeds VAR, Credit, and cash flows. These books are only officialized because ERMS requires them to be.  To do's - 1) check to ensure that no duplicate information is coming in from Infinity and ERMS (as these are usually officialized) - checked no duplicate info, 2) determine if there is a way that these books do not have to be officialized (to save system resources) - per Ramesh server resource not an issue for these books, and 3) determine why this problem happened and if it could happen to other ERMS books that are required to be officialized - could be attributes don't translate or 1 post id gives 2 books or 1 book gives 2 post id's</t>
  </si>
  <si>
    <t>Coal</t>
  </si>
  <si>
    <t>UK-COAL-BUNK-PRC</t>
  </si>
  <si>
    <t>Australia</t>
  </si>
  <si>
    <t>Book was officialized late.</t>
  </si>
  <si>
    <t>Looking to see if there is a problem with the file.</t>
  </si>
  <si>
    <t>Procedures were followed, however, file did make it to RisktRac.  No credit or VaR issues.</t>
  </si>
  <si>
    <t>INTRA-ONT-CAD-GDL</t>
  </si>
  <si>
    <t>Book was not officialized.  However, no positions, so no credit or VaR issues.</t>
  </si>
  <si>
    <t>Book was received late.</t>
  </si>
  <si>
    <t>POWER-SS-R1B-PRC</t>
  </si>
  <si>
    <t>Spreadsheet was not uploaded.</t>
  </si>
  <si>
    <t>Book was not officialized.  Officialized in the morning.</t>
  </si>
  <si>
    <t>Develop procedures to properly communicate the creation of books in source systems and identify when deals are transferred from one book to another.</t>
  </si>
  <si>
    <t>Total Errors for the week of Dec 13-19</t>
  </si>
  <si>
    <t>book was not officialized , however the book had no trades or transactions.  There was therefore no impact.</t>
  </si>
  <si>
    <t xml:space="preserve">EPMI-LT-MGMT-PRC                </t>
  </si>
  <si>
    <t>EPMI-NE-TRANS-PRC</t>
  </si>
  <si>
    <t>COAL-ERMS-XL-PRC</t>
  </si>
  <si>
    <t>Spreadsheet did not load properly into RisktRAC and no notice was given to BA that it failed.</t>
  </si>
  <si>
    <t>Process had been established whereby Kathy Reeves would provide PostIDS to RM to manually pull in BAS books.  However, process not completely understood and postids were not forwarded to RM.  BAS books were pulled in during AM.</t>
  </si>
  <si>
    <t>4 Canada IM PHY and GDL books</t>
  </si>
  <si>
    <t>Books were officialied, however due to region code and attribute mismatches, the ERMS books did not resolve in books within RisktRAC.   Books were pulled in manually during morning.  These books only contain Credit RISK and do not affect VaR</t>
  </si>
  <si>
    <t xml:space="preserve">Attribute mismatches corrected to match ERMS database.  </t>
  </si>
  <si>
    <t>Officialized for the following day.  However book contained no deals, as such no impact to VAR or credit.</t>
  </si>
  <si>
    <t>Set up procedures to insure proper capture of positions.</t>
  </si>
  <si>
    <t>Rerun Scott Neil's book</t>
  </si>
  <si>
    <t>EES Positions</t>
  </si>
  <si>
    <t>Transaction inversely recorded in books.  Item corrected and EES VaR rerun</t>
  </si>
  <si>
    <t>Set up procedures to insure proper capture of transactions</t>
  </si>
  <si>
    <t>2 DUB-ERMS XL Books</t>
  </si>
  <si>
    <t>Spreadsheets had an upload error that was not detected until after 6am.  Books were uploaded and VaR Rerun</t>
  </si>
  <si>
    <t>UK Power,Continental Power and E1SB spreadsheets</t>
  </si>
  <si>
    <t>Reran Bandwidth Var</t>
  </si>
  <si>
    <t>Due to problems encountered during position upload had to reload this morning.</t>
  </si>
  <si>
    <t>Need to complete position upload prior to end of day.   Provide additional training as needed.</t>
  </si>
  <si>
    <t>VaR for infinity was incorrect due to system problems</t>
  </si>
  <si>
    <t>IR/FX</t>
  </si>
  <si>
    <t xml:space="preserve">Due to problems with system VaR was incorrect.  </t>
  </si>
  <si>
    <t>IT is working to resovle issue.</t>
  </si>
  <si>
    <t>EPMI-LT-NENG-PRC and EPMI-ST-NENG-PRC</t>
  </si>
  <si>
    <t>Books were not officialized</t>
  </si>
  <si>
    <t>Spreadsheet not officialized.  BA feels that while there are trades in the spreadsheet, they are not with external counterparties and do not affect Credit.</t>
  </si>
  <si>
    <t>Credit needs to confirm importance of officializing positions with no external counterparties.</t>
  </si>
  <si>
    <t>IT to create notification of successful completion of spreadsheet download</t>
  </si>
  <si>
    <t>EAST-NEW-ENG-IDX</t>
  </si>
  <si>
    <t xml:space="preserve">Book was officialized, however due to a attribute mismatch the data was not captured by RisktRac.  Mismatch was correct and postid manually pulled in.  Since the book had no positions and a MTM value of zero  VaR not rerun. </t>
  </si>
  <si>
    <t>Develop procedures to insure that attributes on new books are properly established.</t>
  </si>
  <si>
    <t>UK valuation system failed</t>
  </si>
  <si>
    <t>Due to a failure in the UK valuation system the data  transferred at 8 am.  Data was uploaded into RisktRAC and VaR rerun.</t>
  </si>
  <si>
    <t>Develop procedures identify what caused failure and correct.</t>
  </si>
  <si>
    <t>EES</t>
  </si>
  <si>
    <t>Argentina- power</t>
  </si>
  <si>
    <t>Argentina - power</t>
  </si>
  <si>
    <t>Argentina - gas</t>
  </si>
  <si>
    <t>problem with upload of spreadsheets (Burton’s computer was being fixed and the fix destroyed some upload capability)</t>
  </si>
  <si>
    <t>curve pub code not tyed correctly</t>
  </si>
  <si>
    <t>Book not officialized</t>
  </si>
  <si>
    <t>Other</t>
  </si>
  <si>
    <t>Breakdown of Cat 1</t>
  </si>
  <si>
    <t>Cat.</t>
  </si>
  <si>
    <t>Breakdown of Cat 3</t>
  </si>
  <si>
    <t>System problems</t>
  </si>
  <si>
    <t>Breakdown of Cat 4</t>
  </si>
  <si>
    <t>Credit interface</t>
  </si>
  <si>
    <t>Miscellaneous</t>
  </si>
  <si>
    <t>Jerald Surface</t>
  </si>
  <si>
    <t>Sarah Smith</t>
  </si>
  <si>
    <t>Andrew Cornfield</t>
  </si>
  <si>
    <t>Charles Decker &amp; Suneet Shorma</t>
  </si>
  <si>
    <t>Jubran Whallon &amp; Neil Bresnan</t>
  </si>
  <si>
    <t>Julian Poole</t>
  </si>
  <si>
    <t>Remi Collonges</t>
  </si>
  <si>
    <t>Roldofo Freyre</t>
  </si>
  <si>
    <t>Fredrico Cerisoli</t>
  </si>
  <si>
    <t>Ed Dablin</t>
  </si>
  <si>
    <t>IT (has been fixed)</t>
  </si>
  <si>
    <t>Brazil - power</t>
  </si>
  <si>
    <t>Total errors for week</t>
  </si>
  <si>
    <t>FX/INTEREST RATES</t>
  </si>
  <si>
    <t>Clara Carington</t>
  </si>
  <si>
    <t>EBS-ADV-PRC</t>
  </si>
  <si>
    <t>INTRA-CENT-WH-PHY</t>
  </si>
  <si>
    <t>CAND-IM-PIPE GDL, PHY AND FT-CAND-EGSC-BC BAS, IDX , PRIC</t>
  </si>
  <si>
    <t>CY-EXPLOR BAS, PRC; EQUITY CGAS  BAS, PRC; AND EQUITY MARINER BAS, PRIC</t>
  </si>
  <si>
    <t>Merchant Assets</t>
  </si>
  <si>
    <t>E-TRANSIT-PRC AND E-TRANSPORT-PRC</t>
  </si>
  <si>
    <t>End of the Month/Qtr procedrues were not complete.  As such spreadsheet was not uploaded.  Book only contains credit details, as such has no impact on VaR</t>
  </si>
  <si>
    <t xml:space="preserve">DUBAI-CO-PASS-PRC </t>
  </si>
  <si>
    <t>SING-GO-PASS-PRC</t>
  </si>
  <si>
    <t>INTRA-SITHE BAS,GDL,IDX,PRC</t>
  </si>
  <si>
    <t>Lumber</t>
  </si>
  <si>
    <t>FT-SITHE-HEDGE BAS,IDX, PRC</t>
  </si>
  <si>
    <t>EQ-COAL EAST-PRC AND JUPITER-PRC</t>
  </si>
  <si>
    <t>PAPER-CAND-NWSP-PRC</t>
  </si>
  <si>
    <t>PAPER-CONSOL-PRC</t>
  </si>
  <si>
    <t>PAPER-EUROPE-PRC</t>
  </si>
  <si>
    <t>Books were not officialized, however all positions had rolled off as of end of March '01.  There was therefore no impact on VaR.  However books were officialized in the AM to insure that Credit captures appropriate data.  Books marked inactive going forward</t>
  </si>
  <si>
    <t>UK-LITE-FRGHT-PRC</t>
  </si>
  <si>
    <t>US-UK-ARB-.2GO-PRC</t>
  </si>
  <si>
    <t>US-UK-GO-ARB-PRC</t>
  </si>
  <si>
    <t>US-UK-GR-ARB-GOI-PRC</t>
  </si>
  <si>
    <t>US-UK-GR-HO-ARB-PRC</t>
  </si>
  <si>
    <t>US-UK-GR-KE-ARB-PRC</t>
  </si>
  <si>
    <t>US-UK-GR-KR-ARB-PRC</t>
  </si>
  <si>
    <t>US-UK-HO-ARB-PRC</t>
  </si>
  <si>
    <t>US-UK-KE-ARB-PRC</t>
  </si>
  <si>
    <t>US-UK-KERO-ARB-PRC</t>
  </si>
  <si>
    <t xml:space="preserve"> Implementation of new Active/Inactive book website should help identify any unofficialized books during end of day process. RM needs to insure procedures are completed during end of month and end of quarter.</t>
  </si>
  <si>
    <t>Working with EnPower IT to develop reports to identify books officialized in EnPower which do not contain deals.</t>
  </si>
  <si>
    <t>Book was officialized in CAD$ rather than US$.  This prevented RisktRAC from capturing data, as the program ignores postids with CAD$ as currency.  Book was reofficialized in US$ and captured by credit.</t>
  </si>
  <si>
    <t>ADV and EBS VaR rerun</t>
  </si>
  <si>
    <t>Advertising and DS-3</t>
  </si>
  <si>
    <t>Book was not officialized for the 6 am load.  Was officialized late due to system problems in Scandinavia.</t>
  </si>
  <si>
    <t>Books and spreadsheets were not loaded for the 6 am run.  Were loaded late due to some new NETA issues.  Working on a fix to the feed to accommodate NETA.</t>
  </si>
  <si>
    <t>None</t>
  </si>
  <si>
    <t>IT working to resolve issues.</t>
  </si>
  <si>
    <t>Book was officialized late because evaluation was left out.</t>
  </si>
  <si>
    <t>IT issue - problem was resolved.</t>
  </si>
  <si>
    <t>Book was not officialized.  Port Calc is failing.</t>
  </si>
  <si>
    <t>Houston-IT looking into why PortCalc is failing.</t>
  </si>
  <si>
    <t>Books was loaded last night before 5 pm, however, did not get into RisktRAC.  Reloaded at 7:55.</t>
  </si>
  <si>
    <t>COAL-OPTI-XL-PRC</t>
  </si>
  <si>
    <t>EES-Canada-PRC</t>
  </si>
  <si>
    <t>INTRA-Denver-BAS</t>
  </si>
  <si>
    <t>Book was not officialized.  No positions.  Does not effect VAR or Credit.</t>
  </si>
  <si>
    <t>Book was not loaded as did not receive curve info timely.</t>
  </si>
  <si>
    <t>Curve data to be received timely.</t>
  </si>
  <si>
    <t>INTRA-Denver-IDX</t>
  </si>
  <si>
    <t>Book was not officialized.  Contains one annuity with an Enron related entity.</t>
  </si>
  <si>
    <t>INTRA-Denver-PRC</t>
  </si>
  <si>
    <t>INTRA-ST-NAP-BAS</t>
  </si>
  <si>
    <t>INTRA-ST-NAP-IDX</t>
  </si>
  <si>
    <t>INTRA-ST-NAP-PRC</t>
  </si>
  <si>
    <t>Forgot to officialize book.  However, no positions in the future.</t>
  </si>
  <si>
    <t>Make book dormant in the future.</t>
  </si>
  <si>
    <t>Total Errors for the Week of  April 4 to Apr 10</t>
  </si>
  <si>
    <t>EBS-Advertising</t>
  </si>
  <si>
    <t>EBS - Bandwidth</t>
  </si>
  <si>
    <t>1</t>
  </si>
  <si>
    <t>EBS started uploading curves.  Having problems with the dates being translated in the upload process</t>
  </si>
  <si>
    <t>EBS to call Virenda upon transmittal to ensure that dates come across appropriately.</t>
  </si>
  <si>
    <t>Book was not officialized prior to 6 am.  Once officialized Gas VaR was rerun</t>
  </si>
  <si>
    <t>1 set on NGL books containing 20 individual liquids books</t>
  </si>
  <si>
    <t>UK/IT</t>
  </si>
  <si>
    <t>UK Books</t>
  </si>
  <si>
    <t>gas/power</t>
  </si>
  <si>
    <t xml:space="preserve">Set up alternative procedures when feeds fail to insure that all needed information is properly captured. </t>
  </si>
  <si>
    <t>Total Errors for the week of Dec 27- Jan2</t>
  </si>
  <si>
    <t xml:space="preserve">Problem with FTP Applications.  Feeds failed, tried to upload manually, but failed.  Technicials working to resolve hardware issues.  Unix technician indicated it was a network problem on UK side.  Issue identified to be a firewall issue.  </t>
  </si>
  <si>
    <t xml:space="preserve">Book was officialized, but Risktrac did not capture ID.  Book was reofficialized.  However, as the book only contains intracompany transactions, no Credit or VaR exposure identified.  </t>
  </si>
  <si>
    <t>Set procedures to insure that all officialized books are captured by RisktRAC and ERMS</t>
  </si>
  <si>
    <t>UK-Power books</t>
  </si>
  <si>
    <t>Rm/IT</t>
  </si>
  <si>
    <t>UK Power book is showing a higher position that input</t>
  </si>
  <si>
    <t>Set up process to test software outputs to insure proper reporting</t>
  </si>
  <si>
    <t>FT-PEOPLES-IDX</t>
  </si>
  <si>
    <t xml:space="preserve">BA did not officialize the PostID.  </t>
  </si>
  <si>
    <t xml:space="preserve">BA did not provide needed information for uploaded into RisktRAC.  </t>
  </si>
  <si>
    <t>Due to zero values loaded in FX curves for Nordic Power position for 03/22/01 for Nordic Power and UK Power were loaded for 03/23/01</t>
  </si>
  <si>
    <t xml:space="preserve">Nordic Power </t>
  </si>
  <si>
    <t>The UK Power  MTM program revalued based on 03/23/01 rather than 03/25/01 and therefore did not capture breakout of deals</t>
  </si>
  <si>
    <t>RM needs to develop process to insure appropriate values are entered for FX curves</t>
  </si>
  <si>
    <t>Instance is a one off, caused by the split out of Fin and Phys piece of deals for new reporting requirements.</t>
  </si>
  <si>
    <t>CY-EXPLOR-BAS</t>
  </si>
  <si>
    <t>Develop a process for RisktRAC to capture PostIDs even for books without positions.</t>
  </si>
  <si>
    <t>Equity</t>
  </si>
  <si>
    <t>Due to systems issue the Book had to be calc'd by IT.  BA assumed that IT would also officialize, but not done.  Book was officialized in the AM</t>
  </si>
  <si>
    <t>Jeremy said sometimes Port Calc can lock a  particular post id and someone can do this. Therefore, MetaCalc can not officialize.</t>
  </si>
  <si>
    <t>FT-INT-CEN-NEW-GDL</t>
  </si>
  <si>
    <t>Book was not officialized.  All internal trades and very small positions.</t>
  </si>
  <si>
    <t xml:space="preserve">UK Power </t>
  </si>
  <si>
    <t xml:space="preserve">Enron Direct positions are not pulling in correctly.  </t>
  </si>
  <si>
    <t>Market risk is looking at positions to see if they are correct.</t>
  </si>
  <si>
    <t>Book was not officialized due to holiday in Australian.  Procedures in place state that positions should be roled in as of non US holiday</t>
  </si>
  <si>
    <t>Properly communicate procedures for foreign offices when non us holiday occurs</t>
  </si>
  <si>
    <t>spreadoption spreadsheet not offcialized</t>
  </si>
  <si>
    <t>Book was officialized, however due to an attribute mismatch RisktRAC did not recognize the Post ID.  Attribute problem has been corrected.  As book only contained intra affiliate deals and positions, there was no impact to Credit, VaR and Cash Flows</t>
  </si>
  <si>
    <t>Book was officialized, however its positions were flat.  RisktRac therefore did not capture PostIDS.  As the book was flat it had no impact on VaR</t>
  </si>
  <si>
    <t>ENA-CAL</t>
  </si>
  <si>
    <t>Book was not officialized.  Due to positions book was officialized in the AM, Benchmark and  VaR rerun.</t>
  </si>
  <si>
    <t>Financial</t>
  </si>
  <si>
    <t>FT-CAND-AB-GDL-BAS, IDX, &amp; PRC</t>
  </si>
  <si>
    <t>Due to system issues the BA had to reofficialize the post ID in the morning.  IT is working to identirfy and resolve the issue.</t>
  </si>
  <si>
    <t>Due to a change in correlation factors for Canada Books.  Reloaded factors and reran affected VaR.</t>
  </si>
  <si>
    <t>PWR-NG-TEXAS GDL , PRC</t>
  </si>
  <si>
    <t>Books were officialized.  Due to attribute mismatch on the region code the Post ID did not resolve into a Book on the RisktRAC system.  Positions were manually pulled in using post IDS and VaR rerun</t>
  </si>
  <si>
    <t>Develop a process to identify attribute mismatches or changes on the source systems.</t>
  </si>
  <si>
    <t>5 orphan asset spreadsheets</t>
  </si>
  <si>
    <t>Book was not officialized as BA thought process was not functioning properly</t>
  </si>
  <si>
    <t>FT-CENTRAL-WH-GDL</t>
  </si>
  <si>
    <t>Book was not officialized</t>
  </si>
  <si>
    <t>Implementation of new Active/Inactive book website should help identify any unofficialized books during end of day process</t>
  </si>
  <si>
    <t>Reran AGG-ECT VaR</t>
  </si>
  <si>
    <t>Due to corrupted data tables that contain primary secondary curve mapping within RMS VaR was misstated.</t>
  </si>
  <si>
    <t>RisktRAC IT needs to determine how table was corrupted.</t>
  </si>
  <si>
    <t>TransAlta Credit Exposure not captured.</t>
  </si>
  <si>
    <t>Ensure that RM properly communicates any changes in deal capture and officialization so that any affected downstream systems are properly notified prior to change.  This will allow downstream systems opportunity to develop process to properly capture data for comparabilty.</t>
  </si>
  <si>
    <t>Have provided additional guidance to BA's related to data criteria to ensure propre upload to RisktRAC.</t>
  </si>
  <si>
    <t xml:space="preserve">Have discussed upload process with BA and discussed length of time needed to capture extensive volume of data.  </t>
  </si>
  <si>
    <t xml:space="preserve">Implementation of new Active/Inactive book website should help identify any unofficialized books during end of day process.  </t>
  </si>
  <si>
    <t>The officialization process resulted in one book receiving two separate postids rather than each book receiving one, due to processor error.  Books contain no deals or positions, as such there was no impact on VaR or Credit systems.</t>
  </si>
  <si>
    <t>Problem is inherint in ERMS processing, which requires BA to copy prior day's postID in order to generate current data.  Implementation of new Active/Inactive book website will help identify these errors.</t>
  </si>
  <si>
    <t>Set up process to confirm all requested changes and advise all affected systems.</t>
  </si>
  <si>
    <t xml:space="preserve">Books were officialized, howeve they contained no deals.  As such EnPower does not transmit the Postid for empty books to RisktRAC.  </t>
  </si>
  <si>
    <t>Reload ADV positions</t>
  </si>
  <si>
    <t>Develop process to test data prior to upload into RisktRAC.</t>
  </si>
  <si>
    <t xml:space="preserve">UKGAS </t>
  </si>
  <si>
    <t xml:space="preserve">File contained incorrect currency data.  </t>
  </si>
  <si>
    <t>Develop procedures to insure correct pricing of deals.</t>
  </si>
  <si>
    <t>Due to incorrect data in position upload had to correct and reload.  This delayed the issuance of DPR.  Further the ommission of a curve prevented the correct capture of VaR for advertising.</t>
  </si>
  <si>
    <t>Pushcar Shahi</t>
  </si>
  <si>
    <t>FINANCIAL-AFF-PRC (ERMS)</t>
  </si>
  <si>
    <t>FINANCIAL-EM-PRC (ERMS)</t>
  </si>
  <si>
    <t>FINANCIAL-PROP-PRC (ERMS)</t>
  </si>
  <si>
    <t>FINANCIAL-TN10-PRC (ERMS)</t>
  </si>
  <si>
    <t>FINANCIAL-TN5-PRC (ERMS)</t>
  </si>
  <si>
    <t>Book was official but did not have a post ID and did not show up on Risk Controls reporting</t>
  </si>
  <si>
    <t>Figure out what is wrong</t>
  </si>
  <si>
    <t>EU-PWR-BILATERAL</t>
  </si>
  <si>
    <t>FT-EOL-TEXAS-PRC</t>
  </si>
  <si>
    <t>FT-NORTHWEST-IDX</t>
  </si>
  <si>
    <t>MG METALS</t>
  </si>
  <si>
    <t>UK (primarily NY concentrates)</t>
  </si>
  <si>
    <t>Risk mgmt</t>
  </si>
  <si>
    <t>There is a problem with the feed, RisktRAC said it was being updated but was not</t>
  </si>
  <si>
    <t>Database admin in US needs to fix</t>
  </si>
  <si>
    <t xml:space="preserve">Book was officialized and data captured for VaR and position purposes.  However, the original deals were killed and reentered as new deals within the same book to order to automate the process for settling the daily legs of the deals.  The reentry of the deals caused an inability by Credit to capture exposures as the CAS system pull data directly from source systems.  </t>
  </si>
  <si>
    <t>FT-NEAST-WH-PRC</t>
  </si>
  <si>
    <t>Book was not officialized.  Book only contains internal trades that have an immaterial value.</t>
  </si>
  <si>
    <t>Develop a process to notify user when duplicate attributes are being set for Books.</t>
  </si>
  <si>
    <t>West Power Book error</t>
  </si>
  <si>
    <t>Develop process to insure that deals are properly captured</t>
  </si>
  <si>
    <t>Due to deal capture error on West Desk, Margin Risk was under valued by $50 million</t>
  </si>
  <si>
    <t>Week summary (Jan 24 to 30)</t>
  </si>
  <si>
    <t>Develop process to insure all active books are officialized on a daily basis.</t>
  </si>
  <si>
    <t>Create a system patch so that RisktRAC picks up postids even for books w/o deals</t>
  </si>
  <si>
    <t>ERMS PROBLEM</t>
  </si>
  <si>
    <t>Book was officialized, but risktrac did not capture the post ID.  Positions were pulled in and Power VaR  rerun</t>
  </si>
  <si>
    <t>Develoop a process to identify the number of books populated from a batch posting.  This would insure that the correct number or books are created each time a set of books are calc'd and officialized.</t>
  </si>
  <si>
    <t xml:space="preserve">Due to insufficient table space allocation, the Portcalc for postid 996171 failed in the middle of the process. The failure prevented ERMS from properly picking up the positions.   The lack of space was caused by a significant increase in terms not anticipated by the DBA's.  Since discovering the problem the DBA's have increased space allocation.  The book was reofficialized and Agg-GasIII and IV VaR rerun for the 3rd. </t>
  </si>
  <si>
    <t>UK  Power feed was initiated on time, however feed upload failed.  Once failure was detected the upload was reiniated.  Credit detected error and reiniated upload.</t>
  </si>
  <si>
    <t>Softs VaR rerun</t>
  </si>
  <si>
    <t>Bandwidth</t>
  </si>
  <si>
    <t xml:space="preserve">Rerun Broadband VaR </t>
  </si>
  <si>
    <t xml:space="preserve">Reran VaR due to the upload of additional curves in RisktRAC.  The new curves were not previously reported to Risk Controls for inclusion in RisktRac.  </t>
  </si>
  <si>
    <t>Develop process to detect positions against curves not in RisktRAC.  Enhance procedures related to the creation of curves in source systems.</t>
  </si>
  <si>
    <t>Positions were updated and reloaded into system.  VaR was rerun to Capture new positions.</t>
  </si>
  <si>
    <t>Develop process to insure all positions are accurately entered into sytem</t>
  </si>
  <si>
    <t>Pat Stafford</t>
  </si>
  <si>
    <t>book was officialized and posted, however not captured by RMS.</t>
  </si>
  <si>
    <t>Resolve problem</t>
  </si>
  <si>
    <t xml:space="preserve">The spreadsheet Posted at 4:51, but did not receive Post ID, which caused it to be picked up by query.  </t>
  </si>
  <si>
    <t>Power Curve B31 and RA1</t>
  </si>
  <si>
    <t>ReRun Bandwidth VaR</t>
  </si>
  <si>
    <t>Positions for 01/31 were incorrect. Reloaded positions and reran VaR</t>
  </si>
  <si>
    <t>Week summary (Nov 29- Dec 5)</t>
  </si>
  <si>
    <t>Week summary (Dec 6-12)</t>
  </si>
  <si>
    <t>Feed problem</t>
  </si>
  <si>
    <t>Application down alternate system used</t>
  </si>
  <si>
    <t>POWER/CNDA</t>
  </si>
  <si>
    <t>RM</t>
  </si>
  <si>
    <t>BA forgot to pull in spreadsheet</t>
  </si>
  <si>
    <t>Book was officialized, however as all the positions in the book had been liquidated RisktRAC did not capture the PostID.  RisktRAC does not record postids for empty books.  As such no impact on VaR</t>
  </si>
  <si>
    <t>Develop a process to identify officialized books that contain no deals.</t>
  </si>
  <si>
    <t>Reran Broadband VaR</t>
  </si>
  <si>
    <t>Develop a process to validate data uploaded to RisktRac to detect any errors.</t>
  </si>
  <si>
    <t>Due to several curves not defined in data upload and other data entry problems, Broadband VaR was significantly overstated.  Once problem was identified and resolved, correct data was uploaded and VaR rerun.</t>
  </si>
  <si>
    <t xml:space="preserve">Due to systems connectivity issues various groups were unable to access systems and therefore reports may not have been issued on time.  </t>
  </si>
  <si>
    <t>Develop process to insure connectivity for critical sytems and user groups.</t>
  </si>
  <si>
    <t>Books officialized by 5 AM but slow feed.</t>
  </si>
  <si>
    <t>Due to 11/6 problems with UK Gas the data will be officialized today and sent across but will not be officialized until Saturday 11/11/00.</t>
  </si>
  <si>
    <t>Need to check to make sure daily update from GCP to test is being completed so CAS and RisktRAC will be OK.</t>
  </si>
  <si>
    <t>Total</t>
  </si>
  <si>
    <t>Description</t>
  </si>
  <si>
    <t>Human Errors</t>
  </si>
  <si>
    <t>IT Hardware problems</t>
  </si>
  <si>
    <t>IT Software Problems</t>
  </si>
  <si>
    <t>Uncontrollable</t>
  </si>
  <si>
    <t>Rerun Liquids Var because PHYOil2-Index and PhyOil-Index (crude) book was in the ERMS but should not have been due to position was also captured in the RLL_Epx_Pos spreadsheet. Var needed to be re-run because numbers in credit are wrong and will need to be re-run</t>
  </si>
  <si>
    <t>Credit issue</t>
  </si>
  <si>
    <t>Books were shown as officialized to FX/Int rate group, but did not show as officialized to Risk Controls</t>
  </si>
  <si>
    <t>London test feeds into RiskTrac</t>
  </si>
  <si>
    <t>UK, Continental Gas</t>
  </si>
  <si>
    <t>NG-PRICE-CRUDE-PRC</t>
  </si>
  <si>
    <t>GD-CENTRAL-CAD-GDL</t>
  </si>
  <si>
    <t>CLEAN-ERMS-XL-PRC</t>
  </si>
  <si>
    <t>12 GAS BOOKS (EAST-GULF5, EAST-GULF6, FT-MKT1, -BAS,-GDL,-IDX,-PRC)</t>
  </si>
  <si>
    <t>LIQUIDS</t>
  </si>
  <si>
    <t>5 EPMI BOOKS (EPMI-HRLY-ERCOT, EPMI-LT-OPTION, EPMI-NE-PHYS, EPMI-JPM-FTR, &amp; EPMI-SE-ANALYST</t>
  </si>
  <si>
    <t>Books were not officialized, however the books contain no deals.  They have now been marked as inactive and will not be calc'd in the future.</t>
  </si>
  <si>
    <t>The book was officialized with PostID 1042566, however due to Region code mismatch the Postid was not caputed by RisktRAC.  Book had no positions, therefore no impact on VaR</t>
  </si>
  <si>
    <t>Due to problems loading spreadsheets into RikstRAC the spreadsheet was not loaded until 8 AM.   Once loaded Broadband VaR rerun.</t>
  </si>
  <si>
    <t>Develop process to notify IT support when application issues arise and properly notify RM.</t>
  </si>
  <si>
    <t>5 SOUTHERN CONE SPREADSHEETS not Loaded</t>
  </si>
  <si>
    <t>Due to data entry errors on spreadsheet upload process not completed.   Problems were corrected and spreadsheets were uploaded in AM.</t>
  </si>
  <si>
    <t>Develop process to notify IT support when application issues arise and properly notify RM.  Expand user training to identify errors and correct.</t>
  </si>
  <si>
    <t>unexpected large cash flow movements identified.</t>
  </si>
  <si>
    <t>Establish procedures to insure accurate estimates for cash flows are developed by BA's</t>
  </si>
  <si>
    <t>AGG-ECT  VaR rerun</t>
  </si>
  <si>
    <t>(1) Up to date data for EBS not available at time of original upload.  Updated information was provided during the day and loaded into system. (2) Due to a systems problem with ERMS the software failed to pull in certain gas daily swaps.  Books were reofficialized and AGG-ECT VaR rerun to correct both issues</t>
  </si>
  <si>
    <t>Establish procedures to insure that accurate positions are properly reflected in the system</t>
  </si>
  <si>
    <t>Total Errors for the week of  Jan 3 to 9</t>
  </si>
  <si>
    <t>PWR-NG-HEDGE-PRC</t>
  </si>
  <si>
    <t>INTRA-SITHE-GDL</t>
  </si>
  <si>
    <t>Ba did not officialize book.  The book contained no deals.</t>
  </si>
  <si>
    <t xml:space="preserve">Database problems.  </t>
  </si>
  <si>
    <t>Book was not officialized.  Transferred positions to price book.  No positions in book.</t>
  </si>
  <si>
    <t>FT-CAND-EGSC-BC-IDX</t>
  </si>
  <si>
    <t>Cocoa</t>
  </si>
  <si>
    <t>BA did  not officialize books.  Books do not contain any trades, as such no impact on VaR or Credit.</t>
  </si>
  <si>
    <t>BA did  not officialize books.  Book contains only premiums, as such no impact on VaR or Credit.</t>
  </si>
  <si>
    <t>Due to a process with the nightly curve upload caused by PC problems, the VaR calculation was erroneous.  Curves were reloaded and VaR rerun.</t>
  </si>
  <si>
    <t>Correct PC problems and develop process to test that curves are captured.</t>
  </si>
  <si>
    <t>Broadband VaR rerun</t>
  </si>
  <si>
    <t>BB</t>
  </si>
  <si>
    <t>Properly train personnel to capture positions.</t>
  </si>
  <si>
    <t xml:space="preserve">Book officialized on time, but feeds did not make 6am cut-off </t>
  </si>
  <si>
    <t>Work on feed speed.</t>
  </si>
  <si>
    <t>Week summary (Nov 17-21)</t>
  </si>
  <si>
    <t>Week summary (Nov 22-28)</t>
  </si>
  <si>
    <t>NG-LTX-GDL</t>
  </si>
  <si>
    <t>NG-PRICE-GDL</t>
  </si>
  <si>
    <t>Robin Rodrigue</t>
  </si>
  <si>
    <t>Risk Management</t>
  </si>
  <si>
    <t>John Arnold</t>
  </si>
  <si>
    <t>Book officialized on time, but positions had to becalced and reofficialized.  Caught on bench this morning.</t>
  </si>
  <si>
    <t>INTRA-DENVER BAS, IDX, PRC</t>
  </si>
  <si>
    <t>FT-NGPL-STRG-GDL</t>
  </si>
  <si>
    <t>Book was not officialized, however book had no positions.  Therefore VaR was not rerun.</t>
  </si>
  <si>
    <t>Book was not officialized. PRC book contained an annuity with internal counterparty.  BAS &amp; IDX book had no positions.  Due to the lack of 3rd party exposure, VaR was not rerun.</t>
  </si>
  <si>
    <t>Procedures are in place that require the officialization of all active books.  Implementation of new Active/Inactive book website should help identify any unofficialized books during end of day process</t>
  </si>
  <si>
    <t>UK Power and Continental Power</t>
  </si>
  <si>
    <t>UK and Continental Power files were not officialized due to failures with MTM valuations due to inability to import NEETA Price Curves</t>
  </si>
  <si>
    <t xml:space="preserve">At this time problem is considered a one time issue.  MTM valuations working on previous day.  IT working to identify and resolve issues.  </t>
  </si>
  <si>
    <t xml:space="preserve">The error is a one time issue caused by Windows 2000 conversion.  Due to conversion BA was loading spreadsheets through alternate system on terminal server.  On Friday an updated version of RisktRAC that addressed the Windows 2000 was issued.  Conversion IT deleted the terminal server version and failed to notify users.  BA failed to notify IT support or Risk Controls of issue.  Positions were uploaded in AM using updated version of RisktRAC.  </t>
  </si>
  <si>
    <t>RM / IT</t>
  </si>
  <si>
    <t>Total Errors for the Week of  Mar 13 to Mar 20</t>
  </si>
  <si>
    <t>Orphan Asset Positions</t>
  </si>
  <si>
    <t>Positions were loaded into RisktRAC, but not captured by application.</t>
  </si>
  <si>
    <t>Positions were reloaded in the AM and positions were captured.  Reran VaR</t>
  </si>
  <si>
    <t>New feeds should clear this issue (update 11/13 - new gas feed halted, concentrating on Enpower.  Much improved - 95% of Enpower tieing out).</t>
  </si>
  <si>
    <t>FT-CAND-BC-GD- BAS, PRC</t>
  </si>
  <si>
    <t xml:space="preserve">Books do not have any deals.  Per Kathy Reeves the books should be marked dormant. </t>
  </si>
  <si>
    <t>FT-CAND-OP-GD- BAS, PRC</t>
  </si>
  <si>
    <t>Develop process that would eliminate the need for manual processing to capture basis positions</t>
  </si>
  <si>
    <t>FT-CAND-EGSC-G-BAS, INTRA-CAND-WEST-BAS</t>
  </si>
  <si>
    <t>Liquids VaR was rerun</t>
  </si>
  <si>
    <t>EES VaR was rerun</t>
  </si>
  <si>
    <t>Due to certain changes in heirarchy structure, certain books were not captured by VaR. due to a missing flag.  Books were corrected and VaR rerun.</t>
  </si>
  <si>
    <t>Develop process to insure that books affecting markter risk are properly captured by VaR</t>
  </si>
  <si>
    <t>GD-TEXAS-PRC</t>
  </si>
  <si>
    <t xml:space="preserve">Book was not officialized.  Due to cross commodity it was not captured by GAS Benchmark end of day reconciliation.   Book contained only minimal internal trades, as such no impact on VaR or credit. </t>
  </si>
  <si>
    <t xml:space="preserve">EBS system could not link with ENA system.   Problem was considered to a one off issue. </t>
  </si>
  <si>
    <t>Reconciliation of Benchmark and  daily positions resulted in need to update positions. Develop end of day reconciliation process.</t>
  </si>
  <si>
    <t>Need to develop Power end of the month procedures to insure consistency between desks.  This will eliminate the problem of different officialization dates.</t>
  </si>
  <si>
    <t xml:space="preserve">Book was marked as dormant.  It no longer has deals booked to it. </t>
  </si>
  <si>
    <t>INTRA-CAND-BC BAS, PHY, PRC</t>
  </si>
  <si>
    <t>Set up process</t>
  </si>
  <si>
    <t>Week summary (Dec 13-19)</t>
  </si>
  <si>
    <t>Power Var</t>
  </si>
  <si>
    <t>PwR</t>
  </si>
  <si>
    <t>R22  price curve vol curves and daily vols were zeroed out.</t>
  </si>
  <si>
    <t>Softs Var was off by a dcml Pt</t>
  </si>
  <si>
    <t>Softs</t>
  </si>
  <si>
    <t xml:space="preserve">Data input was off by one decimal pt, so V@R was too high </t>
  </si>
  <si>
    <t>Yes</t>
  </si>
  <si>
    <t xml:space="preserve">UK </t>
  </si>
  <si>
    <t>Nordic</t>
  </si>
  <si>
    <t>POWER</t>
  </si>
  <si>
    <t>Set up process to insure approval prior to officialization</t>
  </si>
  <si>
    <t>Canada Pwr</t>
  </si>
  <si>
    <t>FT-WE-XL-OPT BAS, PRC</t>
  </si>
  <si>
    <t>The Option spreadsheets were not loaded into RisktRAC.  The spreadsheets were uploaded in the Morning.  As the books only contain internal deals and the positions were minimal, VaR was not Rerun.</t>
  </si>
  <si>
    <t>UK Power Feed failure</t>
  </si>
  <si>
    <t>Develop a process to detect when feed upload is not captured fully.</t>
  </si>
  <si>
    <t>Work with RM to develop procedures to identify inactive books and communicate to downstream users.</t>
  </si>
  <si>
    <t>Positions in book were liquidated, as such book was not officialized.  For credit purposes book was officialized to zero for 03/05/01.</t>
  </si>
  <si>
    <t>Book was not officialized.  Due to immaterial value, less than $20K, and the lack of 3rd party exposure VaR was not rerun.</t>
  </si>
  <si>
    <t>Power VaR rerun due to missing positions from Power exotics because GCP changed shortcode and overlay did not write to Power exotics.</t>
  </si>
  <si>
    <t>VaR displayed in date format. Unexplained Gamma. Testing done in Houston affecting officialization.</t>
  </si>
  <si>
    <t>Canadian Power</t>
  </si>
  <si>
    <t>EPMI-LT-NAMGMT-PRC</t>
  </si>
  <si>
    <t>Mgmt-Power</t>
  </si>
  <si>
    <t>BA forgot to officialize book and V@R re-run.</t>
  </si>
  <si>
    <t>Week summary (Dec 20-26)</t>
  </si>
  <si>
    <t>Total Errors for the week of Dec 20-26</t>
  </si>
  <si>
    <t>FT-CAND-EGSC-G PRC, BAS</t>
  </si>
  <si>
    <t>FT-SOUTHEAST-GDL</t>
  </si>
  <si>
    <t>AGG-GAS VAR RERUN</t>
  </si>
  <si>
    <t>Due to incorrect deal entry positions had to be corrected and updated.  Additionally, the Omicron curve data (volatility) was incorrect which generated an over inflated VaR.  Once data was corrected  VaR was rerun.</t>
  </si>
  <si>
    <t xml:space="preserve">New curve was entered into RIsktRAC with no related volatility, which generated an incorrect VaR number. Issue was identified and corrected. VaR was rerun.  </t>
  </si>
  <si>
    <t xml:space="preserve">Positions on books have liquidated.  Books have been officialized to zero as required.  Failed to notify RiskControls that books were inactive.  </t>
  </si>
  <si>
    <t>No further action required as release of Active/Inactive book list will allow the BA's to mark books as inactive.</t>
  </si>
  <si>
    <t>Book was not officialized, however contains no deals or positions, as such no impact on VaR or Credit.</t>
  </si>
  <si>
    <t>Limit acces to add and update curve date to insure only fully trained personel enter data.</t>
  </si>
  <si>
    <t>UK POWER</t>
  </si>
  <si>
    <t xml:space="preserve">Book officialized late due to continuing issues related to breakout of deals for NEETA requirement. </t>
  </si>
  <si>
    <t>IT has developed procedures to resolve issues.  Going forward data should be timely.</t>
  </si>
  <si>
    <t>POWER-SS-R3C-PRC and POWER-SS-R1B-PRC</t>
  </si>
  <si>
    <t>Spreadsheet was uploaded by BA, however due to migration issues the data was not captured by risktrac.  Reload done in the morning.  VaR rerun</t>
  </si>
  <si>
    <t>Problem pulling in UK crude positions.  Positions were reloaded and Liquids reRun</t>
  </si>
  <si>
    <t>Establish to insure that all positions are properly reflected in the system</t>
  </si>
  <si>
    <t>Change formulas used by models to correct the Gamma issue.  Patch to correct Gamma issue to be made a priority.</t>
  </si>
  <si>
    <t>EnPower East Cashflows</t>
  </si>
  <si>
    <t>PWR-MW-GAS-MTM-GDL</t>
  </si>
  <si>
    <t>EBS-BWT-PRC</t>
  </si>
  <si>
    <t>BANDWIDTH</t>
  </si>
  <si>
    <t>Develop process to identify changes in region codes on source system.</t>
  </si>
  <si>
    <t>Ensure processes are in place so this would be caught.</t>
  </si>
  <si>
    <t>BA sent officialized spreadsheet but did not send it to Houston to upload.</t>
  </si>
  <si>
    <t>expidite canada getting access to RisktRAC to upload things themselves, ensure ba's telephone each other to ensure e-mail has been sent.</t>
  </si>
  <si>
    <t>John Arnold's book</t>
  </si>
  <si>
    <t>Issue with interdesk deal - calc times did not match and only one side got picked up</t>
  </si>
  <si>
    <t>UK RM/US IT</t>
  </si>
  <si>
    <t>EES-BOOKS-ENPOWER</t>
  </si>
  <si>
    <t>Metacalc was down so ba's had to use port calc.  They were not used to doing this and officialized the wrong day.  They had to reofficialized</t>
  </si>
  <si>
    <t>Fix Metacalc (done)</t>
  </si>
  <si>
    <t>ST-SPINDLETOP-BAS</t>
  </si>
  <si>
    <t>ST-SPINDLETOP-IDX</t>
  </si>
  <si>
    <t>ST-SPINDLETOP-PRC</t>
  </si>
  <si>
    <t>Metacalc was down so ba's had to use port calc.  They were not used to doing this and forgot to officialize these small storage books (small so no VAR to be rerun)</t>
  </si>
  <si>
    <t>Risk Mgmt - UK</t>
  </si>
  <si>
    <t>EPMI-LT-NAMGMT-PRC, EPMI-LT-WNAMGMT-PRC</t>
  </si>
  <si>
    <t>Books were officialized, however only contain Credit Risk as market risk is loaded through other bookids.  Certain of the PostIDs did not get picked up by RisktRac due to certain criteria reviewed by database.  As this was a new process for processing credit risk, RisktRAC would need to be updated to insure capture of all books.  The BAS bookIDS need to be pulled in manually, however appropriate personnel were not properly identified and duties communicated.</t>
  </si>
  <si>
    <t>Week summary (Feb 21 to 27)</t>
  </si>
  <si>
    <t>Total Errors for the Week of Feb 21 to 27</t>
  </si>
  <si>
    <t>INTRA-CAND-WEST BAS, PHY, PRC</t>
  </si>
  <si>
    <t>Total Errors for the week of  Jan 10 to 16</t>
  </si>
  <si>
    <t>UK Gas Curves</t>
  </si>
  <si>
    <t>All curves had no reference dates</t>
  </si>
  <si>
    <t>Develop procedures to insure data validation prior to transmission</t>
  </si>
  <si>
    <t>Week summary (Jan 10 to 16)</t>
  </si>
  <si>
    <t>Invalid Risktype_CD</t>
  </si>
  <si>
    <t xml:space="preserve">Invalid Counterparty ID's, </t>
  </si>
  <si>
    <t>CanadaIM; Cand_BC; Cand_West</t>
  </si>
  <si>
    <t>Invalid Option_Class_CD</t>
  </si>
  <si>
    <t>Invalid UOM_CD</t>
  </si>
  <si>
    <t>coal_exop_pos;  coal_opti_pos;  DRAM_position;  ebs_exop_pos; erac_exop_pos</t>
  </si>
  <si>
    <t>Adv_exop_pos; Cand_OP; ft_northwest</t>
  </si>
  <si>
    <t>Invalid Deal_Nature_CD and Invalid  Call_Put_Cd</t>
  </si>
  <si>
    <t>hfo_exop_pos; ng_opt; r;;_exop_pos</t>
  </si>
  <si>
    <t xml:space="preserve">ARG_BRZL_POS; DUB_; Equity_pos ; MG_Metals_soft ; Pipe_opt_D ; pipe_opt-P_ ; PP_SSR3C_pos ; Rpexopt; </t>
  </si>
  <si>
    <t>Establish procedures to insure that all spreadsheets contain only valid codes for the various code types</t>
  </si>
  <si>
    <t>Test process to insure that all errors are identified.</t>
  </si>
  <si>
    <t>UK Power Book</t>
  </si>
  <si>
    <t>2 deals were not included in the book prior to officialization, as deals were not approved in time for feed</t>
  </si>
  <si>
    <t>Establish procedures to insure that all deals are properly booked prior to officialization.</t>
  </si>
  <si>
    <t>book not officialized</t>
  </si>
  <si>
    <t>yes</t>
  </si>
  <si>
    <t>Reported by:</t>
  </si>
  <si>
    <t>9 UK liquids books</t>
  </si>
  <si>
    <t>Books were not officialized, however only 4 books contained positions.</t>
  </si>
  <si>
    <t>COB Date</t>
  </si>
  <si>
    <t>Problem</t>
  </si>
  <si>
    <t>IT</t>
  </si>
  <si>
    <t>Energy Ops</t>
  </si>
  <si>
    <t>UK</t>
  </si>
  <si>
    <t>Power</t>
  </si>
  <si>
    <t>Credit</t>
  </si>
  <si>
    <t>Gas</t>
  </si>
  <si>
    <t>Liquids</t>
  </si>
  <si>
    <t>Canadian</t>
  </si>
  <si>
    <t>All</t>
  </si>
  <si>
    <t>US</t>
  </si>
  <si>
    <t>IT/ Energy Ops</t>
  </si>
  <si>
    <t>Houston</t>
  </si>
  <si>
    <t>London</t>
  </si>
  <si>
    <t>system problems</t>
  </si>
  <si>
    <t xml:space="preserve">Credit affected?  </t>
  </si>
  <si>
    <t xml:space="preserve">Var Rerun?     </t>
  </si>
  <si>
    <t>Class</t>
  </si>
  <si>
    <t>incorrect data</t>
  </si>
  <si>
    <t>Steel</t>
  </si>
  <si>
    <t>Steel-SCRC-Prc book not officialized - new BA</t>
  </si>
  <si>
    <t xml:space="preserve">Rerun of Var and Port Calc in morning is causing problems </t>
  </si>
  <si>
    <t>EU-PWR-Bilateral book came across at 5 AM but JP received at 6 AM. WHY?</t>
  </si>
  <si>
    <t>CY-Explor-Bas book problem between medicalc and portcalc</t>
  </si>
  <si>
    <t>CY-Explor-Prc book problem between medicalc and portcalc</t>
  </si>
  <si>
    <t>EQ-Coal-East-Prc book problem between Metacalc and Portcalc</t>
  </si>
  <si>
    <t>EQ-Coal-Jupiter-Prc book problem between Metacalc and Portcalc</t>
  </si>
  <si>
    <t>Equity-Cgas-Bas book problem between Metacalc and Portcalc</t>
  </si>
  <si>
    <t>Equity-CGAS-Prc book problem between Metacalc and Portcalc</t>
  </si>
  <si>
    <t>Equity-Mariner-Bas book problem between Metacalc and Portcalc</t>
  </si>
  <si>
    <t>Equity-Mariner-Prc book problem between Metacalc and Portcalc</t>
  </si>
  <si>
    <t>FT-NEAST-WH-GDL</t>
  </si>
  <si>
    <t>Book not officialized, however book contains no deals.  As such no impact on Credit or VaR</t>
  </si>
  <si>
    <t>INTRA-NEAST-WH-PHY</t>
  </si>
  <si>
    <t>OPTIONS-EXOTIC-PRC</t>
  </si>
  <si>
    <t>MGMT-WE-OPT-HG PRC, BAS</t>
  </si>
  <si>
    <t>Book was not officialized.  Positions were uploaded in AM.  VaR was rerun.</t>
  </si>
  <si>
    <t xml:space="preserve"> Implementation of new Active/Inactive book website should help identify any unofficialized books during end of day process</t>
  </si>
  <si>
    <t xml:space="preserve"> Implementation of new Active/Inactive book website should help identify any unofficialized books during end of day process.  Further it help identify books that do not contain deals and do not require officialization.</t>
  </si>
  <si>
    <t>Deals on book were transferred to other books.  Book has been marked as dormant.</t>
  </si>
  <si>
    <t>Establish process to insure that dormant books are appropriately communicated.</t>
  </si>
  <si>
    <t>Establish process to insure that any changes in ERMS are communicated to RisktRAC</t>
  </si>
  <si>
    <t xml:space="preserve"> Book was officialized, but due to an attribute mismatch, RisktRAC did not accept the postid for the book..  Since the book doesnot contain any 3rd party trades there is no VaR, Credit or Cashflow exposure. </t>
  </si>
  <si>
    <t>IN-UPSTREAM-ST  BAS,IDX, PRC</t>
  </si>
  <si>
    <t>ba did not officialize book.  Book was officialized subsequently.</t>
  </si>
  <si>
    <t>Establish procedures to insure all active books are officialized on a timely manner.</t>
  </si>
  <si>
    <t>yes.</t>
  </si>
  <si>
    <t>PAPER-AFF-PRC</t>
  </si>
  <si>
    <t>PAPER</t>
  </si>
  <si>
    <t>Book holds no deals.  Needs to marked as dormant</t>
  </si>
  <si>
    <t>FT-NEW-TEXAS-BAS</t>
  </si>
  <si>
    <t>CAS</t>
  </si>
  <si>
    <t>FIN-AGRI-MEATS-PRC</t>
  </si>
  <si>
    <t>SOFTS</t>
  </si>
  <si>
    <t>Book was not officialized.  However the book did not have positions or credit exposures</t>
  </si>
  <si>
    <t>FT-SITHE-HEDGE-IDX</t>
  </si>
  <si>
    <t>GD-NEW-XL-OPT-BAS</t>
  </si>
  <si>
    <t>GD-NEW-XL-OPT-PRC</t>
  </si>
  <si>
    <t>Book was not officialized - Index book.</t>
  </si>
  <si>
    <t>Mark as "DORMANT"  per Darron Giron</t>
  </si>
  <si>
    <t>BA attempted to officialized the books using a previously  un tested methodology.  The process failed the BA attempted to officialize using old method.   Post ID did not get captured by RisktRAC.</t>
  </si>
  <si>
    <t xml:space="preserve">BA need to continue using old process while testing new procedures in TEST.  Once process validation is achieved the new process can be implemented in productions.  </t>
  </si>
  <si>
    <t>FT-NGPL-STRG-IDX</t>
  </si>
  <si>
    <t>Book was not officialized, bue to minimal exposure VaR not rerun.</t>
  </si>
  <si>
    <t>Week summary (Mar 14 to Mar 20)</t>
  </si>
  <si>
    <t>The curve information uploaded resulted in an incorrect date in the RMS data file.  IT corected date problem and reran VaR</t>
  </si>
  <si>
    <t xml:space="preserve">Develop a  process to reconcile positions in conjunction with data entry. </t>
  </si>
  <si>
    <t>Book was calc'd in CAD$. Book was recalc'd and and VaR rerun</t>
  </si>
  <si>
    <t>This book has no positions.  Metacalc was down on 02/09, therefore BA only calc'd books with positions using portcalc.</t>
  </si>
  <si>
    <t>BA did not officialize books.  The only book with positions was PRC, which was officialized and VaR rerun.</t>
  </si>
  <si>
    <t>BA did not officialize books.  All deals are only with internal CP, therefore no impact on VaR or Credit.</t>
  </si>
  <si>
    <t>Develop process to insure all active books are officialized on a daily basis using appropriate currency</t>
  </si>
  <si>
    <t>Develop process to identify dormant books.</t>
  </si>
  <si>
    <t>Book was officialized, however due to Metacalc problems postids were not captured by RisktRAC</t>
  </si>
  <si>
    <t>Develop process to insure all officialized postids are properly captured by RisktRac when primary systems are down.</t>
  </si>
  <si>
    <t>Book not officialized due to problems with enPower.  Portcalc failed due to known bug.  Upgrade that addresses issue will be loaded.</t>
  </si>
  <si>
    <t>Book not officialized due to problems with enPower due to failure with Portcalc.  Problem has been identified and upgrade will be loaded as soon as possible.</t>
  </si>
  <si>
    <t>Load enPower upgrade to eliminate PortCalc failure.</t>
  </si>
  <si>
    <t>Books were officialized, but due to the lack of deals the Post ID was not picked up by RisktRAC</t>
  </si>
  <si>
    <t>Create a system patch so that RisktRAC picks up postids even books w/o deals</t>
  </si>
  <si>
    <t>3 EBS credit spreadsheets and EBS-DRAM-PRC</t>
  </si>
  <si>
    <t>Bandwidth/Dram</t>
  </si>
  <si>
    <t xml:space="preserve">Positions were not loaded due to IT problems encountered.  Positions were loaded in the AM.  </t>
  </si>
  <si>
    <t>Reload DRAM, ADVERTISING and BANDWIDTH positions and curves</t>
  </si>
  <si>
    <t>Adv / Dram/ Bandwidth</t>
  </si>
  <si>
    <t>Due to end of the month procedures, updated positions and curves were not available.  Process was completed during  the day and positions and curves reloaded</t>
  </si>
  <si>
    <t>RM needs to improve schedule for completing end of the month procedures to ensure compliance with current   reporting schedules.</t>
  </si>
  <si>
    <t>EES-CANADA-PRC</t>
  </si>
  <si>
    <t>FT-SOUTHEAST -GDL, -PRC</t>
  </si>
  <si>
    <t>BA inadvertenly officialized 2 postids for PRC book rather than one each for PRC and GDL.   As both books held no positions, the error was not captured by end of the day reconciliation procedures.  There was no impact on VaR or Credit.</t>
  </si>
  <si>
    <t>changes made to RiskTrac to move two  gas books from accrual to MTM were not initially effective</t>
  </si>
  <si>
    <t>Jenny Lathem</t>
  </si>
  <si>
    <t>PLAST-C2-HEDGE-PRC</t>
  </si>
  <si>
    <t>PLAST-C3-HEDGE-PRC</t>
  </si>
  <si>
    <t>RLL-XL-PRC</t>
  </si>
  <si>
    <t>Global Products</t>
  </si>
  <si>
    <t>RisktRAC did not capture the correct positions (notional)</t>
  </si>
  <si>
    <t>Spreadsheet was not fully updated to include positions to 2003</t>
  </si>
  <si>
    <t>Had to reload Curve files due to revisions.  File was not previously finalized due to IT issues experienced by group.</t>
  </si>
  <si>
    <t>Development of ENFiber system will help resolve curve issues.  RM needs to establish procedures for identifying issues and addressing in a timely manner.</t>
  </si>
  <si>
    <t>EAF-AUS-PRC</t>
  </si>
  <si>
    <t>FINANCIAL AFF-PRC; EM-PRC; PROP-PRC; TN10-PRC; TN5-PRC</t>
  </si>
  <si>
    <t>Book was not officialized.  However the books not have a VAR or Credit impact as they are only used for settlement purposes.</t>
  </si>
  <si>
    <t>FT-CAND-OP-GD- BAS, GDL, PRC</t>
  </si>
  <si>
    <t>INTRA-CAND-BC PHY, PRC, BAS</t>
  </si>
  <si>
    <t>Rerun AGG-LIQUIDS VaR</t>
  </si>
  <si>
    <t>Had to rerun VaR as positions were incorrect for UK-BENZ UK-MTBE and UK-TOLU.  This was due to incorrect processing during officialization</t>
  </si>
  <si>
    <t>Develop process to insure all active books are appropriately officialized and reviewed prior to transmission.</t>
  </si>
  <si>
    <t>LUMBER-US-PRC</t>
  </si>
  <si>
    <t>LUMBER</t>
  </si>
  <si>
    <t>Power curve B31  was not loaded, which caused a d elay in initializing VaR run for all commodities.  Power desk had requested that the curve be deleted, however unable to delete curves from RisktRAC.  IT loaded a prior days curve for B31 to resolve the error and continue  VaR calculations.  Curve RA1 was loaded with volatility of zero, which caused incorrect POWER and AGG-ECTVaR.  Corrected and reloaded.</t>
  </si>
  <si>
    <t>Reran MGCocoa VaR</t>
  </si>
  <si>
    <t>Position upload was incorrect.  Correct data and relaoded into RisktRAC.  VaR rerun</t>
  </si>
  <si>
    <t>VaR for EES Power was overstated due to problems with position.</t>
  </si>
  <si>
    <t>DRAM VaR ReRun</t>
  </si>
  <si>
    <t>CHIP</t>
  </si>
  <si>
    <t>Due to problems with Curve Upload VaR was incorrectly reported.  Curves were reloaded and VaR rerun.</t>
  </si>
  <si>
    <t>Book</t>
  </si>
  <si>
    <t>Desk/BA</t>
  </si>
  <si>
    <t>Office/ Trader</t>
  </si>
  <si>
    <t>Long description/To do's</t>
  </si>
  <si>
    <t>Impact cash flows?</t>
  </si>
  <si>
    <t>Risk Controls</t>
  </si>
  <si>
    <t xml:space="preserve">FT-Bridge-GD-GDL </t>
  </si>
  <si>
    <t>FT-Bridge-GDL</t>
  </si>
  <si>
    <t xml:space="preserve">FT-Bridge-Suba-GDL </t>
  </si>
  <si>
    <t>all books (so individual books not listed)</t>
  </si>
  <si>
    <t>no</t>
  </si>
  <si>
    <t>Affiliate book - BA did not know that book should be officialized</t>
  </si>
  <si>
    <t>DABHOL-HO-AFF-IDX</t>
  </si>
  <si>
    <t>EI-SC-GASLX-PRC</t>
  </si>
  <si>
    <t>EI-ARG-PWR-PRC</t>
  </si>
  <si>
    <t>EI-SC-XL-PRC</t>
  </si>
  <si>
    <t>MG-AGRI-COCOA-PRC</t>
  </si>
  <si>
    <t>EI-BRAZIL-PWR-PRC</t>
  </si>
  <si>
    <t>EES-EST-FWD-XL-PRC</t>
  </si>
  <si>
    <t>EES-WST-FWD-XL-PRC</t>
  </si>
  <si>
    <t>EI-ARG-PWR-IDX</t>
  </si>
  <si>
    <t>Metals</t>
  </si>
  <si>
    <t>Commodity/office</t>
  </si>
  <si>
    <t>Week summary (Mar 7 to Mar 13)</t>
  </si>
  <si>
    <t>Total Errors for the Week of  Mar 7 to Mar 13</t>
  </si>
  <si>
    <t>ReRan EES-ENA  VaR</t>
  </si>
  <si>
    <t>Due to changes in positions had to rerun VaR</t>
  </si>
  <si>
    <t>Develop a process to validate positions prior to running VaR</t>
  </si>
  <si>
    <t>ReRan Adv VaR</t>
  </si>
  <si>
    <t>Due to errors contained in data upload had to reload positions in the morning and rerun VaR</t>
  </si>
  <si>
    <t>UK-COAL-FRT-EOL-PRC</t>
  </si>
  <si>
    <t>Commodity type not changed to FRTI on Risktrack.  Once updated commodity updated Books were officialized and V@R rerun</t>
  </si>
  <si>
    <t>Set up process to insure proper notification of change in commodity code.</t>
  </si>
  <si>
    <t>Various Books did not get officialized for Gas, liquids and Power</t>
  </si>
  <si>
    <t>gas, liquids, power</t>
  </si>
  <si>
    <t>RM/IT</t>
  </si>
  <si>
    <t>At approximately 5:30 pm the Portcalc and metacalc systems  went down.  The problem was caused by a scheduled maintenance hardware change.</t>
  </si>
  <si>
    <t xml:space="preserve">Determine why maintenance was scheduled during peak times and what caused the delay in restoring service.  </t>
  </si>
  <si>
    <t>Books were officialized in enPower, however due to the PortCalc and MetaCalc system outage, they were not uploaded to Risktrac as the outage occurred right around upload.</t>
  </si>
  <si>
    <t>IT to upload books and update post ids</t>
  </si>
  <si>
    <t>Week summary (Jan 17 to 23)</t>
  </si>
  <si>
    <t>PAPER-GS-PRC</t>
  </si>
  <si>
    <t>Paper</t>
  </si>
  <si>
    <t>Book was officialized, however it was done for the wrong date.  Positions were flat, however there was an impact on credit position.</t>
  </si>
  <si>
    <t xml:space="preserve">Need to develop a process insure that books officialized for the correct date.  </t>
  </si>
  <si>
    <t>UK Discounted positions</t>
  </si>
  <si>
    <t>UK positions were doubled due to a change in the hierarchy , which transferred certain books from UK discount portfolio to Credit AGG.  To correct problem IT repopulated from previous date and thereby duplicating positions.</t>
  </si>
  <si>
    <t>Insure that changes in hierarchy are properly communicated to all affected parties.</t>
  </si>
  <si>
    <t>Book was not officialized, however all deals were moved to new books.  The book will be officialized one last time to zero out positions and book will be marked as dormant.</t>
  </si>
  <si>
    <t>The coal book was officialized last night but the data did not flow to RisktRAC because the commodity code was changed to Freight in RisktRAC and not in ERMS.  The change was requested by Dimitri Taylor, in London, as part of a group of books being changed,  but evidently should not have been included.</t>
  </si>
  <si>
    <t xml:space="preserve">Spreadsheets were not officialized due to a miscommunication within group.  Books were officialized 01/09/01.  Due to the nature of the books the need to rerun VaR was not considered necessary.  Impact for credit and Cash flow not considered material. </t>
  </si>
  <si>
    <t>FT-CAND-OP-GD BAS, GDL, PRC</t>
  </si>
  <si>
    <t>POWER-SS-R3C-PRC</t>
  </si>
  <si>
    <t>Spreadsheet was not loaded into RisktRac.  Was loaded in the morning and Power VaR rerun</t>
  </si>
  <si>
    <t>INTRA-ME-PROMPT-PHY</t>
  </si>
  <si>
    <t>Book is dormant</t>
  </si>
  <si>
    <t>Book was not officialized, due to limited resources.  The change over to Office 2000 created a system conflict that would not allow BA to process spreadsheet on PC.  She had to request another staff perform the process, but was not completed.   Book was uploaded in the AM and VaR rerun.</t>
  </si>
  <si>
    <t>Correct system conflict  to allow normal of system resources.</t>
  </si>
  <si>
    <t>Due to the non submission of a blottter by the trader the information was not included in the system.  Information was entered in the morning and VaR rerun.</t>
  </si>
  <si>
    <t>Develop a process to insure all information is captured and entered into system.</t>
  </si>
  <si>
    <t>Significant Change in NG Price Cash Flows</t>
  </si>
  <si>
    <t>FX</t>
  </si>
  <si>
    <t xml:space="preserve">Due to a request by traders to provide separate P&amp;L for one ERMS book, the book was calcuted twice using different exclusion clauses.  While the RisktRAC hierarchy was changed to handle the change in process, the other downstream systems did not capture the needed information.  As a result the FX Group only captured half the needed data.   Manual process was implemented to capture all needed data until changes could be made to ERMS. </t>
  </si>
  <si>
    <t>Develop a process to  communicate any process changes to all potentially affected downstream systems.</t>
  </si>
  <si>
    <t>Reran Var for MG_Cocoa/ Softs</t>
  </si>
  <si>
    <t>DUB-ERMS-EXL-PRC</t>
  </si>
  <si>
    <t>E-LOCALLOOP-ACC-PRC</t>
  </si>
  <si>
    <t>MG-AGRI-COCA-PRC</t>
  </si>
  <si>
    <t>FX/EQUITY</t>
  </si>
  <si>
    <t>Book Administrator claimed to have had technology problems.</t>
  </si>
  <si>
    <t>In the process of being researched.</t>
  </si>
  <si>
    <t>Tech. Problems.  In the process of being researched</t>
  </si>
  <si>
    <t>IT will evaluate the process.</t>
  </si>
  <si>
    <t>Risk Controls has e-mailed the Australia office requesting an explanation.</t>
  </si>
  <si>
    <t>Effectively communicate responsibilities to manually pull in data for basis books to appropriate personnel.  Develop update to RiktRAC to insure proper capture of date for books with Book flags and  duplicate post ids</t>
  </si>
  <si>
    <t>Virendra Patel reofficialized the book and the correct positions were captured by RisktRAC.  The BA calced and officialized as required.</t>
  </si>
  <si>
    <t>Mark Fondren made the correction on the spreadsheet, which was reofficialized and downloaded to RisktRAC</t>
  </si>
  <si>
    <t>UK Gas</t>
  </si>
  <si>
    <t>Discuss with BA</t>
  </si>
  <si>
    <t>DUB-ERMS-XL-PRC</t>
  </si>
  <si>
    <t>Monica Hwang</t>
  </si>
  <si>
    <t>EES Risk Mgmt</t>
  </si>
  <si>
    <t>Price book not included on spreadsheet, therefore had to be downloaded after the VAR run.</t>
  </si>
  <si>
    <t>Feeds did not make the 6am cut off</t>
  </si>
  <si>
    <t>PWR-PRICE-PRC-PWRC, PWR-PRICE-PRC-PWRP</t>
  </si>
  <si>
    <t>PWR-NG-WEST PRC, BAS</t>
  </si>
  <si>
    <t>PWR-NG-WST PRC, BAS</t>
  </si>
  <si>
    <t>PWR-NG-STNW  PRC, BAS</t>
  </si>
  <si>
    <t>PWR-NG-ST-WEST  PRC, BAS</t>
  </si>
  <si>
    <t>PWR-NG-LTSW  PRC, BAS</t>
  </si>
  <si>
    <t>PWR-NG-LTCA-PRC</t>
  </si>
  <si>
    <t>PWR-EAST-PW  CN-PRC; NT-PRC; QJ-PRC; TC-PRC</t>
  </si>
  <si>
    <t>power</t>
  </si>
  <si>
    <t>Books not officialized during evening procedures.  They were officialized in the AM.  Power VaR was rerun.</t>
  </si>
  <si>
    <t>Rerun AGG-Gas III and IV</t>
  </si>
  <si>
    <t>Total Errors for the Week of  Mar 21 to Mar 27</t>
  </si>
  <si>
    <t>Advertising VaR</t>
  </si>
  <si>
    <t>Bandwidth VaR</t>
  </si>
  <si>
    <t>Recommunicated data requiremetns to BA to insure understanding and compliance.</t>
  </si>
  <si>
    <t>Had to reload Positions due to data sort error.  In order to properly load positions into RisktRAC data must be be sort by specific criteria and each line must have a unique deal number.  Original file did not meet these criteria.  Problem was detected during benchmark review.  After reload reran VaR</t>
  </si>
  <si>
    <t>Position and Curve files were revised subsequent to original issuance and upload into RisktRAC system.   BA did not communicate need to update files to Risk Controls in a timely manner, therefore revised curves not loaded until the morning.</t>
  </si>
  <si>
    <t>Discussed procedure for communicating changes in data to Risk Controls in order to facilitate the reporting of accurate data.</t>
  </si>
  <si>
    <t>Week summary (Mar 21 to Mar 27)</t>
  </si>
  <si>
    <t>Creation of new Instrument type in RisktRAC</t>
  </si>
  <si>
    <t xml:space="preserve">Due to creation of the new instrument type without informing downstream users (RisktRAC and RiskControls) the positions were not captured in RisktRAC for VaR purposes.  The instrument was added as of 03/21/01 and positions captured for Power  </t>
  </si>
  <si>
    <t>Will Develop procedures for  communicating the creation of new instrument types to downstream systems and users that may be impacted.  Procedures will be communicated to the business units</t>
  </si>
  <si>
    <t>Continental GAS loaded late due to problems with overnight run</t>
  </si>
  <si>
    <t>Deals in book were transferred to other books.  Book was calc'd and officialized one last time to insure zero out of positions for credit purposes. Book marked as dormant</t>
  </si>
  <si>
    <t>INTRA-CAND-BC PHY,  BAS</t>
  </si>
  <si>
    <t>INTRA-CAND-WEST BAS, PHY</t>
  </si>
  <si>
    <t>INTRA-CAND-BC-GD-GDL</t>
  </si>
  <si>
    <t xml:space="preserve">Positions for 01/31 were not complete as of 6 am.  Positions were uploaded during the day and VaR rerun. </t>
  </si>
  <si>
    <t>Develop process to insure positions are completed and uploaded into system by 6am.</t>
  </si>
  <si>
    <t>Identified certain books that were improperly excluded from  Agg-Gas III and IV.  Corrected Problem and reRan VaR.  No impact on credit as positions properly included in credit portfolio</t>
  </si>
  <si>
    <t>Develop process to insure books are included within all relevant portfolios.</t>
  </si>
  <si>
    <t>Enron Metals not reporting Cash Flow information</t>
  </si>
  <si>
    <t>NY Concentrates</t>
  </si>
  <si>
    <t>Cash Flows not reported due to lack of procedures.  Scheduled to report around Mid Jan 2001</t>
  </si>
  <si>
    <t>Develop procedures to report Cash Flows based on available MerCur data</t>
  </si>
  <si>
    <t xml:space="preserve">Rolloff positions are not being captured due to differences between ERMS and spreadsheet.  As Books only contain transactions with internal ENRON entities to be marked as dormant.  Determined to have no counterparyt exposures based on evaluation by Debbie Brackett </t>
  </si>
  <si>
    <t>BA forgot to manually override.  Per Robyn Rodrigue, due to minimal number of positions not considered necessary to rerun VaR</t>
  </si>
  <si>
    <t>Pulp and Paper books</t>
  </si>
  <si>
    <t>Set up alternative Calcing procedures to insure capture of 3rd party positions, while excluding affiliate positions.  For VaR reporting problem has been resolved.</t>
  </si>
  <si>
    <t>EIM</t>
  </si>
  <si>
    <t>Total Errors for the week of  Jan 17 to 23</t>
  </si>
  <si>
    <t>gas</t>
  </si>
  <si>
    <t>Network problems prevented CAS from running at its normal time</t>
  </si>
  <si>
    <t>Continental Power Bilateral and Nordic Power loaded late due to hardware issues in Houston and Europe</t>
  </si>
  <si>
    <t>Books were not officialized, however only contain Credit Risk as market risk is loaded through other bookids</t>
  </si>
  <si>
    <t>Due to certain network issues scheduled programs were not run.</t>
  </si>
  <si>
    <t>Develop alternate procedures to  report credit when IT issues prevent run of CAS programs.</t>
  </si>
  <si>
    <t>Develop alternate procedures to insure proper capture of data when primary systems are not functioning</t>
  </si>
  <si>
    <t>Due to certain computer issues on the Houston side Continental powe was upload around 8:20am.  Additionally, due to network issues in UK Nordic power transmitted late.</t>
  </si>
  <si>
    <t xml:space="preserve">Had to ReRun VaR due to the capture of affiliate positions in VaR and DPR reporting.  </t>
  </si>
  <si>
    <t>Total errors for week Dec 6-12</t>
  </si>
  <si>
    <t>Total errors for week of Nov 29 to Dec 5</t>
  </si>
  <si>
    <t>Total errors for week Nov 22-28</t>
  </si>
  <si>
    <t>Total errors for week  Nov 17-21</t>
  </si>
  <si>
    <t>EU-PWR-Bilateral</t>
  </si>
  <si>
    <t>Book was officialized 1 hr late, however captured in time for VaR calculation.  Delay was caused by problems with PortCalc</t>
  </si>
  <si>
    <t>Set up process to insure all active books are officialized on a timely basis.</t>
  </si>
  <si>
    <t>Week summary (Dec 27- Jan 2)</t>
  </si>
  <si>
    <t>Positions captured incorrectly, which caused the need to rerun Scott Neil's book.  Had to rerun VaR</t>
  </si>
  <si>
    <t>INTRA-SITHE-PHY</t>
  </si>
  <si>
    <t>Various Canada IM Basis books</t>
  </si>
  <si>
    <t>Book  not officialized.  Done in the morning. Gas Var Rerun</t>
  </si>
  <si>
    <t>The book was changed in RisTrac but not ERMS so the attributes did not match.</t>
  </si>
  <si>
    <t>Risk Contols need to get ERMS and RiskTrac matched.</t>
  </si>
  <si>
    <t>task force</t>
  </si>
  <si>
    <t>UK Power</t>
  </si>
  <si>
    <t>UK Risk Mgmt</t>
  </si>
  <si>
    <t>BA forgot to officialize</t>
  </si>
  <si>
    <t>Determine how to eliminate top side adjustments</t>
  </si>
  <si>
    <t>UK Risk Mgmt/IT</t>
  </si>
  <si>
    <t>FT-CAND-PWR-PRC</t>
  </si>
  <si>
    <t>Total Errors for the week of  Feb 14 to 20</t>
  </si>
  <si>
    <t>COPPER-GDL</t>
  </si>
  <si>
    <t>RERUN EBS, ADV AND DRAM VaR.</t>
  </si>
  <si>
    <t>RERUN SOUTHERN CONE VaR</t>
  </si>
  <si>
    <t>RERUN EES POWER VaR</t>
  </si>
  <si>
    <t>EASTERN SPREADSHEETS</t>
  </si>
  <si>
    <t>Due to new book created with Duplicate attributes RisktRAC rejected PostID.  Book contains no deals.</t>
  </si>
  <si>
    <t>Develop process to prevent duplicate books</t>
  </si>
  <si>
    <t>Book Contains only interbook deals, as such no VaR or Credit risk.</t>
  </si>
  <si>
    <t>Develop process to identify books that do not require officialization and properly segregatel</t>
  </si>
  <si>
    <t>Due to late availability of positions and curves rolled prior days information.  Once current information was available uploaded data and curves into System.  Reran related VaRs</t>
  </si>
  <si>
    <t>Develop process to officialize all needed information in a timely manner.</t>
  </si>
  <si>
    <t>Due to problems with Hedge positions had to roll prior date information.</t>
  </si>
  <si>
    <t xml:space="preserve">These books are part of the process to modify how Canada IM positions are reported.  They are used to report the Credit Risk side of the portfolios.  The Market risk is being reported through new books.   We are currently working to refine the process and insure that all books are properly captured within risktrac for credit reporting purposes.    </t>
  </si>
  <si>
    <t>Refine the reporting process to insure that all appropriate credit risk information is capture for the Canadian intramonth books</t>
  </si>
  <si>
    <t>EPMI-SE-ANALYST-PRC</t>
  </si>
  <si>
    <t>EPMI-ST-SPP-PRC</t>
  </si>
  <si>
    <t>Portfolio was officialized, but since book contained no positions, RisktRAC does not pick up Post ID</t>
  </si>
  <si>
    <t>FX-MXN and FX-NOK</t>
  </si>
  <si>
    <t xml:space="preserve">Books were officialized as part of a batch process, however postids were not captured by Risktrac.  As information is not included as part of VaR, no impact.  </t>
  </si>
  <si>
    <t xml:space="preserve">Determine if book is dormant or termporarily inactive. </t>
  </si>
  <si>
    <t>Book was officialized, but due to change in attributes that were not communicated to RisktRAC, system did not pick post_id or post positions.  As book only contains intracompany transactions no VaR, Credit or Cash flow exposures occurred.</t>
  </si>
  <si>
    <t>Establish procedrues to ensure that any modifications to either ERMS or RisktRAC are synchronized.</t>
  </si>
  <si>
    <t>UK VaR</t>
  </si>
  <si>
    <t>Gamma issue caused an errant VaR number. Due to current formulas used by models, need to set correlations to .999 to prevent large gamma numbers.</t>
  </si>
  <si>
    <t>Setup procedures to insure that end of month process are followed to properly report enPower positions</t>
  </si>
  <si>
    <t>Book not officialized due to problems with enPower end of month procedures caused by a failure with Portcalc.  Problem has been identified and upgrade will be loaded as soon as possible.</t>
  </si>
  <si>
    <t>Week summary (Jan 3 to 9)</t>
  </si>
  <si>
    <t>ST-SPINDLETOP- BAS, IDX, PRC</t>
  </si>
  <si>
    <t>6 Power books (PWR-EAST  PWTC PWQJ, PWNT, PWCN and PWR-EA-PWCN-OPT and PWR-EA PWNT OPT</t>
  </si>
  <si>
    <t>INTRA-DENVER BAS, IDX PRC</t>
  </si>
  <si>
    <t>IM-EMWNSS2-BAS, IDX, PRC</t>
  </si>
  <si>
    <t>FT-ENOVPB-BAS</t>
  </si>
  <si>
    <t>FT-CAND_EGSC-OPT-PRC</t>
  </si>
  <si>
    <t>EES-CAL-PRC</t>
  </si>
  <si>
    <t>Deals were transferred to another PWR-WEST.  Book to be marked dormant.</t>
  </si>
  <si>
    <t>COAL-ERMS-XL-PRC AND COAL-OPTI-XL-PRC</t>
  </si>
  <si>
    <t>Coal spreadsheets were not uploaded to RisktRAC due to IT problems encountered by BA.   IT problem was related to the Windows 2000 conversion  and the roleout of new production file for RisktRAC.</t>
  </si>
  <si>
    <t>Total Errors for the Week of  Mar 28 to Apr 3</t>
  </si>
  <si>
    <t xml:space="preserve">Continental Power issues have been resolved and book will be officialized in the AM.  UK Power was not officialized due to software issues.  The Software that uploads curves into enPower failed due to changes made to accommodate NEETA breakout.   IT is working to identify and resolve issue.    Once resolved will officialize books.  </t>
  </si>
  <si>
    <t>Positions were loaded incorrectly.</t>
  </si>
  <si>
    <t>EES - Power West - PRC</t>
  </si>
  <si>
    <t>Second leg was not loaded into Npower.</t>
  </si>
  <si>
    <t>IT to address capture and transmission of data.</t>
  </si>
  <si>
    <t>Liquids VAR</t>
  </si>
  <si>
    <t xml:space="preserve">Liquids VaR incorrect because there was not a price curve for unleaded.  </t>
  </si>
  <si>
    <t>Issue has been resolved by marking last price for prompt month in curve.</t>
  </si>
  <si>
    <t>Week summary (April 4 to April 10)</t>
  </si>
  <si>
    <t>Virginia Hill</t>
  </si>
  <si>
    <t>Risk Controls/ IT</t>
  </si>
  <si>
    <t>0 (done)</t>
  </si>
  <si>
    <t>UK RAC</t>
  </si>
  <si>
    <t>All but UK GAS and Continental GAS</t>
  </si>
  <si>
    <t>Not in on time (6am) - feed coming across, but take a long time.</t>
  </si>
  <si>
    <t>IT working on change to feeds</t>
  </si>
  <si>
    <t>Continental Power</t>
  </si>
  <si>
    <t>The book calcs came across incorrectly 2X.</t>
  </si>
  <si>
    <t>IT to figure out why, fix problem.</t>
  </si>
  <si>
    <t>UK IT</t>
  </si>
  <si>
    <t>Responsibility for to do</t>
  </si>
  <si>
    <t>London Risk</t>
  </si>
  <si>
    <t>Breakdown of Cat 2</t>
  </si>
  <si>
    <t>Process in place but not followed</t>
  </si>
  <si>
    <t>No process in place</t>
  </si>
  <si>
    <t>Spreadsheet had illegal character</t>
  </si>
  <si>
    <t>Computer breakdown</t>
  </si>
  <si>
    <t>Slow feeds</t>
  </si>
  <si>
    <t>Correct inputs, incorrect outputs</t>
  </si>
  <si>
    <t>Books shown as officialized in ERMS, but not RiskTrac</t>
  </si>
  <si>
    <t>?</t>
  </si>
  <si>
    <t>Merchant</t>
  </si>
  <si>
    <t>several UK books</t>
  </si>
  <si>
    <t>several</t>
  </si>
  <si>
    <t>UK Gas &amp; metals  not started, UK power, in process</t>
  </si>
  <si>
    <t>Feeds slow or not started</t>
  </si>
  <si>
    <t>RAC</t>
  </si>
  <si>
    <t>several power books (previously accrual)</t>
  </si>
  <si>
    <t>Figure out why not caught on morn. Report, figure out what the problem was with the change</t>
  </si>
  <si>
    <t>Advertising</t>
  </si>
  <si>
    <t>EBS - bandwidth</t>
  </si>
  <si>
    <t>Risk management</t>
  </si>
  <si>
    <t>EBS - bandwidth exotic spreadsheet</t>
  </si>
  <si>
    <t>Advertising exotic spreadsheet</t>
  </si>
  <si>
    <t>IT and risk management to determine appropriate format of spreadsheets.  Also this did not come out on Risk Controls error log.</t>
  </si>
  <si>
    <t>Gary Stadler</t>
  </si>
  <si>
    <t>EPMI-LT-NW-EXT</t>
  </si>
  <si>
    <t>EPMI-LT-SW-EXT</t>
  </si>
  <si>
    <t>EPMI-ST-SW-EXT</t>
  </si>
  <si>
    <t>PLANT-EP-BOOKS</t>
  </si>
  <si>
    <t>Chris Abel</t>
  </si>
  <si>
    <t>All but metals and cont. power</t>
  </si>
  <si>
    <t>Feeds were not in by 6am cutoff time.</t>
  </si>
  <si>
    <t>Work on feed speed</t>
  </si>
  <si>
    <t>FT-CAND-EGSC-BC-PRC</t>
  </si>
  <si>
    <t>OIL-NG-HDG-CAB-GDL</t>
  </si>
  <si>
    <t>Canada power</t>
  </si>
  <si>
    <t>Kori Liobl</t>
  </si>
  <si>
    <t>NA</t>
  </si>
  <si>
    <t>John Lavorato</t>
  </si>
  <si>
    <t>BA forgot to officialize (JL's book which all positions are done with desk so no credit implications)</t>
  </si>
  <si>
    <t>Why did this book show up on the risktrac list?</t>
  </si>
  <si>
    <t>Determine why showed up on list</t>
  </si>
  <si>
    <t>Power 99</t>
  </si>
  <si>
    <t>Power 99 failed - enpower will be live tomorrow to replace power 99</t>
  </si>
  <si>
    <t>nothing</t>
  </si>
  <si>
    <t>PLANT-EP-BOOKS (risktrac book name)</t>
  </si>
  <si>
    <t>There was a new spreadsheet format rolled out and the new format does not allow certain things that the old format did (ie deals now need to be in the appropriate sequence, counterparty errors).  EBS was not informed of the switch to new feeds</t>
  </si>
  <si>
    <t>Risk mgmt/ risk controls</t>
  </si>
  <si>
    <t>Establish procedures to insure that all books containing deals are identified as active and appropriate officialization procedures followed.</t>
  </si>
  <si>
    <t>UK Crude</t>
  </si>
  <si>
    <t>liquids</t>
  </si>
  <si>
    <t>Week summary (Mar 28 to APR3)</t>
  </si>
  <si>
    <t>BA did not officialize books.    Books were officialized in the morning and positions pulled in.    Power VaR Rerun</t>
  </si>
  <si>
    <t>EPMI-LT-NENG-EXT,  EPMI-LT-MIDWEST-EXT, EPMI-LT-SOUTHEAST-EXT</t>
  </si>
  <si>
    <t xml:space="preserve">Nordic Power and UK GAS  </t>
  </si>
  <si>
    <t>MTM valuation failed.  Valuation had to be reiniated and filed transferred after 6 am Houston time.</t>
  </si>
  <si>
    <t>Develop procedures to test valuation and insure any errors are noted and properly handled.</t>
  </si>
  <si>
    <t xml:space="preserve">UK POWER </t>
  </si>
  <si>
    <t>UK power feed failed</t>
  </si>
  <si>
    <t>Fix feed (done)</t>
  </si>
  <si>
    <t>Risk Mgmt - US gas</t>
  </si>
  <si>
    <t>Shankman Executive book</t>
  </si>
  <si>
    <t>risk controls/ risk mgmt</t>
  </si>
  <si>
    <t>This intercompany book had a 3rd party pos with Smith Barney.   The book should have been officialized but wasn't.  It did not shw up on the late officialization list.</t>
  </si>
  <si>
    <t>Start officializing, add to list (done)</t>
  </si>
  <si>
    <t>RAC Credit</t>
  </si>
  <si>
    <t>ERMS load in credit failed</t>
  </si>
  <si>
    <t>ensure this does not happen again (done)</t>
  </si>
  <si>
    <t>EU-PWR-POOLS</t>
  </si>
  <si>
    <t>European power</t>
  </si>
  <si>
    <t>Feeds slow so did not make it in by 6am.</t>
  </si>
  <si>
    <t>change sequential to parallel processing</t>
  </si>
  <si>
    <t>GAS</t>
  </si>
  <si>
    <t>Establish a process to identify dormant books and properly reflect in RisktRAC</t>
  </si>
  <si>
    <t>NG-PRC-BAS</t>
  </si>
  <si>
    <t>Book not officialized.  Officialized and Var ReRun</t>
  </si>
  <si>
    <t>INTRA-CAN-BC-GD</t>
  </si>
  <si>
    <t>Book was inadvertently deleted from the hierarchy during a hierarchy clean up.</t>
  </si>
  <si>
    <t>Develop process to identify books deleted an confirm decision to delete.</t>
  </si>
  <si>
    <t>10 Canadian spreadsheets have not been officialized and the exposures have not been captured in Credit.  The positions were included in VaR because they were grouped at the position level and not the deal level, therefore no counterparty attached to them.</t>
  </si>
  <si>
    <t>Various Canadian Gas Spreadsheets</t>
  </si>
  <si>
    <t>Gas/Canada</t>
  </si>
  <si>
    <t>Set up process to insure all active books are properly officialized daily and insure credit issues are taken into account.</t>
  </si>
  <si>
    <t xml:space="preserve">4 Power West books </t>
  </si>
  <si>
    <t>2 Continental power books</t>
  </si>
  <si>
    <t>FT-NW-XL-OPT BAS, PRC</t>
  </si>
  <si>
    <t>Ft-CAND-AB-GDL-GDL</t>
  </si>
  <si>
    <t xml:space="preserve">Feed Problem.System was looking for curves for the 26th, even though books were being officialized for the 22nd.  This caused a delay in transmission. Books were officialized 1-1/2 hours late. </t>
  </si>
  <si>
    <t>Set up procedures to insure that the system is capturing appropriate information.</t>
  </si>
  <si>
    <t>3 FT- Canada AB Gas Daily books</t>
  </si>
  <si>
    <t>FT-Cand-AB-EGSC-EA-BAS</t>
  </si>
  <si>
    <t xml:space="preserve">setup process to insure that all required end of day procedrues are completed. </t>
  </si>
  <si>
    <t>GAS-EXEC-PRC</t>
  </si>
  <si>
    <t>BA Calced the book, but did not officialize.  Due to flat positions, V@R not rerum</t>
  </si>
  <si>
    <t xml:space="preserve">Set up process to insure that all dormant books are properly  classified in a timely manner. </t>
  </si>
  <si>
    <t>SE-PREPAY-WTI-PRC</t>
  </si>
  <si>
    <t>FT-ONT-CENTRAL-PRC</t>
  </si>
  <si>
    <t>Positions for Advertising, Bandwidth and Dram</t>
  </si>
  <si>
    <t>Book was not officialized, however positions were flat so VaR was not impacted.  Book was officialized late.</t>
  </si>
  <si>
    <t>Total Errors for the week of  Jan 31 to Feb 6</t>
  </si>
  <si>
    <t>Week summary (Jan 31 to Feb 6)</t>
  </si>
  <si>
    <t>EBS</t>
  </si>
  <si>
    <t>As the processing of generating the 03/02/01 data as not complete by 6:00 am the positions and curves were rolled from the previous day.  When the processing of the data was complete updated positions and curves for 03/02/01 were uploaded into risktRac and VaR rerun.    Further as 5 new curves were added to the curve upload and not into the benchmark report, a reconciliation was required which delayed the DPR issuance process.</t>
  </si>
  <si>
    <t>Enhance current procedures to communicate curve creation to the Risk Controls group to eliminate need to reconcile benchmark.  Develop process to enhance processing time for positions and curves to meet current deadlines.</t>
  </si>
  <si>
    <t>The test feeds did not all work properly (production feed data wrong).</t>
  </si>
  <si>
    <t>IT to work on obtaining proper production feeds.</t>
  </si>
  <si>
    <t>Nordic power</t>
  </si>
  <si>
    <t>Nordic Power was not in before 6am.</t>
  </si>
  <si>
    <t>Oliver Gaylard (RAC)</t>
  </si>
  <si>
    <t>FT-NW-XL-OPT-BAS</t>
  </si>
  <si>
    <t>FT-NW-XL-OPT-PRC</t>
  </si>
  <si>
    <t>US Gas</t>
  </si>
  <si>
    <t>Frank Ermis</t>
  </si>
  <si>
    <t>no (too small)</t>
  </si>
  <si>
    <t># of open to do's</t>
  </si>
  <si>
    <t>Carol Frank (consolidation level person is Rahmaan Mongozi)</t>
  </si>
  <si>
    <t>FT-CAND-EGSC-BAS</t>
  </si>
  <si>
    <t xml:space="preserve">Book was officialized, however due to the deal capture methodology used by Canada the BAS positions are overwritten using the PRC postid.  The postid used was the one related to the Canadian$ PRC calc rather than the US$ PRC calc.  This caused Credit data to be overstated by $178 mil </t>
  </si>
  <si>
    <t>Develop an automoted process to capture the data and thereby eliminate any potential human processing errors.  Preferrably process should separate deal capture for BAS and PRC books allowing information to flow directly from ERMS and not require manipulation</t>
  </si>
  <si>
    <t>Power Curve RA1</t>
  </si>
  <si>
    <t>Due to incorrect data contained in curve volatility, which was entered as zero, the Power VaR was incorrectly stated as zero</t>
  </si>
  <si>
    <t>Develop a process to notify user when invalid data is entered into curves.</t>
  </si>
  <si>
    <t>n</t>
  </si>
  <si>
    <t>Due to problems with spreadsheet upload, positions were not properly captured.  Positions were reloaded using correct process.</t>
  </si>
  <si>
    <t>y</t>
  </si>
  <si>
    <t>Due to problems with spreadsheet upload, positions were not properly captured.  Current process requires that each line have a unique deal number, which must be sorted.   Positions were reloaded using correct process and VaR rerun.</t>
  </si>
  <si>
    <t>FT-CAND-EGSC-OPT-BAS</t>
  </si>
  <si>
    <t xml:space="preserve">Due to a service flag booked on the deals, the incorrect counterparty was picked up for credit.  </t>
  </si>
  <si>
    <t>Identify why service flag is reporting incorrect counterparty and correct problem.</t>
  </si>
  <si>
    <t>Week summary (Feb 7 to 13)</t>
  </si>
  <si>
    <t xml:space="preserve"> </t>
  </si>
  <si>
    <t>c</t>
  </si>
  <si>
    <t>Spreadsheets had 98 contracts on them (however net contracts of 2 only).  The gas benchmark person (gas consolidation group) was not able to upload these spreadsheets.  They only know about this the next day.  This type of thing happens when there is something in the spreadsheet that shouldn't be (an extra comma etc).</t>
  </si>
  <si>
    <t>Discussed with Ramesh - until the roll out happens (due to happen in the next couple weeks) there is no way to change this.  The BA's need to be extremely accurate and precise when dealing with the current spreadsheets.</t>
  </si>
  <si>
    <t>The vol curve goes to 2002 but positions go to 2005.  Curve needs to be extended.  Vol curves are being incorrectly loaded into the spreadsheet feeds.</t>
  </si>
  <si>
    <t>Get Burton's computer fixed, process needs to be changed:  spreadsheets to upload to a file server</t>
  </si>
  <si>
    <t>Due to IT issues the Eastern spreadsheet and Gas books were officialized late.</t>
  </si>
  <si>
    <t>Power/ Gas</t>
  </si>
  <si>
    <t>Due to IT issues altenate queries were performed, which caused late officialization.  Late books were loaded into system as they arrived.</t>
  </si>
  <si>
    <t>VaR published late</t>
  </si>
  <si>
    <t xml:space="preserve">Due to an invalid query VaR speed was greatly reduced.  The query was terminated and VaR rerun.  </t>
  </si>
  <si>
    <t>Develop process to test queries prior to running.</t>
  </si>
  <si>
    <t>1) Extend vol curves, 2) roll volumes correctly (according to front month)</t>
  </si>
  <si>
    <t>EAST-TP3-GDL AND EAST-TP2-GDL</t>
  </si>
  <si>
    <t>Due to EES Book attribute conflict needed infromation was not pulled into RisktRAC.  Correct error and reran Va R</t>
  </si>
  <si>
    <t>Develop process to prevent attribute conflicts.</t>
  </si>
  <si>
    <t>Develop process to correctly report positions.</t>
  </si>
  <si>
    <t>Week summary (Feb 14 to 20)</t>
  </si>
  <si>
    <t>Position were loaded with incorrect data.   Uploaded corrected data and reran VaR</t>
  </si>
  <si>
    <t>Task force needs to develop process to ensure all books have been officialized and commodity risk management needs to implement it</t>
  </si>
  <si>
    <t>INTRA-MKT4-GDL</t>
  </si>
  <si>
    <t>US GAS</t>
  </si>
  <si>
    <t>UK-COAL-EURO-PRC</t>
  </si>
  <si>
    <t>COAL</t>
  </si>
  <si>
    <t>Enpower issue - ba did officialize, but commodity codes did not show up.</t>
  </si>
  <si>
    <t>BA officialized book but it did not resolve to a book name</t>
  </si>
  <si>
    <t>IT to determine what problem is.</t>
  </si>
  <si>
    <t>merchant</t>
  </si>
  <si>
    <t>it appears the Meta Calc was marked official.  However, the translation to ERMS did not include this book.</t>
  </si>
  <si>
    <t>US IT</t>
  </si>
  <si>
    <t>Mike Swerzbin</t>
  </si>
  <si>
    <t>Monica Lande/Valarie Sabo/Fran Chang</t>
  </si>
  <si>
    <t>Per Sanjay Gupta, he could not diagnose the problem.   He will investigate it further if the problem recurs in the near future</t>
  </si>
  <si>
    <t>Matt Motley</t>
  </si>
  <si>
    <t>Tom Alonso/Mark Fischer</t>
  </si>
  <si>
    <t>Brian Kristjansen</t>
  </si>
  <si>
    <t>Bill Greenizan</t>
  </si>
  <si>
    <t>Nicole Laporte</t>
  </si>
  <si>
    <t>John Disturnal</t>
  </si>
  <si>
    <t>Canada gas</t>
  </si>
  <si>
    <t>Book was not properly officialized.  A needed flag is not properly set, therefore the information was not captured by RisktRAC.  Book was officialized in the morning and Var rerum</t>
  </si>
  <si>
    <t>Book was not officialized.    Book was officialized in the morning and Var rerum</t>
  </si>
  <si>
    <t>European Power</t>
  </si>
  <si>
    <t>The Portcalc valuation failed 4 X as a result of IT problems and resultted in missing the deadline.</t>
  </si>
  <si>
    <t>Nordic Power</t>
  </si>
  <si>
    <t>Work on feed speed - since feed is consistently taking longer, should deadline to submit feed be earlier?</t>
  </si>
  <si>
    <t>Feeds were not in by 6am cutoff time, but book was officialized before deadline (11am London time)</t>
  </si>
  <si>
    <t>EPMI-ST-CA-PRC</t>
  </si>
  <si>
    <t>EPMI-ST-NW-PRC</t>
  </si>
  <si>
    <t>EPMI-ST-SW-PRC</t>
  </si>
  <si>
    <t>West power</t>
  </si>
  <si>
    <t>UK &amp; Continental Gas</t>
  </si>
  <si>
    <t>reval did not work properly</t>
  </si>
  <si>
    <t>Feeds were slow and did not make the 6am run.</t>
  </si>
  <si>
    <t>UK power</t>
  </si>
  <si>
    <t>Canada</t>
  </si>
  <si>
    <t>Move process to Canada</t>
  </si>
  <si>
    <t>Jeff Richter</t>
  </si>
  <si>
    <t>Enpower issue - ba did officialize, but desk did not show up for Risk Controls.</t>
  </si>
  <si>
    <t>Sanjay Gupta, Burton McIntyre and Virendra Patel are working on the problem.</t>
  </si>
  <si>
    <t>Sean Crandall</t>
  </si>
  <si>
    <t>EPMI-ST-PLT-PRC</t>
  </si>
  <si>
    <t>Tim Belden</t>
  </si>
  <si>
    <t>The Canadian gas and power books are officialized and then e-mailed to the US gas desk who is responsible for uploading them.  This spreadsheet did not get fully uploaded.</t>
  </si>
  <si>
    <t>Book not officialized due to error received during portcalc.  The Error was caused due to variances in end of the month process.  Curves were marked for 03/31/01 and the book was being calc'd for 03/30/01.</t>
  </si>
  <si>
    <t>J. Block data did not come across correctly. Clara is discussing with London. Note: Book has been changed to remove "take or pay"  so cash flow would look different.</t>
  </si>
  <si>
    <t>Curve not loaded correctly.</t>
  </si>
  <si>
    <t>Southern Cone Spreadsheets</t>
  </si>
  <si>
    <t>Spreadsheets were inadvertantly  omitted from the  upload.    Information was uploaded and VaR rerun.</t>
  </si>
  <si>
    <t>FT-TP-HPL BAS, IDX, PRC</t>
  </si>
  <si>
    <t>FT-TP-HPL-FUEL  BAS, IDX, PRC</t>
  </si>
  <si>
    <t>Books were not officialized.  However positions were flat, so there was no impact on VaR.</t>
  </si>
  <si>
    <t>Books were not officialized.  However positions were flat, so there was no impact on VaR.  These books are accrual  books and therefore do not impact credit.</t>
  </si>
  <si>
    <t>Network connectivity issues</t>
  </si>
  <si>
    <t>CANADAPWRWEST-PRC</t>
  </si>
  <si>
    <t>Book was not officialized.   Officialized in the morning and AGG-PWRII VaR rerun.  Credit was advised of late officialization and related PostID</t>
  </si>
  <si>
    <t>Total Errors for the Week of Feb 28 to Mar 6</t>
  </si>
  <si>
    <t>Week summary (Feb 28 to Mar 6)</t>
  </si>
  <si>
    <t>CAND-IM-PIPE BAS, PRC</t>
  </si>
  <si>
    <t>DUB-INT-PHY</t>
  </si>
  <si>
    <t>EPMI-HRLY-ERCOT-PC</t>
  </si>
  <si>
    <t>EPMI-HRLY-NE-PRC</t>
  </si>
  <si>
    <t>EPMI-SE-SW-EXT</t>
  </si>
  <si>
    <t>SGP-GO-IDX</t>
  </si>
  <si>
    <t>Book was not officialized.  BA indicated that the deals were liquidated and no deals were contained within the book.</t>
  </si>
  <si>
    <t xml:space="preserve">Book was not officialized.  The deal contained within the book was transferred to another book in enpower.  However the book does not have related book in RisktRac, therefore the deal was not captured for the day.   </t>
  </si>
  <si>
    <t>Book was not officialized, however the book contains no deals.  As such there is no impact on VaR.</t>
  </si>
  <si>
    <t>Book contains no deals and will not going forward.  Book will be marked as dormant.  No impact on VaR</t>
  </si>
  <si>
    <t>Book was officialized, however as the book contains no deals RisktRAC does not capture the PostID.</t>
  </si>
  <si>
    <t>Develop procedures to communicate when books are liquidated in order to appropriately update RisktRAC for dormant books.</t>
  </si>
  <si>
    <t>Develop a process to identify officialized books that do not contain deals.</t>
  </si>
  <si>
    <t>Enpower does not store derived curves.</t>
  </si>
  <si>
    <t>Enpower to create functionality to store derived curves.</t>
  </si>
  <si>
    <t>Per BA the books were officialized and provided a postid, however RisktRAC was unable to identify positions and resolve into a postid.  Book was recalced in the Afternoon and RisktRAC was able to resolve PostID.</t>
  </si>
  <si>
    <t>Enpower- Front end application does not properly load legal entity in deal capture.  Canada is loaded up to EPMI master agreements, but shouldn't</t>
  </si>
  <si>
    <t>Resolve application to insure proper deal capture</t>
  </si>
  <si>
    <t>Book was officialized before MtM was officialized, which caused a feed problem.  Book was reofficialized and rerun, which caused server problems</t>
  </si>
  <si>
    <t>Gas/UK</t>
  </si>
  <si>
    <t>Spreadsheet was officialized, but does not receive a Post ID.</t>
  </si>
  <si>
    <t>Resolve whether spreadsheet should receive ID.  Develop alternate procedure to query officialization.</t>
  </si>
  <si>
    <t>WEST-IND-IDX</t>
  </si>
  <si>
    <t xml:space="preserve">GAS </t>
  </si>
  <si>
    <t>Set up process to insure all active books are properly officialized daily.</t>
  </si>
  <si>
    <t>NG-KC-PRICE-PRC</t>
  </si>
  <si>
    <t>FT-WEST-PWRP-PRC</t>
  </si>
  <si>
    <t>FT-WEST-PWR-PRC</t>
  </si>
  <si>
    <t>FT-PRM-WEST-PRC</t>
  </si>
  <si>
    <t>FT-KC-WEST-PRC</t>
  </si>
  <si>
    <t>UK-COAL-FRT-PRC</t>
  </si>
  <si>
    <t>UK-COAL-FRT-FIN-PRC</t>
  </si>
  <si>
    <t>UK-COAL-FRT--EXT-PRC</t>
  </si>
  <si>
    <t>PWR-NG-TEXAS-GDL</t>
  </si>
  <si>
    <t>Book was not officialized.  However due to the lack of 3rd party exposure and minimal value VaR not rerun.</t>
  </si>
  <si>
    <t>Spreadsheets are normally sent to Risk Controls for upload, however not forwarded on 02/16/01.  Positions rolled from prior day and uploaded into   isktRAC.   Reran VaR</t>
  </si>
  <si>
    <t>Develop a process to insure that process is followed for spreadsheet upload.</t>
  </si>
  <si>
    <t>Advertising positions not properly loaded</t>
  </si>
  <si>
    <t>Spreadsheet was uploaded, however data contained errors.  Correct errors and uploaded into system during AM</t>
  </si>
  <si>
    <t>Develop a process to test spreadsheets prior to upload to avoid errors.</t>
  </si>
  <si>
    <t>Develop process to correct identify correlation factors in a timely manner.</t>
  </si>
  <si>
    <t>Develop Process to insure all relevant books are included in proper portfolios</t>
  </si>
  <si>
    <t>Rerun AGG PWR II VaR</t>
  </si>
  <si>
    <t>LT NY book not being captured in Portfolio due to attribute Mismatch.</t>
  </si>
  <si>
    <t>Rerun Coal VaR</t>
  </si>
  <si>
    <t>Due to several accrual books that were officialized and unofficialized, inaccurate positions were pulled into RisktRAC.  Positions were removed.</t>
  </si>
  <si>
    <t>Develop process to insure only correct books are officialized on a daily basis.</t>
  </si>
  <si>
    <t>FT-CAND-EGSC-A-Prc book not officialized</t>
  </si>
  <si>
    <t>data not in because feed is slow</t>
  </si>
  <si>
    <t>Calgary</t>
  </si>
  <si>
    <t>Canada-Pwrwest-Prc book not officialized</t>
  </si>
  <si>
    <t>Feed problem all books officialized but not feed across.</t>
  </si>
  <si>
    <t>Liquids Var needed rerun because curve was not loaded correctly</t>
  </si>
  <si>
    <t>problem with Reuters Issues and the feed</t>
  </si>
  <si>
    <t>MTM fell over so books re-run and curves were wrong. Problem on SQL server. No valuation 11/6 DPR had to be an estimate.</t>
  </si>
  <si>
    <t xml:space="preserve">Received London's 11/2 data again due to data in London was corrupted and London had to restart system.  </t>
  </si>
  <si>
    <t>UK Nordic</t>
  </si>
  <si>
    <t>Books officialized by 3 AM but slow feed so books late coming across. Curves came in but no positions.</t>
  </si>
  <si>
    <t>Macros and processors crashed so position files late.</t>
  </si>
  <si>
    <t>Cash Flow Issues</t>
  </si>
  <si>
    <t>Rerun Steel VaR</t>
  </si>
  <si>
    <t>Due to errors in positions reported, reloaded positions and reran VaR</t>
  </si>
  <si>
    <t>Book was not officialized.   Officialized in the morning and AGG-GAS VaR rerun.  Book was loaded into Credit manually.</t>
  </si>
  <si>
    <t>Develop a process to insure all active books are officialized</t>
  </si>
  <si>
    <t>DRAM VaR</t>
  </si>
  <si>
    <t>DRAM</t>
  </si>
  <si>
    <t>(1) Establish process where table space allocation is sufficient to handle officialization.  (2) Insure procedures are in place to appropriately handle error messages received by BA's.</t>
  </si>
  <si>
    <t>Book has no deals and needs to identified as Dormant</t>
  </si>
  <si>
    <t>Establish a process to identify dormant books and properly reflect on RisktRAC</t>
  </si>
  <si>
    <t>UK-Coal-Sr-PRC</t>
  </si>
  <si>
    <t>coal</t>
  </si>
  <si>
    <t>Deals in book were transferred to a new book.  This ID will be marked as dormant</t>
  </si>
  <si>
    <t>INTRA-DENVER-GDL</t>
  </si>
  <si>
    <t xml:space="preserve">BA did not officialize, however book contains no deals or positions.  There was no exposure for VaR, Credit or Cash Flows. </t>
  </si>
  <si>
    <t>CAND_IM_PIPE BAS. GDL, PHY, PRC</t>
  </si>
  <si>
    <t>Books were created to assist in the reporting of Canada IM rolloff positions.  However due to problems experienced reporting the other positions reverted to old method of reporting positions. Currently working to resolve issues by today.</t>
  </si>
  <si>
    <t>Due to an attribute mismatch, the PostID information was not loaded into risktrac.  Due to a change in the procedures and books used to report IM roll off positions had certain attribute mismatches that were not previously identified.  Due to the mismatch certain information was not entered into RisktRAC.</t>
  </si>
  <si>
    <t xml:space="preserve">Develop process to insure that Canada IM roll off positions are properly captured in  for Market Risk and Credit Risk.  </t>
  </si>
  <si>
    <t>FT-SITHE-HEDGE BAS, IDX, PRC</t>
  </si>
  <si>
    <t>Book was not officialized.  Book was officialized during the day and VaR rerun.</t>
  </si>
  <si>
    <t>Book was not officialized.  Officialized in the morning.  Due to immaterial nature of positions VaR was not rerun.</t>
  </si>
  <si>
    <t>5 Power books (EPMI-HRLY-ERCOT-PRC, EPMI-LT-OPTION-PRC, EPMI-NE-PHYS-PRC, EPMI-PJM-FTR-PRC, EPMI-SE-ANALYST-PRC)</t>
  </si>
  <si>
    <t>Develop process to report officialized books without deals.</t>
  </si>
  <si>
    <t>Discuss possible changes in RisktRAC to accept CAD$ postids and convert to US$.  Alternatively develop process for CAD office to insure books are officialized in US$ for VaR purposes.</t>
  </si>
  <si>
    <t>4 Power books (EPMI-HRLY-ERCOT-PRC, EPMI-LT-OPTION-PRC, EPMI-PJM-FTR-PRC, EPMI-SE-ANALYST-PRC)</t>
  </si>
  <si>
    <t>UK Curves were not available, reverted to prior day.  Post Neeta Breakout Net Open Positions look off.  Will review data and reofficialize when ready.</t>
  </si>
  <si>
    <t>Books not officialized on time.</t>
  </si>
  <si>
    <t>Rm needs to insure data is properly captured and reported.</t>
  </si>
  <si>
    <t>Set procedures to insure that all needed curves are established in RMS and ERMS in a timely manner</t>
  </si>
  <si>
    <t>FT-VNG-GDL</t>
  </si>
  <si>
    <t xml:space="preserve">Books were officialized late. </t>
  </si>
  <si>
    <t>Curve problems were corrected and books were officialized.</t>
  </si>
  <si>
    <t>Transferred positions to price books.</t>
  </si>
  <si>
    <t>FT-ST-NAP-GDL</t>
  </si>
  <si>
    <t>Not using book.</t>
  </si>
  <si>
    <t>Book needs to be made inactive.</t>
  </si>
  <si>
    <t>Book was officialized, but due to attribute mismatch RisktRAC did not capture the postID and related positions.  Attribute mismatch was corrected and manually pulled in.  The book only contain Credit Risk information, however credit was advised and information pulled in prior to running reports.</t>
  </si>
  <si>
    <t>Insure that attributes are correct at initial book set up and that no changes are made subsequently.</t>
  </si>
  <si>
    <t>Books were officialized, however the manual process required to pull in the PostID was not completed.  Howere the Books only maintain Credit Risk, therefore VaR was not affected.  Credit had to manually delete the prior day information and rerun Margin reports.</t>
  </si>
  <si>
    <t>BA forgot to officialize, however since the books have held no deals since December there is no impact on VaR, Credit or Cash flows</t>
  </si>
  <si>
    <t>EPMI-LT-CA-PRC</t>
  </si>
  <si>
    <t>UK Power run failed</t>
  </si>
  <si>
    <t>UK power Calc failed.  Books not reported in time for VaR  run.</t>
  </si>
  <si>
    <t>Develop alternate IT procedures to be used when software applications fail</t>
  </si>
  <si>
    <t>Preliminary DPR not issued on time</t>
  </si>
  <si>
    <t xml:space="preserve">Due to a change in the server used to report position for various commodities positions were not reported in time for preliminary DPR issuance. </t>
  </si>
  <si>
    <t>Insure that any changes in IT hardware are properly communicated to all parties to minimize impact of changes.</t>
  </si>
  <si>
    <t>UK E2XX1 SPREADSHEET</t>
  </si>
  <si>
    <t>EPMI-CL-SO2-INV-PRC/EPMI-NOX-INV-PRC/EPMI-NOX-PRC/EPMI-SO2-INV-PRC/EPMI-SOC-PRC</t>
  </si>
  <si>
    <t>Enpower problems.</t>
  </si>
  <si>
    <t>Book was not officialized.  No trades, no counterparties.</t>
  </si>
  <si>
    <t>Week summary (April 19 to April 26)</t>
  </si>
  <si>
    <t>Total Errors for the Week of  April 19 to Apr 26</t>
  </si>
  <si>
    <t>UK EBS</t>
  </si>
  <si>
    <t>Spreadsheet was sent late.</t>
  </si>
  <si>
    <t>GD-CENTRAL-IDX</t>
  </si>
  <si>
    <t>Server/hardware issues.</t>
  </si>
  <si>
    <t>Book was reofficialized.  Index book - does not effect VaR, but effects  credit.</t>
  </si>
  <si>
    <t>Book was not officialized.  Has no positions.</t>
  </si>
  <si>
    <t>Book was officialized late due to  problems.</t>
  </si>
  <si>
    <t xml:space="preserve">Book was officialized, however since the book did not contain any deals the upload does not import the Post ID. </t>
  </si>
  <si>
    <t>FT-CAND-BC-GD-PHY</t>
  </si>
  <si>
    <t>Total Errors for the Week of  April 11 to Apr 18</t>
  </si>
  <si>
    <t>Week summary (April 11 to April 18)</t>
  </si>
  <si>
    <t>EPMI-HRLY-SE-PRC</t>
  </si>
  <si>
    <t>Needs to be marked inactive.</t>
  </si>
  <si>
    <t>MTM run failed because curves could not be found.</t>
  </si>
  <si>
    <t xml:space="preserve">IT is working on correcting the problems.  </t>
  </si>
  <si>
    <t>Develoop process to insure that any changes in ERMS are properly reported to RisktRAC.</t>
  </si>
  <si>
    <t>FT-CAND-BC-GD BAS, GDL, PHY, PRC</t>
  </si>
  <si>
    <t>Reran Broadband Va R</t>
  </si>
  <si>
    <t>Curve data was rolled from prior day, as the information was not completed.  Correct curves were loaded during the day and VaR rerun.</t>
  </si>
  <si>
    <t xml:space="preserve">RM needs to develop procedures to properly update needed data into necessary systems.  </t>
  </si>
  <si>
    <t>Canada BAS Books</t>
  </si>
  <si>
    <t>The Canada BAS books were not overridden. As data in these books is captured only for credit purposes VaR was not rerun.  Credit was aware of problem and modified procedures to correct.</t>
  </si>
  <si>
    <t>Currently evaluating options for separating Canada combined books.  Separation of books will eliminate the need to manually override BAS books with PRC postIDS.</t>
  </si>
  <si>
    <t>Books were officialized, but due to a missing curve books were recalc'd and unofficialized, but failed to be reofficialized.  Books were officialized in the morning.  VaR was Rerun</t>
  </si>
  <si>
    <t>Set up procedures to insure that when upload error occurs it is detected and corrected prior to deadline</t>
  </si>
  <si>
    <t>Coal Books</t>
  </si>
  <si>
    <t>Curve had to be added to tables.  Tables were refreshed and Coal Var Rerun</t>
  </si>
  <si>
    <t>FT-CAND-BC-GD-GDL</t>
  </si>
  <si>
    <t>INTRA-DENVER-PRC</t>
  </si>
  <si>
    <t>Due to application access issues, the Curve upload was not captured by the system.  The curves were reloaded and VaR rerun.</t>
  </si>
  <si>
    <t>Develop a process to notify when process fails</t>
  </si>
  <si>
    <t>Nordic Power and UK GAS</t>
  </si>
  <si>
    <t>Due to a server failure during data transfer, the data was transmitted late.  Once transmission was completed and files uploaded, VaR was rerun.  Credit was aware of problem and captured data as transmission completed.</t>
  </si>
  <si>
    <t>Develop alternate procedures to process data when primary server is down.</t>
  </si>
  <si>
    <t>Newly created book had attributes identical to a previous book.  This caused the system to duplicate information.  Attributes were changed and VaR rerun.</t>
  </si>
  <si>
    <t>Portcalc process failed due to non existant curve.  Book was recalc'd and officialized late.   Credit updated subsequent to officialization</t>
  </si>
  <si>
    <t>Calc process failed due to increase database space requirements.  Process was reperformed and book was officialized late.   Credit updated subsequent to officialization</t>
  </si>
  <si>
    <t>Develop procedures to insure that books are properly included in the appropriate hierarchies.</t>
  </si>
  <si>
    <t>Develop process to identify missing curves during Portcalc.</t>
  </si>
  <si>
    <t>3 Canada IM credit risk BAS books</t>
  </si>
  <si>
    <t>Due to the nature of recording deals in Canada it is necessary to manually override Basis positions using PRC PostIDs.  The current process in place was not followed.  Positions were overrriden in the AM and Credit notified.  As no market risk exists on these books no impact on VaR.</t>
  </si>
  <si>
    <t>Eastern Books</t>
  </si>
  <si>
    <t>Due to incorrect vol curves, books not transmitted.</t>
  </si>
  <si>
    <t>Develop process to insure that all needed curves are included on transmission</t>
  </si>
  <si>
    <t>Develop process to monitor space allocation for Databases and advise when approaching limits</t>
  </si>
  <si>
    <t>Eastern Spreadsheets</t>
  </si>
  <si>
    <t>Spreadoption spreadsheet offcialized late.</t>
  </si>
  <si>
    <t>Interest rate and FX curves</t>
  </si>
  <si>
    <t>Due to change in process uploading these curves incorrect data was uploaded at 5pm.  This caused the need for several commodoties to recalc and officialize books for 01/29/01.  As the recalc's were performed prior to running VaR and other morning reports no impact was observed for reported purposes.</t>
  </si>
  <si>
    <t>Properly test new procedures prior to implementing into production.</t>
  </si>
  <si>
    <t xml:space="preserve">Due the restructuring of hierarchy for the changes made to the Canada IM books some books were inadvertantly left in the AGG GAS III and IV.  They were identified and removed from the portfolios.  </t>
  </si>
  <si>
    <t>nio</t>
  </si>
  <si>
    <t>Officialization done on time, but the feeds, which worked in the test environment, do not work in the production environment.</t>
  </si>
  <si>
    <t>On the UK power book there was a (GBP 30) mil topside adjustment which does not feed into credit. The GBP 30 mil is due to PD deal E000535 peer ID 41957 being valued in EnPower when it was supposed to be excluded from the MTM. Officialization was done on time.</t>
  </si>
  <si>
    <t>INTRA-CAND-WE-GD-GDL</t>
  </si>
  <si>
    <t>Came in at 7:10.  MTM failed over the weekend, curve did not load into valuation engine</t>
  </si>
  <si>
    <t xml:space="preserve">FX-MXN </t>
  </si>
  <si>
    <t>Book was officialized, however it does not contain positions and was therefore not picked up by RisktRAC</t>
  </si>
  <si>
    <t>EPMI-NE-PHYS-PRC</t>
  </si>
  <si>
    <t xml:space="preserve">4 SC XL spreadsheets </t>
  </si>
  <si>
    <t>Power/GAS</t>
  </si>
  <si>
    <t>FT-CAND-EGSC-G-BAS</t>
  </si>
  <si>
    <t>Credit exposure book not loaded into RisktRAC</t>
  </si>
  <si>
    <t>Manual process to load information into RisktRAC not followed.  As the book only contains credit information and contained no 3rd party exposures there was no need to reload data or rerun V aR</t>
  </si>
  <si>
    <t>Spreadsheets that contain positions for Southern Cone not loaded.  BA did not load files.  Data loaded in the AM and VaR rerun.</t>
  </si>
  <si>
    <t>UK GAS 4 files had problems</t>
  </si>
  <si>
    <t>UK  GAS 4 file had problems and E1SB2 gas XLS was missing</t>
  </si>
  <si>
    <t>IT is reviewing issue and attempting to resolve.</t>
  </si>
  <si>
    <t>System enhancements where book admin's do not have to calc same book 4 &amp; 5 times (different positions needed during due to index settlement bid-week for VAR, trader, head trader).</t>
  </si>
  <si>
    <t>Week summary (Nov 1-7)</t>
  </si>
  <si>
    <t>Week summary (Nov 9-14)</t>
  </si>
  <si>
    <t>Problems with new feed process (UK)</t>
  </si>
  <si>
    <t>Officialized on time but needed recalc</t>
  </si>
  <si>
    <t>BA entered deal incorrectly and book needed to be recalced.</t>
  </si>
  <si>
    <t>Risk Controls (not to be included on summary)</t>
  </si>
  <si>
    <t>Book officialized on time but feeds were slow.  Book came in at 7:33.</t>
  </si>
  <si>
    <t>Feeds are sequential and they need to be changed to be parallel.</t>
  </si>
  <si>
    <t xml:space="preserve">Book officialized on time but feeds were slow.  </t>
  </si>
  <si>
    <t>The fx rate was X1000 - P&amp;L was off and book had to be reofficialized.</t>
  </si>
  <si>
    <t>Figure out why, perform necessary process changes.</t>
  </si>
  <si>
    <t>EI-ARG-GAS-PRC</t>
  </si>
  <si>
    <t>Argentina gas</t>
  </si>
  <si>
    <t>Ensure risk management has process in place to ensure that this cant happen.</t>
  </si>
  <si>
    <t>CA RM</t>
  </si>
  <si>
    <t>Bilateral book in Continental power</t>
  </si>
  <si>
    <t>Rodolpo Freyre</t>
  </si>
  <si>
    <t>expidite canada getting access to RisktRAC to upload things themselves</t>
  </si>
  <si>
    <t>BA sent officialized spreadsheet to Houston to upload but person in Houston was out.</t>
  </si>
  <si>
    <t>Book showed up as being officialized numerous times</t>
  </si>
  <si>
    <t>cals missed a position and had to be recalced and officialized in the afternoon of the 5th</t>
  </si>
  <si>
    <t>PWR-COAL-MGMT-PRC</t>
  </si>
  <si>
    <t>Feed was late and processed slow.  Affected systems were notified.</t>
  </si>
  <si>
    <t>Develop process to insure loads are made in a timely basis.</t>
  </si>
  <si>
    <t>ReRun Agg- GAS, Agg-GASIII and Agg-GasIV VaR</t>
  </si>
  <si>
    <t>Exotic Option Upload spreadsheet was corrected in the AM and reuploaded.  Canadian Gas Curve was mapped to the wrong primary curve, which was corrected in the AM.</t>
  </si>
  <si>
    <t>Develop process to validate secondary curve mappings.  Develop process to test upload spreadsheets.</t>
  </si>
  <si>
    <t>Process needs to be put in place to ensure all trades are captured</t>
  </si>
  <si>
    <t>Spreadsheet was inadvertantly uploaded to dormant book.  However as dormant book mirrors this book, no impact</t>
  </si>
  <si>
    <t>Rerun Advertising and Broadband VaR</t>
  </si>
  <si>
    <t>Spreadsheets were uploaded into RisktRAC, however positions not accurately captured.  Spreadsheets were reloaded and VaR rerun.</t>
  </si>
  <si>
    <t>Develop process to validate uploaded positions.</t>
  </si>
  <si>
    <t>Books shown as officialized, but not RiskTrac</t>
  </si>
  <si>
    <t>This book has nothing in it but was officialized and had a post id.  This book was not picked up by RisktRAC.</t>
  </si>
  <si>
    <t>Late, primarily due to an issue with Aquarius.</t>
  </si>
  <si>
    <t>BA forgot to officialize, used portcalc instead of metacalc as thought issue from Thurs was not resolved.</t>
  </si>
  <si>
    <t>Why not caught in mini bench?</t>
  </si>
  <si>
    <t>Why was this not caught in mini bench?  To update process.</t>
  </si>
  <si>
    <t>Denver Plachy</t>
  </si>
  <si>
    <t>several Enron Europe books</t>
  </si>
  <si>
    <t>IT/UK RM</t>
  </si>
  <si>
    <t>files came in late, books could not be seen in RisktRAC, book ID for one book was changed and would not work</t>
  </si>
  <si>
    <t>Fix problems</t>
  </si>
  <si>
    <t>FT-WEST-OPT-BAS</t>
  </si>
  <si>
    <t>NG-INDEX-CAND-IDX</t>
  </si>
  <si>
    <t>ba officialized book but did not calc it (normal BA was out).</t>
  </si>
  <si>
    <t>Set up processes</t>
  </si>
  <si>
    <t>Cand gas</t>
  </si>
  <si>
    <t>ba forgot</t>
  </si>
  <si>
    <t>GAS-EXEC-BAS</t>
  </si>
  <si>
    <t>GAS-EXEC-GDL</t>
  </si>
  <si>
    <t>UKGASGSA1</t>
  </si>
  <si>
    <t>UK GAS</t>
  </si>
  <si>
    <t>IT/RM</t>
  </si>
  <si>
    <t>Risk Mgmt</t>
  </si>
  <si>
    <t xml:space="preserve">Set up alternate process </t>
  </si>
  <si>
    <t>Category</t>
  </si>
  <si>
    <t>ba forgot to officialize.  As book is an affiliate book it does not impact VAR, Credit or other Departments.</t>
  </si>
  <si>
    <t>Heating Oil/ Global Markets</t>
  </si>
  <si>
    <t>Unofficialized book was detected by CAS due to open positions.   It was not picked by RisktRAC as it had been marked as dormant.  As the book contained flat positions it did not affect VaR, however due to 3rd party deals it created a credit exposure.  Book has been reactivated by RisktRAC.</t>
  </si>
  <si>
    <t>FT-INT-CNT-TRAN-PRC and EPMI-NE-TRAN-PRC</t>
  </si>
  <si>
    <t>Books contain no deals and need to me marked as dormant.</t>
  </si>
  <si>
    <t>Develop procedures to identify dormant books and properly mark.</t>
  </si>
  <si>
    <t>Total Errors for the week of  Feb 7 to Feb 13</t>
  </si>
  <si>
    <t>Develop alternate procedures when primary systems are down.</t>
  </si>
  <si>
    <t>Y</t>
  </si>
  <si>
    <t>FT-CAND-EGSC-A PRC , BAS</t>
  </si>
  <si>
    <t>Books not officialized.  Data pulled in during AM.  Due to minimal position VaR not Rerun</t>
  </si>
  <si>
    <t>N</t>
  </si>
  <si>
    <t>Canada IM Credit Risk BAS books</t>
  </si>
  <si>
    <t>Develop process to replace need for manual pull in of Data.</t>
  </si>
  <si>
    <t>Books were not manually pulled in during nightly process.  Done in the AM.  As books only have Credit Risk, no impact on VaR.  Credit was advised and needed data pulled in prior to report run.</t>
  </si>
  <si>
    <t>Due to System problems books were not officialized.  Officialized once systems restrored and VaR rerun.</t>
  </si>
  <si>
    <t xml:space="preserve">Due to unexpeted change in personnel responsibility was not transferred to backup.  Spreadsheet was uploaded.  </t>
  </si>
  <si>
    <t>Develop process to transition responsibilites during staff change.</t>
  </si>
  <si>
    <t>STEEL-SCRC-PRC</t>
  </si>
  <si>
    <t>Due to new books created with identical attributes the ERMS Post ID was not captured by  RisktRAC</t>
  </si>
  <si>
    <t>Develoop process to insure that no books with identical attributes are created.</t>
  </si>
  <si>
    <t>Adertising VaR rerun</t>
  </si>
  <si>
    <t>Adv</t>
  </si>
  <si>
    <t>Rm</t>
  </si>
  <si>
    <t>Book was not officialized.  A passthrough book.  No positions, no trades.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</si>
</sst>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dd\-mmm\-yy"/>
  </numFmts>
  <fonts count="15" x14ac:knownFonts="1">
    <font>
      <sz val="10"/>
      <name val="Arial"/>
    </font>
    <font>
      <b/>
      <sz val="9"/>
      <name val="Arial Narrow"/>
      <family val="2"/>
    </font>
    <font>
      <sz val="10"/>
      <name val="Arial Narrow"/>
      <family val="2"/>
    </font>
    <font>
      <b/>
      <sz val="10"/>
      <name val="Arial Narrow"/>
      <family val="2"/>
    </font>
    <font>
      <b/>
      <u/>
      <sz val="10"/>
      <name val="Arial"/>
      <family val="2"/>
    </font>
    <font>
      <u/>
      <sz val="10"/>
      <name val="Arial"/>
      <family val="2"/>
    </font>
    <font>
      <b/>
      <sz val="10"/>
      <name val="Arial"/>
      <family val="2"/>
    </font>
    <font>
      <sz val="10"/>
      <name val="Arial"/>
      <family val="2"/>
    </font>
    <font>
      <sz val="9"/>
      <name val="Arial Narrow"/>
      <family val="2"/>
    </font>
    <font>
      <b/>
      <sz val="12"/>
      <name val="Arial"/>
      <family val="2"/>
    </font>
    <font>
      <sz val="8"/>
      <color indexed="81"/>
      <name val="Tahoma"/>
    </font>
    <font>
      <b/>
      <sz val="8"/>
      <color indexed="81"/>
      <name val="Tahoma"/>
    </font>
    <font>
      <sz val="10"/>
      <name val="Arial"/>
    </font>
    <font>
      <sz val="10"/>
      <color indexed="8"/>
      <name val="Arial"/>
    </font>
    <font>
      <sz val="10"/>
      <color indexed="8"/>
      <name val="MS Sans Serif"/>
    </font>
  </fonts>
  <fills count="4">
    <fill>
      <patternFill patternType="none"/>
    </fill>
    <fill>
      <patternFill patternType="gray125"/>
    </fill>
    <fill>
      <patternFill patternType="solid">
        <fgColor indexed="22"/>
        <bgColor indexed="64"/>
      </patternFill>
    </fill>
    <fill>
      <patternFill patternType="solid">
        <fgColor indexed="22"/>
        <bgColor indexed="8"/>
      </patternFill>
    </fill>
  </fills>
  <borders count="14">
    <border>
      <left/>
      <right/>
      <top/>
      <bottom/>
      <diagonal/>
    </border>
    <border>
      <left/>
      <right/>
      <top style="thin">
        <color indexed="64"/>
      </top>
      <bottom/>
      <diagonal/>
    </border>
    <border>
      <left/>
      <right/>
      <top/>
      <bottom style="double">
        <color indexed="64"/>
      </bottom>
      <diagonal/>
    </border>
    <border>
      <left/>
      <right/>
      <top style="medium">
        <color indexed="64"/>
      </top>
      <bottom/>
      <diagonal/>
    </border>
    <border>
      <left/>
      <right/>
      <top/>
      <bottom style="medium">
        <color indexed="64"/>
      </bottom>
      <diagonal/>
    </border>
    <border>
      <left style="thin">
        <color indexed="22"/>
      </left>
      <right style="thin">
        <color indexed="22"/>
      </right>
      <top style="thin">
        <color indexed="22"/>
      </top>
      <bottom style="thin">
        <color indexed="22"/>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4" fillId="0" borderId="0"/>
    <xf numFmtId="0" fontId="14" fillId="0" borderId="0"/>
  </cellStyleXfs>
  <cellXfs count="174">
    <xf numFmtId="0" fontId="0" fillId="0" borderId="0" xfId="0"/>
    <xf numFmtId="0" fontId="1" fillId="2" borderId="0" xfId="0" applyFont="1" applyFill="1" applyAlignment="1">
      <alignment horizontal="left" wrapText="1"/>
    </xf>
    <xf numFmtId="15" fontId="1" fillId="2" borderId="0" xfId="0" applyNumberFormat="1" applyFont="1" applyFill="1" applyAlignment="1">
      <alignment horizontal="left" wrapText="1"/>
    </xf>
    <xf numFmtId="0" fontId="1" fillId="2" borderId="0" xfId="0" applyFont="1" applyFill="1" applyAlignment="1">
      <alignment horizontal="center"/>
    </xf>
    <xf numFmtId="0" fontId="2" fillId="0" borderId="0" xfId="0" applyFont="1"/>
    <xf numFmtId="15" fontId="2" fillId="0" borderId="0" xfId="0" applyNumberFormat="1" applyFont="1"/>
    <xf numFmtId="0" fontId="2" fillId="0" borderId="0" xfId="0" applyFont="1" applyAlignment="1">
      <alignment horizontal="center"/>
    </xf>
    <xf numFmtId="0" fontId="2" fillId="0" borderId="0" xfId="0" applyFont="1" applyAlignment="1">
      <alignment wrapText="1"/>
    </xf>
    <xf numFmtId="0" fontId="1" fillId="2" borderId="0" xfId="0" applyFont="1" applyFill="1" applyAlignment="1">
      <alignment horizontal="center" wrapText="1"/>
    </xf>
    <xf numFmtId="0" fontId="3" fillId="0" borderId="0" xfId="0" applyFont="1" applyAlignment="1">
      <alignment horizontal="center"/>
    </xf>
    <xf numFmtId="0" fontId="0" fillId="0" borderId="0" xfId="0" applyBorder="1"/>
    <xf numFmtId="0" fontId="0" fillId="0" borderId="0" xfId="0" applyBorder="1" applyAlignment="1">
      <alignment wrapText="1"/>
    </xf>
    <xf numFmtId="0" fontId="0" fillId="0" borderId="0" xfId="0" applyBorder="1" applyAlignment="1">
      <alignment horizontal="center"/>
    </xf>
    <xf numFmtId="0" fontId="5" fillId="0" borderId="0" xfId="0" applyFont="1" applyBorder="1"/>
    <xf numFmtId="0" fontId="6" fillId="0" borderId="0" xfId="0" applyFont="1" applyBorder="1"/>
    <xf numFmtId="0" fontId="7" fillId="0" borderId="0" xfId="0" applyFont="1" applyBorder="1" applyAlignment="1">
      <alignment wrapText="1"/>
    </xf>
    <xf numFmtId="0" fontId="6" fillId="0" borderId="0" xfId="0" applyFont="1" applyBorder="1" applyAlignment="1">
      <alignment horizontal="right" wrapText="1"/>
    </xf>
    <xf numFmtId="15" fontId="2" fillId="2" borderId="0" xfId="0" applyNumberFormat="1" applyFont="1" applyFill="1"/>
    <xf numFmtId="0" fontId="2" fillId="2" borderId="0" xfId="0" applyFont="1" applyFill="1"/>
    <xf numFmtId="0" fontId="2" fillId="2" borderId="0" xfId="0" applyFont="1" applyFill="1" applyAlignment="1">
      <alignment wrapText="1"/>
    </xf>
    <xf numFmtId="0" fontId="2" fillId="2" borderId="0" xfId="0" applyFont="1" applyFill="1" applyAlignment="1">
      <alignment horizontal="center"/>
    </xf>
    <xf numFmtId="15" fontId="2" fillId="0" borderId="0" xfId="0" applyNumberFormat="1" applyFont="1" applyFill="1"/>
    <xf numFmtId="0" fontId="2" fillId="0" borderId="0" xfId="0" applyFont="1" applyFill="1"/>
    <xf numFmtId="0" fontId="0" fillId="0" borderId="0" xfId="0" applyAlignment="1">
      <alignment horizontal="center"/>
    </xf>
    <xf numFmtId="0" fontId="2" fillId="0" borderId="0" xfId="0" applyFont="1" applyFill="1" applyAlignment="1">
      <alignment horizontal="center"/>
    </xf>
    <xf numFmtId="0" fontId="9" fillId="0" borderId="0" xfId="0" applyFont="1" applyBorder="1" applyAlignment="1">
      <alignment wrapText="1"/>
    </xf>
    <xf numFmtId="0" fontId="4" fillId="0" borderId="1" xfId="0" applyFont="1" applyBorder="1" applyAlignment="1">
      <alignment horizontal="center"/>
    </xf>
    <xf numFmtId="0" fontId="0" fillId="0" borderId="2" xfId="0" applyBorder="1"/>
    <xf numFmtId="0" fontId="6" fillId="0" borderId="2" xfId="0" applyFont="1" applyBorder="1" applyAlignment="1">
      <alignment horizontal="right"/>
    </xf>
    <xf numFmtId="0" fontId="6" fillId="0" borderId="2" xfId="0" applyFont="1" applyBorder="1"/>
    <xf numFmtId="0" fontId="4" fillId="0" borderId="1" xfId="0" applyFont="1" applyBorder="1" applyAlignment="1">
      <alignment horizontal="center" wrapText="1"/>
    </xf>
    <xf numFmtId="0" fontId="6" fillId="0" borderId="2" xfId="0" applyFont="1" applyBorder="1" applyAlignment="1">
      <alignment horizontal="right" wrapText="1"/>
    </xf>
    <xf numFmtId="0" fontId="0" fillId="0" borderId="0" xfId="0" applyBorder="1" applyAlignment="1">
      <alignment horizontal="left"/>
    </xf>
    <xf numFmtId="0" fontId="8" fillId="2" borderId="0" xfId="0" applyFont="1" applyFill="1" applyAlignment="1">
      <alignment horizontal="left" wrapText="1"/>
    </xf>
    <xf numFmtId="0" fontId="8" fillId="0" borderId="0" xfId="0" applyFont="1" applyFill="1" applyAlignment="1">
      <alignment horizontal="left" wrapText="1"/>
    </xf>
    <xf numFmtId="0" fontId="8" fillId="0" borderId="0" xfId="0" applyFont="1" applyFill="1" applyAlignment="1">
      <alignment horizontal="center"/>
    </xf>
    <xf numFmtId="0" fontId="1" fillId="2" borderId="0" xfId="0" applyFont="1" applyFill="1" applyAlignment="1">
      <alignment wrapText="1"/>
    </xf>
    <xf numFmtId="0" fontId="8" fillId="0" borderId="0" xfId="0" applyFont="1" applyFill="1" applyAlignment="1">
      <alignment wrapText="1"/>
    </xf>
    <xf numFmtId="0" fontId="2" fillId="2" borderId="0" xfId="0" applyFont="1" applyFill="1" applyAlignment="1"/>
    <xf numFmtId="0" fontId="2" fillId="0" borderId="0" xfId="0" applyFont="1" applyAlignment="1"/>
    <xf numFmtId="0" fontId="2" fillId="0" borderId="0" xfId="0" applyFont="1" applyAlignment="1">
      <alignment horizontal="left"/>
    </xf>
    <xf numFmtId="0" fontId="3" fillId="2" borderId="0" xfId="0" applyFont="1" applyFill="1" applyAlignment="1">
      <alignment horizontal="center" wrapText="1"/>
    </xf>
    <xf numFmtId="0" fontId="2" fillId="2" borderId="0" xfId="0" applyFont="1" applyFill="1" applyAlignment="1">
      <alignment horizontal="left"/>
    </xf>
    <xf numFmtId="15" fontId="2" fillId="2" borderId="3" xfId="0" applyNumberFormat="1" applyFont="1" applyFill="1" applyBorder="1"/>
    <xf numFmtId="0" fontId="8" fillId="2" borderId="3" xfId="0" applyFont="1" applyFill="1" applyBorder="1" applyAlignment="1">
      <alignment horizontal="left"/>
    </xf>
    <xf numFmtId="0" fontId="1" fillId="2" borderId="3" xfId="0" applyFont="1" applyFill="1" applyBorder="1" applyAlignment="1"/>
    <xf numFmtId="0" fontId="8" fillId="2" borderId="3" xfId="0" applyFont="1" applyFill="1" applyBorder="1" applyAlignment="1">
      <alignment horizontal="center"/>
    </xf>
    <xf numFmtId="0" fontId="8" fillId="2" borderId="3" xfId="0" applyFont="1" applyFill="1" applyBorder="1" applyAlignment="1">
      <alignment horizontal="center" wrapText="1"/>
    </xf>
    <xf numFmtId="0" fontId="8" fillId="2" borderId="3" xfId="0" applyFont="1" applyFill="1" applyBorder="1" applyAlignment="1">
      <alignment horizontal="left" wrapText="1"/>
    </xf>
    <xf numFmtId="15" fontId="3" fillId="2" borderId="3" xfId="0" applyNumberFormat="1" applyFont="1" applyFill="1" applyBorder="1"/>
    <xf numFmtId="0" fontId="1" fillId="2" borderId="3" xfId="0" applyFont="1" applyFill="1" applyBorder="1" applyAlignment="1">
      <alignment horizontal="left" wrapText="1"/>
    </xf>
    <xf numFmtId="0" fontId="2" fillId="2" borderId="3" xfId="0" applyFont="1" applyFill="1" applyBorder="1" applyAlignment="1">
      <alignment horizontal="center"/>
    </xf>
    <xf numFmtId="0" fontId="8" fillId="2" borderId="0" xfId="0" applyFont="1" applyFill="1" applyAlignment="1">
      <alignment wrapText="1"/>
    </xf>
    <xf numFmtId="0" fontId="8" fillId="2" borderId="0" xfId="0" applyFont="1" applyFill="1" applyAlignment="1">
      <alignment horizontal="center"/>
    </xf>
    <xf numFmtId="0" fontId="8" fillId="2" borderId="0" xfId="0" applyFont="1" applyFill="1" applyAlignment="1">
      <alignment horizontal="left"/>
    </xf>
    <xf numFmtId="0" fontId="8" fillId="2" borderId="0" xfId="0" applyFont="1" applyFill="1" applyAlignment="1">
      <alignment horizontal="left" vertical="top" wrapText="1"/>
    </xf>
    <xf numFmtId="0" fontId="8" fillId="2" borderId="0" xfId="0" applyFont="1" applyFill="1" applyAlignment="1">
      <alignment horizontal="center" wrapText="1"/>
    </xf>
    <xf numFmtId="0" fontId="8" fillId="2" borderId="0" xfId="0" applyFont="1" applyFill="1" applyBorder="1" applyAlignment="1"/>
    <xf numFmtId="0" fontId="8" fillId="2" borderId="0" xfId="0" applyFont="1" applyFill="1" applyAlignment="1"/>
    <xf numFmtId="0" fontId="8" fillId="2" borderId="0" xfId="0" applyFont="1" applyFill="1" applyBorder="1" applyAlignment="1">
      <alignment horizontal="center"/>
    </xf>
    <xf numFmtId="15" fontId="8" fillId="0" borderId="0" xfId="0" applyNumberFormat="1" applyFont="1" applyFill="1" applyAlignment="1">
      <alignment horizontal="left" wrapText="1"/>
    </xf>
    <xf numFmtId="0" fontId="8" fillId="2" borderId="0" xfId="0" applyFont="1" applyFill="1"/>
    <xf numFmtId="0" fontId="2" fillId="2" borderId="0" xfId="0" applyFont="1" applyFill="1" applyAlignment="1">
      <alignment horizontal="center" wrapText="1"/>
    </xf>
    <xf numFmtId="15" fontId="8" fillId="2" borderId="0" xfId="0" applyNumberFormat="1" applyFont="1" applyFill="1" applyAlignment="1">
      <alignment horizontal="left" wrapText="1"/>
    </xf>
    <xf numFmtId="15" fontId="8" fillId="0" borderId="0" xfId="0" applyNumberFormat="1" applyFont="1" applyFill="1" applyBorder="1" applyAlignment="1">
      <alignment horizontal="left" wrapText="1"/>
    </xf>
    <xf numFmtId="0" fontId="8" fillId="0" borderId="0" xfId="0" applyFont="1" applyFill="1" applyBorder="1" applyAlignment="1">
      <alignment horizontal="left" wrapText="1"/>
    </xf>
    <xf numFmtId="0" fontId="8" fillId="0" borderId="0" xfId="0" applyFont="1" applyFill="1" applyBorder="1" applyAlignment="1">
      <alignment horizontal="center"/>
    </xf>
    <xf numFmtId="0" fontId="8" fillId="0" borderId="0" xfId="0" applyFont="1" applyFill="1" applyBorder="1" applyAlignment="1">
      <alignment horizontal="center" wrapText="1"/>
    </xf>
    <xf numFmtId="0" fontId="12" fillId="0" borderId="0" xfId="0" applyFont="1" applyFill="1" applyBorder="1" applyAlignment="1">
      <alignment horizontal="center"/>
    </xf>
    <xf numFmtId="0" fontId="2" fillId="0" borderId="0" xfId="0" applyFont="1" applyFill="1" applyAlignment="1">
      <alignment wrapText="1"/>
    </xf>
    <xf numFmtId="0" fontId="0" fillId="2" borderId="0" xfId="0" applyFill="1"/>
    <xf numFmtId="0" fontId="0" fillId="2" borderId="0" xfId="0" applyFill="1" applyAlignment="1">
      <alignment horizontal="center"/>
    </xf>
    <xf numFmtId="0" fontId="2" fillId="2" borderId="3" xfId="0" applyFont="1" applyFill="1" applyBorder="1" applyAlignment="1">
      <alignment horizontal="center" wrapText="1"/>
    </xf>
    <xf numFmtId="0" fontId="1" fillId="0" borderId="0" xfId="0" applyFont="1" applyFill="1" applyAlignment="1">
      <alignment horizontal="center"/>
    </xf>
    <xf numFmtId="0" fontId="7" fillId="0" borderId="0" xfId="0" applyFont="1" applyBorder="1"/>
    <xf numFmtId="15" fontId="8" fillId="2" borderId="0" xfId="0" applyNumberFormat="1" applyFont="1" applyFill="1" applyBorder="1" applyAlignment="1">
      <alignment horizontal="left" wrapText="1"/>
    </xf>
    <xf numFmtId="0" fontId="8" fillId="2" borderId="0" xfId="0" applyFont="1" applyFill="1" applyBorder="1" applyAlignment="1">
      <alignment horizontal="left" wrapText="1"/>
    </xf>
    <xf numFmtId="0" fontId="8" fillId="2" borderId="0" xfId="0" applyFont="1" applyFill="1" applyBorder="1" applyAlignment="1">
      <alignment wrapText="1"/>
    </xf>
    <xf numFmtId="0" fontId="8" fillId="2" borderId="0" xfId="0" applyFont="1" applyFill="1" applyBorder="1" applyAlignment="1">
      <alignment horizontal="center" wrapText="1"/>
    </xf>
    <xf numFmtId="0" fontId="2" fillId="2" borderId="0" xfId="0" applyFont="1" applyFill="1" applyBorder="1" applyAlignment="1">
      <alignment horizontal="center" wrapText="1"/>
    </xf>
    <xf numFmtId="0" fontId="2" fillId="0" borderId="0" xfId="0" applyFont="1" applyFill="1" applyBorder="1"/>
    <xf numFmtId="0" fontId="1" fillId="2" borderId="3" xfId="0" applyFont="1" applyFill="1" applyBorder="1" applyAlignment="1">
      <alignment wrapText="1"/>
    </xf>
    <xf numFmtId="0" fontId="2" fillId="0" borderId="3" xfId="0" applyFont="1" applyFill="1" applyBorder="1"/>
    <xf numFmtId="0" fontId="9" fillId="0" borderId="0" xfId="0" applyFont="1" applyBorder="1" applyAlignment="1"/>
    <xf numFmtId="0" fontId="0" fillId="0" borderId="0" xfId="0" applyBorder="1" applyAlignment="1"/>
    <xf numFmtId="1" fontId="6" fillId="0" borderId="2" xfId="0" applyNumberFormat="1" applyFont="1" applyBorder="1"/>
    <xf numFmtId="0" fontId="2" fillId="2" borderId="3" xfId="0" applyFont="1" applyFill="1" applyBorder="1"/>
    <xf numFmtId="0" fontId="2" fillId="2" borderId="0" xfId="0" applyFont="1" applyFill="1" applyBorder="1"/>
    <xf numFmtId="0" fontId="2" fillId="2" borderId="0" xfId="0" applyFont="1" applyFill="1" applyBorder="1" applyAlignment="1">
      <alignment horizontal="center"/>
    </xf>
    <xf numFmtId="0" fontId="2" fillId="2" borderId="0" xfId="0" applyFont="1" applyFill="1" applyBorder="1" applyAlignment="1"/>
    <xf numFmtId="0" fontId="2" fillId="2" borderId="0" xfId="0" applyFont="1" applyFill="1" applyBorder="1" applyAlignment="1">
      <alignment wrapText="1"/>
    </xf>
    <xf numFmtId="15" fontId="1" fillId="2" borderId="3" xfId="0" applyNumberFormat="1" applyFont="1" applyFill="1" applyBorder="1" applyAlignment="1">
      <alignment horizontal="left" wrapText="1"/>
    </xf>
    <xf numFmtId="0" fontId="1" fillId="2" borderId="3" xfId="0" applyFont="1" applyFill="1" applyBorder="1" applyAlignment="1">
      <alignment horizontal="center"/>
    </xf>
    <xf numFmtId="0" fontId="1" fillId="2" borderId="3" xfId="0" applyFont="1" applyFill="1" applyBorder="1" applyAlignment="1">
      <alignment horizontal="center" wrapText="1"/>
    </xf>
    <xf numFmtId="0" fontId="3" fillId="2" borderId="3" xfId="0" applyFont="1" applyFill="1" applyBorder="1" applyAlignment="1">
      <alignment horizontal="center" wrapText="1"/>
    </xf>
    <xf numFmtId="15" fontId="1" fillId="2" borderId="0" xfId="0" applyNumberFormat="1" applyFont="1" applyFill="1" applyBorder="1" applyAlignment="1">
      <alignment horizontal="left"/>
    </xf>
    <xf numFmtId="0" fontId="1" fillId="2" borderId="0" xfId="0" applyFont="1" applyFill="1" applyBorder="1" applyAlignment="1">
      <alignment horizontal="left" wrapText="1"/>
    </xf>
    <xf numFmtId="0" fontId="1" fillId="2" borderId="0" xfId="0" applyFont="1" applyFill="1" applyBorder="1" applyAlignment="1">
      <alignment wrapText="1"/>
    </xf>
    <xf numFmtId="0" fontId="1" fillId="2" borderId="0" xfId="0" applyFont="1" applyFill="1" applyBorder="1" applyAlignment="1">
      <alignment horizontal="center"/>
    </xf>
    <xf numFmtId="0" fontId="1" fillId="2" borderId="0" xfId="0" applyFont="1" applyFill="1" applyBorder="1" applyAlignment="1">
      <alignment horizontal="center" wrapText="1"/>
    </xf>
    <xf numFmtId="0" fontId="3" fillId="2" borderId="0" xfId="0" applyFont="1" applyFill="1" applyBorder="1" applyAlignment="1">
      <alignment horizontal="center" wrapText="1"/>
    </xf>
    <xf numFmtId="15" fontId="1" fillId="2" borderId="0" xfId="0" applyNumberFormat="1" applyFont="1" applyFill="1" applyBorder="1" applyAlignment="1">
      <alignment horizontal="left" wrapText="1"/>
    </xf>
    <xf numFmtId="16" fontId="8" fillId="2" borderId="0" xfId="0" applyNumberFormat="1" applyFont="1" applyFill="1" applyAlignment="1">
      <alignment horizontal="center"/>
    </xf>
    <xf numFmtId="15" fontId="1" fillId="2" borderId="3" xfId="0" applyNumberFormat="1" applyFont="1" applyFill="1" applyBorder="1" applyAlignment="1">
      <alignment horizontal="left"/>
    </xf>
    <xf numFmtId="0" fontId="3" fillId="2" borderId="3" xfId="0" applyFont="1" applyFill="1" applyBorder="1"/>
    <xf numFmtId="15" fontId="8" fillId="2" borderId="0" xfId="0" applyNumberFormat="1" applyFont="1" applyFill="1" applyBorder="1" applyAlignment="1">
      <alignment horizontal="left"/>
    </xf>
    <xf numFmtId="15" fontId="1" fillId="0" borderId="0" xfId="0" applyNumberFormat="1" applyFont="1" applyFill="1" applyAlignment="1">
      <alignment horizontal="left" wrapText="1"/>
    </xf>
    <xf numFmtId="0" fontId="1" fillId="0" borderId="0" xfId="0" applyFont="1" applyFill="1" applyAlignment="1">
      <alignment horizontal="left" wrapText="1"/>
    </xf>
    <xf numFmtId="0" fontId="1" fillId="0" borderId="0" xfId="0" applyFont="1" applyFill="1" applyAlignment="1">
      <alignment wrapText="1"/>
    </xf>
    <xf numFmtId="0" fontId="1" fillId="0" borderId="0" xfId="0" applyFont="1" applyFill="1" applyAlignment="1">
      <alignment horizontal="center" wrapText="1"/>
    </xf>
    <xf numFmtId="0" fontId="3" fillId="0" borderId="0" xfId="0" applyFont="1" applyFill="1" applyAlignment="1">
      <alignment horizontal="center" wrapText="1"/>
    </xf>
    <xf numFmtId="15" fontId="8" fillId="2" borderId="4" xfId="0" applyNumberFormat="1" applyFont="1" applyFill="1" applyBorder="1" applyAlignment="1">
      <alignment horizontal="left" wrapText="1"/>
    </xf>
    <xf numFmtId="0" fontId="8" fillId="2" borderId="4" xfId="0" applyFont="1" applyFill="1" applyBorder="1" applyAlignment="1">
      <alignment horizontal="left" wrapText="1"/>
    </xf>
    <xf numFmtId="0" fontId="8" fillId="2" borderId="4" xfId="0" applyFont="1" applyFill="1" applyBorder="1" applyAlignment="1">
      <alignment wrapText="1"/>
    </xf>
    <xf numFmtId="0" fontId="8" fillId="2" borderId="4" xfId="0" applyFont="1" applyFill="1" applyBorder="1" applyAlignment="1">
      <alignment horizontal="center"/>
    </xf>
    <xf numFmtId="0" fontId="8" fillId="2" borderId="4" xfId="0" applyFont="1" applyFill="1" applyBorder="1" applyAlignment="1">
      <alignment horizontal="center" wrapText="1"/>
    </xf>
    <xf numFmtId="0" fontId="2" fillId="2" borderId="4" xfId="0" applyFont="1" applyFill="1" applyBorder="1" applyAlignment="1">
      <alignment horizontal="center" wrapText="1"/>
    </xf>
    <xf numFmtId="0" fontId="8" fillId="0" borderId="0" xfId="0" applyFont="1" applyFill="1" applyAlignment="1">
      <alignment horizontal="center" wrapText="1"/>
    </xf>
    <xf numFmtId="0" fontId="2" fillId="0" borderId="0" xfId="0" applyFont="1" applyFill="1" applyAlignment="1">
      <alignment horizontal="center" wrapText="1"/>
    </xf>
    <xf numFmtId="0" fontId="8" fillId="0" borderId="0" xfId="0" applyFont="1" applyFill="1" applyBorder="1" applyAlignment="1">
      <alignment vertical="top" wrapText="1"/>
    </xf>
    <xf numFmtId="0" fontId="8" fillId="2" borderId="0" xfId="0" applyFont="1" applyFill="1" applyBorder="1" applyAlignment="1">
      <alignment vertical="top" wrapText="1"/>
    </xf>
    <xf numFmtId="0" fontId="8" fillId="2" borderId="4" xfId="0" applyFont="1" applyFill="1" applyBorder="1" applyAlignment="1">
      <alignment vertical="top" wrapText="1"/>
    </xf>
    <xf numFmtId="0" fontId="2" fillId="0" borderId="4" xfId="0" applyFont="1" applyFill="1" applyBorder="1"/>
    <xf numFmtId="0" fontId="13" fillId="3" borderId="5" xfId="2" applyFont="1" applyFill="1" applyBorder="1" applyAlignment="1">
      <alignment horizontal="left" wrapText="1"/>
    </xf>
    <xf numFmtId="0" fontId="8" fillId="2" borderId="0" xfId="0" applyFont="1" applyFill="1" applyAlignment="1">
      <alignment vertical="top" wrapText="1"/>
    </xf>
    <xf numFmtId="0" fontId="8" fillId="2" borderId="3" xfId="0" applyFont="1" applyFill="1" applyBorder="1" applyAlignment="1">
      <alignment vertical="top" wrapText="1"/>
    </xf>
    <xf numFmtId="0" fontId="8" fillId="2" borderId="0" xfId="0" applyFont="1" applyFill="1" applyAlignment="1">
      <alignment vertical="center" wrapText="1"/>
    </xf>
    <xf numFmtId="14" fontId="2" fillId="2" borderId="0" xfId="0" applyNumberFormat="1" applyFont="1" applyFill="1"/>
    <xf numFmtId="0" fontId="8" fillId="2" borderId="0" xfId="0" applyFont="1" applyFill="1" applyBorder="1" applyAlignment="1">
      <alignment horizontal="left" vertical="top" wrapText="1"/>
    </xf>
    <xf numFmtId="15" fontId="8" fillId="0" borderId="3" xfId="0" applyNumberFormat="1" applyFont="1" applyFill="1" applyBorder="1" applyAlignment="1">
      <alignment horizontal="left"/>
    </xf>
    <xf numFmtId="0" fontId="8" fillId="0" borderId="3" xfId="0" applyFont="1" applyFill="1" applyBorder="1" applyAlignment="1">
      <alignment horizontal="left" wrapText="1"/>
    </xf>
    <xf numFmtId="15" fontId="8" fillId="2" borderId="3" xfId="0" applyNumberFormat="1" applyFont="1" applyFill="1" applyBorder="1" applyAlignment="1">
      <alignment horizontal="left"/>
    </xf>
    <xf numFmtId="0" fontId="8" fillId="2" borderId="3" xfId="0" applyFont="1" applyFill="1" applyBorder="1" applyAlignment="1">
      <alignment wrapText="1"/>
    </xf>
    <xf numFmtId="0" fontId="1" fillId="0" borderId="3" xfId="0" applyFont="1" applyFill="1" applyBorder="1" applyAlignment="1">
      <alignment horizontal="left" wrapText="1"/>
    </xf>
    <xf numFmtId="0" fontId="1" fillId="0" borderId="3" xfId="0" applyFont="1" applyFill="1" applyBorder="1" applyAlignment="1">
      <alignment wrapText="1"/>
    </xf>
    <xf numFmtId="0" fontId="8" fillId="0" borderId="3" xfId="0" applyFont="1" applyFill="1" applyBorder="1" applyAlignment="1">
      <alignment horizontal="center"/>
    </xf>
    <xf numFmtId="0" fontId="8" fillId="0" borderId="3" xfId="0" applyFont="1" applyFill="1" applyBorder="1" applyAlignment="1">
      <alignment horizontal="center" wrapText="1"/>
    </xf>
    <xf numFmtId="0" fontId="2" fillId="0" borderId="3" xfId="0" applyFont="1" applyFill="1" applyBorder="1" applyAlignment="1">
      <alignment horizontal="center" wrapText="1"/>
    </xf>
    <xf numFmtId="0" fontId="1" fillId="0" borderId="3" xfId="0" applyFont="1" applyFill="1" applyBorder="1" applyAlignment="1">
      <alignment horizontal="center"/>
    </xf>
    <xf numFmtId="0" fontId="1" fillId="0" borderId="3" xfId="0" applyFont="1" applyFill="1" applyBorder="1" applyAlignment="1">
      <alignment horizontal="center" wrapText="1"/>
    </xf>
    <xf numFmtId="0" fontId="3" fillId="0" borderId="3" xfId="0" applyFont="1" applyFill="1" applyBorder="1" applyAlignment="1">
      <alignment horizontal="center" wrapText="1"/>
    </xf>
    <xf numFmtId="15" fontId="8" fillId="0" borderId="0" xfId="0" applyNumberFormat="1" applyFont="1" applyFill="1" applyBorder="1" applyAlignment="1">
      <alignment horizontal="left"/>
    </xf>
    <xf numFmtId="0" fontId="8" fillId="0" borderId="0" xfId="0" applyFont="1" applyFill="1" applyBorder="1" applyAlignment="1">
      <alignment wrapText="1"/>
    </xf>
    <xf numFmtId="0" fontId="2" fillId="0" borderId="0" xfId="0" applyFont="1" applyFill="1" applyBorder="1" applyAlignment="1">
      <alignment horizontal="center" wrapText="1"/>
    </xf>
    <xf numFmtId="0" fontId="13" fillId="0" borderId="5" xfId="2" applyFont="1" applyFill="1" applyBorder="1" applyAlignment="1">
      <alignment horizontal="left" wrapText="1"/>
    </xf>
    <xf numFmtId="0" fontId="8" fillId="0" borderId="6" xfId="0" applyFont="1" applyFill="1" applyBorder="1" applyAlignment="1">
      <alignment wrapText="1"/>
    </xf>
    <xf numFmtId="0" fontId="8" fillId="0" borderId="1" xfId="0" applyFont="1" applyFill="1" applyBorder="1" applyAlignment="1">
      <alignment horizontal="left" wrapText="1"/>
    </xf>
    <xf numFmtId="0" fontId="8" fillId="0" borderId="1" xfId="0" applyFont="1" applyFill="1" applyBorder="1" applyAlignment="1">
      <alignment horizontal="center"/>
    </xf>
    <xf numFmtId="0" fontId="8" fillId="0" borderId="1" xfId="0" applyFont="1" applyFill="1" applyBorder="1" applyAlignment="1">
      <alignment horizontal="center" wrapText="1"/>
    </xf>
    <xf numFmtId="0" fontId="8" fillId="0" borderId="7" xfId="0" applyFont="1" applyFill="1" applyBorder="1" applyAlignment="1">
      <alignment wrapText="1"/>
    </xf>
    <xf numFmtId="0" fontId="8" fillId="0" borderId="8" xfId="0" applyFont="1" applyFill="1" applyBorder="1" applyAlignment="1">
      <alignment wrapText="1"/>
    </xf>
    <xf numFmtId="0" fontId="8" fillId="0" borderId="9" xfId="0" applyFont="1" applyFill="1" applyBorder="1" applyAlignment="1">
      <alignment horizontal="left" wrapText="1"/>
    </xf>
    <xf numFmtId="0" fontId="8" fillId="0" borderId="9" xfId="0" applyFont="1" applyFill="1" applyBorder="1" applyAlignment="1">
      <alignment horizontal="center"/>
    </xf>
    <xf numFmtId="0" fontId="8" fillId="0" borderId="9" xfId="0" applyFont="1" applyFill="1" applyBorder="1" applyAlignment="1">
      <alignment horizontal="center" wrapText="1"/>
    </xf>
    <xf numFmtId="165" fontId="13" fillId="0" borderId="5" xfId="1" applyNumberFormat="1" applyFont="1" applyFill="1" applyBorder="1" applyAlignment="1">
      <alignment horizontal="right" wrapText="1"/>
    </xf>
    <xf numFmtId="0" fontId="13" fillId="0" borderId="5" xfId="1" applyFont="1" applyFill="1" applyBorder="1" applyAlignment="1">
      <alignment horizontal="left" wrapText="1"/>
    </xf>
    <xf numFmtId="0" fontId="13" fillId="0" borderId="10" xfId="1" applyFont="1" applyFill="1" applyBorder="1" applyAlignment="1">
      <alignment horizontal="center"/>
    </xf>
    <xf numFmtId="0" fontId="13" fillId="0" borderId="0" xfId="1" applyFont="1" applyFill="1" applyBorder="1" applyAlignment="1">
      <alignment horizontal="center"/>
    </xf>
    <xf numFmtId="15" fontId="13" fillId="0" borderId="0" xfId="1" applyNumberFormat="1" applyFont="1" applyFill="1" applyBorder="1" applyAlignment="1">
      <alignment horizontal="center"/>
    </xf>
    <xf numFmtId="16" fontId="8" fillId="0" borderId="0" xfId="0" quotePrefix="1" applyNumberFormat="1" applyFont="1" applyFill="1" applyAlignment="1">
      <alignment horizontal="center"/>
    </xf>
    <xf numFmtId="0" fontId="8" fillId="0" borderId="11" xfId="0" applyFont="1" applyFill="1" applyBorder="1" applyAlignment="1">
      <alignment horizontal="center" vertical="center" wrapText="1"/>
    </xf>
    <xf numFmtId="0" fontId="8" fillId="0" borderId="12" xfId="0" applyFont="1" applyFill="1" applyBorder="1" applyAlignment="1">
      <alignment horizontal="center" vertical="center" wrapText="1"/>
    </xf>
    <xf numFmtId="0" fontId="8" fillId="0" borderId="13" xfId="0" applyFont="1" applyFill="1" applyBorder="1" applyAlignment="1">
      <alignment horizontal="center" vertical="center" wrapText="1"/>
    </xf>
    <xf numFmtId="0" fontId="8" fillId="2" borderId="0" xfId="0" applyFont="1" applyFill="1" applyAlignment="1">
      <alignment horizontal="center" vertical="top"/>
    </xf>
    <xf numFmtId="0" fontId="8" fillId="2" borderId="0" xfId="0" applyFont="1" applyFill="1" applyAlignment="1">
      <alignment horizontal="center" vertical="top" wrapText="1"/>
    </xf>
    <xf numFmtId="0" fontId="8" fillId="2" borderId="4" xfId="0" applyFont="1" applyFill="1" applyBorder="1" applyAlignment="1">
      <alignment horizontal="center" vertical="top" wrapText="1"/>
    </xf>
    <xf numFmtId="0" fontId="2" fillId="2" borderId="0" xfId="0" applyFont="1" applyFill="1" applyAlignment="1">
      <alignment horizontal="center" vertical="top"/>
    </xf>
    <xf numFmtId="0" fontId="8" fillId="2" borderId="0" xfId="0" applyFont="1" applyFill="1" applyAlignment="1">
      <alignment horizontal="left" vertical="top" wrapText="1"/>
    </xf>
    <xf numFmtId="0" fontId="0" fillId="2" borderId="0" xfId="0" applyFill="1" applyAlignment="1">
      <alignment horizontal="left" vertical="top"/>
    </xf>
    <xf numFmtId="0" fontId="0" fillId="2" borderId="0" xfId="0" applyFill="1" applyAlignment="1">
      <alignment horizontal="center" vertical="top"/>
    </xf>
    <xf numFmtId="0" fontId="8" fillId="2" borderId="0" xfId="0" applyFont="1" applyFill="1" applyBorder="1" applyAlignment="1">
      <alignment horizontal="center" vertical="top" wrapText="1"/>
    </xf>
    <xf numFmtId="0" fontId="8" fillId="2" borderId="0" xfId="0" applyFont="1" applyFill="1" applyAlignment="1">
      <alignment horizontal="center" wrapText="1"/>
    </xf>
    <xf numFmtId="0" fontId="8" fillId="2" borderId="0" xfId="0" applyFont="1" applyFill="1" applyAlignment="1">
      <alignment horizontal="center" vertical="center" wrapText="1"/>
    </xf>
    <xf numFmtId="0" fontId="8" fillId="2" borderId="4" xfId="0" applyFont="1" applyFill="1" applyBorder="1" applyAlignment="1">
      <alignment horizontal="center" vertical="center" wrapText="1"/>
    </xf>
  </cellXfs>
  <cellStyles count="3">
    <cellStyle name="Normal" xfId="0" builtinId="0"/>
    <cellStyle name="Normal_Daily log - date" xfId="1"/>
    <cellStyle name="Normal_Sheet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2"/>
  <sheetViews>
    <sheetView workbookViewId="0">
      <selection activeCell="F22" sqref="F22"/>
    </sheetView>
  </sheetViews>
  <sheetFormatPr defaultRowHeight="13.2" x14ac:dyDescent="0.25"/>
  <cols>
    <col min="2" max="2" width="18.88671875" bestFit="1" customWidth="1"/>
    <col min="3" max="3" width="5.5546875" bestFit="1" customWidth="1"/>
    <col min="4" max="4" width="6.109375" customWidth="1"/>
    <col min="5" max="5" width="46.5546875" customWidth="1"/>
    <col min="6" max="6" width="4" customWidth="1"/>
  </cols>
  <sheetData>
    <row r="1" spans="1:6" ht="20.25" customHeight="1" x14ac:dyDescent="0.3">
      <c r="B1" s="83" t="s">
        <v>1126</v>
      </c>
      <c r="C1" s="84"/>
      <c r="D1" s="10"/>
      <c r="E1" s="10"/>
      <c r="F1" s="10"/>
    </row>
    <row r="2" spans="1:6" ht="15.6" x14ac:dyDescent="0.3">
      <c r="B2" s="25"/>
      <c r="C2" s="10"/>
      <c r="D2" s="10"/>
      <c r="E2" s="10"/>
      <c r="F2" s="10"/>
    </row>
    <row r="3" spans="1:6" x14ac:dyDescent="0.25">
      <c r="A3" s="26" t="s">
        <v>1253</v>
      </c>
      <c r="B3" s="26" t="s">
        <v>295</v>
      </c>
      <c r="C3" s="26" t="s">
        <v>294</v>
      </c>
      <c r="D3" s="10"/>
      <c r="E3" s="30" t="s">
        <v>80</v>
      </c>
      <c r="F3" s="26"/>
    </row>
    <row r="4" spans="1:6" x14ac:dyDescent="0.25">
      <c r="A4">
        <v>1</v>
      </c>
      <c r="B4" s="10" t="s">
        <v>296</v>
      </c>
      <c r="C4" s="10">
        <f>+F9</f>
        <v>4</v>
      </c>
      <c r="D4" s="10"/>
      <c r="E4" t="s">
        <v>809</v>
      </c>
      <c r="F4" s="10"/>
    </row>
    <row r="5" spans="1:6" x14ac:dyDescent="0.25">
      <c r="A5">
        <v>2</v>
      </c>
      <c r="B5" s="10" t="s">
        <v>297</v>
      </c>
      <c r="C5" s="10">
        <f>+F15</f>
        <v>0</v>
      </c>
      <c r="D5" s="10"/>
      <c r="E5" t="s">
        <v>1200</v>
      </c>
    </row>
    <row r="6" spans="1:6" x14ac:dyDescent="0.25">
      <c r="A6">
        <v>3</v>
      </c>
      <c r="B6" s="10" t="s">
        <v>298</v>
      </c>
      <c r="C6" s="10">
        <f>+F25</f>
        <v>1</v>
      </c>
      <c r="D6" s="10"/>
      <c r="E6" s="11" t="s">
        <v>78</v>
      </c>
      <c r="F6">
        <v>4</v>
      </c>
    </row>
    <row r="7" spans="1:6" x14ac:dyDescent="0.25">
      <c r="A7">
        <v>4</v>
      </c>
      <c r="B7" s="10" t="s">
        <v>86</v>
      </c>
      <c r="C7" s="10">
        <f>+F31</f>
        <v>0</v>
      </c>
      <c r="D7" s="10"/>
      <c r="E7" s="11" t="s">
        <v>810</v>
      </c>
      <c r="F7" s="74"/>
    </row>
    <row r="8" spans="1:6" x14ac:dyDescent="0.25">
      <c r="A8">
        <v>5</v>
      </c>
      <c r="B8" s="10" t="s">
        <v>299</v>
      </c>
      <c r="C8" s="10">
        <v>0</v>
      </c>
      <c r="D8" s="10"/>
      <c r="E8" t="s">
        <v>79</v>
      </c>
    </row>
    <row r="9" spans="1:6" ht="13.8" thickBot="1" x14ac:dyDescent="0.3">
      <c r="A9" s="28"/>
      <c r="B9" s="28" t="s">
        <v>294</v>
      </c>
      <c r="C9" s="29">
        <f>SUM(C4:C8)</f>
        <v>5</v>
      </c>
      <c r="D9" s="10"/>
      <c r="E9" s="31" t="s">
        <v>294</v>
      </c>
      <c r="F9" s="29">
        <f>SUM(F4:F8)</f>
        <v>4</v>
      </c>
    </row>
    <row r="10" spans="1:6" ht="13.8" thickTop="1" x14ac:dyDescent="0.25">
      <c r="B10" s="12"/>
      <c r="C10" s="10"/>
      <c r="D10" s="10"/>
      <c r="E10" s="10"/>
      <c r="F10" s="10"/>
    </row>
    <row r="11" spans="1:6" x14ac:dyDescent="0.25">
      <c r="B11" s="12"/>
      <c r="C11" s="10"/>
      <c r="D11" s="10"/>
      <c r="E11" s="12"/>
      <c r="F11" s="10"/>
    </row>
    <row r="12" spans="1:6" x14ac:dyDescent="0.25">
      <c r="B12" s="12"/>
      <c r="C12" s="10"/>
      <c r="D12" s="10"/>
      <c r="E12" s="30" t="s">
        <v>808</v>
      </c>
      <c r="F12" s="26"/>
    </row>
    <row r="13" spans="1:6" x14ac:dyDescent="0.25">
      <c r="B13" s="12"/>
      <c r="C13" s="10"/>
      <c r="D13" s="10"/>
      <c r="E13" s="11" t="s">
        <v>812</v>
      </c>
      <c r="F13" s="10">
        <v>0</v>
      </c>
    </row>
    <row r="14" spans="1:6" x14ac:dyDescent="0.25">
      <c r="B14" s="12"/>
      <c r="C14" s="10"/>
      <c r="D14" s="10"/>
      <c r="E14" s="11" t="s">
        <v>79</v>
      </c>
      <c r="F14" s="74"/>
    </row>
    <row r="15" spans="1:6" ht="13.8" thickBot="1" x14ac:dyDescent="0.3">
      <c r="B15" s="12"/>
      <c r="C15" s="10"/>
      <c r="D15" s="10"/>
      <c r="E15" s="31" t="s">
        <v>294</v>
      </c>
      <c r="F15" s="29">
        <f>SUM(F13:F14)</f>
        <v>0</v>
      </c>
    </row>
    <row r="16" spans="1:6" ht="13.8" thickTop="1" x14ac:dyDescent="0.25">
      <c r="B16" s="12"/>
      <c r="C16" s="13"/>
      <c r="D16" s="10"/>
    </row>
    <row r="17" spans="2:6" x14ac:dyDescent="0.25">
      <c r="B17" s="12"/>
      <c r="C17" s="14"/>
      <c r="D17" s="10"/>
    </row>
    <row r="18" spans="2:6" x14ac:dyDescent="0.25">
      <c r="B18" s="12"/>
      <c r="C18" s="10"/>
      <c r="D18" s="10"/>
      <c r="E18" s="30" t="s">
        <v>82</v>
      </c>
      <c r="F18" s="26"/>
    </row>
    <row r="19" spans="2:6" x14ac:dyDescent="0.25">
      <c r="B19" s="12"/>
      <c r="C19" s="10"/>
      <c r="D19" s="10"/>
      <c r="E19" s="11" t="s">
        <v>814</v>
      </c>
      <c r="F19" s="10"/>
    </row>
    <row r="20" spans="2:6" x14ac:dyDescent="0.25">
      <c r="B20" s="12"/>
      <c r="C20" s="10"/>
      <c r="D20" s="10"/>
      <c r="E20" t="s">
        <v>813</v>
      </c>
    </row>
    <row r="21" spans="2:6" x14ac:dyDescent="0.25">
      <c r="B21" s="12"/>
      <c r="C21" s="10"/>
      <c r="D21" s="10"/>
      <c r="E21" t="s">
        <v>279</v>
      </c>
      <c r="F21">
        <v>1</v>
      </c>
    </row>
    <row r="22" spans="2:6" x14ac:dyDescent="0.25">
      <c r="B22" s="12"/>
      <c r="C22" s="10"/>
      <c r="D22" s="10"/>
      <c r="E22" t="s">
        <v>1229</v>
      </c>
    </row>
    <row r="23" spans="2:6" x14ac:dyDescent="0.25">
      <c r="E23" t="s">
        <v>280</v>
      </c>
    </row>
    <row r="24" spans="2:6" x14ac:dyDescent="0.25">
      <c r="E24" s="11" t="s">
        <v>79</v>
      </c>
      <c r="F24" s="74"/>
    </row>
    <row r="25" spans="2:6" ht="12.75" customHeight="1" thickBot="1" x14ac:dyDescent="0.3">
      <c r="E25" s="31" t="s">
        <v>294</v>
      </c>
      <c r="F25" s="85">
        <f>SUM(F19:F24)</f>
        <v>1</v>
      </c>
    </row>
    <row r="26" spans="2:6" ht="13.8" thickTop="1" x14ac:dyDescent="0.25">
      <c r="E26" s="12"/>
      <c r="F26" s="10"/>
    </row>
    <row r="27" spans="2:6" x14ac:dyDescent="0.25">
      <c r="E27" s="12"/>
      <c r="F27" s="14"/>
    </row>
    <row r="28" spans="2:6" x14ac:dyDescent="0.25">
      <c r="E28" s="30" t="s">
        <v>84</v>
      </c>
      <c r="F28" s="26"/>
    </row>
    <row r="29" spans="2:6" x14ac:dyDescent="0.25">
      <c r="E29" s="11" t="s">
        <v>85</v>
      </c>
      <c r="F29" s="10">
        <v>0</v>
      </c>
    </row>
    <row r="30" spans="2:6" x14ac:dyDescent="0.25">
      <c r="E30" s="32" t="s">
        <v>79</v>
      </c>
      <c r="F30" s="74">
        <v>0</v>
      </c>
    </row>
    <row r="31" spans="2:6" ht="13.8" thickBot="1" x14ac:dyDescent="0.3">
      <c r="E31" s="31" t="s">
        <v>294</v>
      </c>
      <c r="F31" s="29">
        <f>SUM(F29:F30)</f>
        <v>0</v>
      </c>
    </row>
    <row r="32" spans="2:6" ht="13.8" thickTop="1" x14ac:dyDescent="0.25"/>
  </sheetData>
  <phoneticPr fontId="0" type="noConversion"/>
  <pageMargins left="0.75" right="0.75" top="1" bottom="1" header="0.5" footer="0.5"/>
  <pageSetup scale="91" orientation="portrait"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AA597"/>
  <sheetViews>
    <sheetView topLeftCell="C1" zoomScale="80" zoomScaleNormal="100" workbookViewId="0">
      <pane ySplit="1" topLeftCell="A2" activePane="bottomLeft" state="frozen"/>
      <selection activeCell="N13" sqref="N13"/>
      <selection pane="bottomLeft" activeCell="H14" sqref="H14"/>
    </sheetView>
  </sheetViews>
  <sheetFormatPr defaultColWidth="9.109375" defaultRowHeight="13.8" x14ac:dyDescent="0.3"/>
  <cols>
    <col min="1" max="1" width="10.33203125" style="5" customWidth="1"/>
    <col min="2" max="2" width="16.6640625" style="40" customWidth="1"/>
    <col min="3" max="3" width="26.33203125" style="39" customWidth="1"/>
    <col min="4" max="4" width="11.5546875" style="7" customWidth="1"/>
    <col min="5" max="5" width="12" style="4" hidden="1" customWidth="1"/>
    <col min="6" max="6" width="12.5546875" style="4" hidden="1" customWidth="1"/>
    <col min="7" max="7" width="14.5546875" style="6" customWidth="1"/>
    <col min="8" max="8" width="5.5546875" style="6" customWidth="1"/>
    <col min="9" max="9" width="44.44140625" style="119" customWidth="1"/>
    <col min="10" max="10" width="32.109375" style="7" customWidth="1"/>
    <col min="11" max="11" width="7.44140625" style="6" customWidth="1"/>
    <col min="12" max="12" width="10.109375" style="6" customWidth="1"/>
    <col min="13" max="13" width="9.44140625" style="6" customWidth="1"/>
    <col min="14" max="14" width="9.109375" style="6"/>
    <col min="15" max="16384" width="9.109375" style="22"/>
  </cols>
  <sheetData>
    <row r="1" spans="1:14" ht="27.6" x14ac:dyDescent="0.3">
      <c r="A1" s="2" t="s">
        <v>474</v>
      </c>
      <c r="B1" s="1" t="s">
        <v>471</v>
      </c>
      <c r="C1" s="36" t="s">
        <v>592</v>
      </c>
      <c r="D1" s="1" t="s">
        <v>614</v>
      </c>
      <c r="E1" s="3" t="s">
        <v>593</v>
      </c>
      <c r="F1" s="3" t="s">
        <v>594</v>
      </c>
      <c r="G1" s="8" t="s">
        <v>806</v>
      </c>
      <c r="H1" s="3" t="s">
        <v>492</v>
      </c>
      <c r="I1" s="8" t="s">
        <v>475</v>
      </c>
      <c r="J1" s="8" t="s">
        <v>595</v>
      </c>
      <c r="K1" s="8" t="s">
        <v>491</v>
      </c>
      <c r="L1" s="8" t="s">
        <v>490</v>
      </c>
      <c r="M1" s="8" t="s">
        <v>596</v>
      </c>
      <c r="N1" s="41" t="s">
        <v>921</v>
      </c>
    </row>
    <row r="2" spans="1:14" ht="14.4" thickBot="1" x14ac:dyDescent="0.35">
      <c r="A2" s="106"/>
      <c r="B2" s="107"/>
      <c r="C2" s="108"/>
      <c r="D2" s="107"/>
      <c r="E2" s="73"/>
      <c r="F2" s="73"/>
      <c r="G2" s="109"/>
      <c r="H2" s="73"/>
      <c r="I2" s="109"/>
      <c r="J2" s="109"/>
      <c r="K2" s="109"/>
      <c r="L2" s="109"/>
      <c r="M2" s="109"/>
      <c r="N2" s="110"/>
    </row>
    <row r="3" spans="1:14" x14ac:dyDescent="0.3">
      <c r="A3" s="129" t="s">
        <v>1127</v>
      </c>
      <c r="B3" s="133"/>
      <c r="C3" s="134"/>
      <c r="D3" s="130">
        <f>COUNT(H5:H9)</f>
        <v>5</v>
      </c>
      <c r="E3" s="73"/>
      <c r="F3" s="73"/>
      <c r="G3" s="109"/>
      <c r="H3" s="73"/>
      <c r="I3" s="109"/>
      <c r="J3" s="109"/>
      <c r="K3" s="109"/>
      <c r="L3" s="109"/>
      <c r="M3" s="109"/>
      <c r="N3" s="110"/>
    </row>
    <row r="4" spans="1:14" x14ac:dyDescent="0.3">
      <c r="A4" s="106"/>
      <c r="B4" s="107"/>
      <c r="C4" s="108"/>
      <c r="D4" s="107"/>
      <c r="E4" s="73"/>
      <c r="F4" s="73"/>
      <c r="G4" s="109"/>
      <c r="H4" s="73"/>
      <c r="I4" s="109"/>
      <c r="J4" s="109"/>
      <c r="K4" s="109"/>
      <c r="L4" s="109"/>
      <c r="M4" s="109"/>
      <c r="N4" s="110"/>
    </row>
    <row r="5" spans="1:14" ht="30" customHeight="1" x14ac:dyDescent="0.3">
      <c r="A5" s="60">
        <v>37000</v>
      </c>
      <c r="B5" s="34" t="s">
        <v>597</v>
      </c>
      <c r="C5" s="37" t="s">
        <v>1128</v>
      </c>
      <c r="D5" s="34" t="s">
        <v>908</v>
      </c>
      <c r="E5" s="35"/>
      <c r="F5" s="35"/>
      <c r="G5" s="117" t="s">
        <v>282</v>
      </c>
      <c r="H5" s="35">
        <v>1</v>
      </c>
      <c r="I5" s="117" t="s">
        <v>1129</v>
      </c>
      <c r="J5" s="117"/>
      <c r="K5" s="117" t="s">
        <v>1262</v>
      </c>
      <c r="L5" s="117" t="s">
        <v>1262</v>
      </c>
      <c r="M5" s="117" t="s">
        <v>1262</v>
      </c>
      <c r="N5" s="118"/>
    </row>
    <row r="6" spans="1:14" ht="50.1" customHeight="1" x14ac:dyDescent="0.3">
      <c r="A6" s="60">
        <v>37000</v>
      </c>
      <c r="B6" s="34" t="s">
        <v>597</v>
      </c>
      <c r="C6" s="37" t="s">
        <v>436</v>
      </c>
      <c r="D6" s="34" t="s">
        <v>72</v>
      </c>
      <c r="E6" s="35"/>
      <c r="F6" s="35"/>
      <c r="G6" s="117" t="s">
        <v>282</v>
      </c>
      <c r="H6" s="35">
        <v>1</v>
      </c>
      <c r="I6" s="117" t="s">
        <v>1134</v>
      </c>
      <c r="J6" s="117" t="s">
        <v>512</v>
      </c>
      <c r="K6" s="117" t="s">
        <v>1262</v>
      </c>
      <c r="L6" s="117" t="s">
        <v>1262</v>
      </c>
      <c r="M6" s="117" t="s">
        <v>1262</v>
      </c>
      <c r="N6" s="118">
        <v>1</v>
      </c>
    </row>
    <row r="7" spans="1:14" ht="50.1" customHeight="1" x14ac:dyDescent="0.3">
      <c r="A7" s="60">
        <v>37000</v>
      </c>
      <c r="B7" s="34" t="s">
        <v>597</v>
      </c>
      <c r="C7" s="37" t="s">
        <v>1186</v>
      </c>
      <c r="D7" s="34" t="s">
        <v>479</v>
      </c>
      <c r="E7" s="35"/>
      <c r="F7" s="35"/>
      <c r="G7" s="117" t="s">
        <v>282</v>
      </c>
      <c r="H7" s="35">
        <v>1</v>
      </c>
      <c r="I7" s="117" t="s">
        <v>1133</v>
      </c>
      <c r="J7" s="117" t="s">
        <v>512</v>
      </c>
      <c r="K7" s="117" t="s">
        <v>1265</v>
      </c>
      <c r="L7" s="117" t="s">
        <v>1265</v>
      </c>
      <c r="M7" s="117" t="s">
        <v>1265</v>
      </c>
      <c r="N7" s="118">
        <v>1</v>
      </c>
    </row>
    <row r="8" spans="1:14" ht="50.1" customHeight="1" x14ac:dyDescent="0.3">
      <c r="A8" s="60">
        <v>37000</v>
      </c>
      <c r="B8" s="34" t="s">
        <v>597</v>
      </c>
      <c r="C8" s="37" t="s">
        <v>1130</v>
      </c>
      <c r="D8" s="34" t="s">
        <v>481</v>
      </c>
      <c r="E8" s="35"/>
      <c r="F8" s="35"/>
      <c r="G8" s="117" t="s">
        <v>282</v>
      </c>
      <c r="H8" s="35">
        <v>1</v>
      </c>
      <c r="I8" s="117" t="s">
        <v>1132</v>
      </c>
      <c r="J8" s="117" t="s">
        <v>512</v>
      </c>
      <c r="K8" s="117" t="s">
        <v>1265</v>
      </c>
      <c r="L8" s="117" t="s">
        <v>1262</v>
      </c>
      <c r="M8" s="117" t="s">
        <v>1265</v>
      </c>
      <c r="N8" s="118">
        <v>1</v>
      </c>
    </row>
    <row r="9" spans="1:14" ht="30" customHeight="1" x14ac:dyDescent="0.3">
      <c r="A9" s="60">
        <v>37000</v>
      </c>
      <c r="B9" s="34" t="s">
        <v>597</v>
      </c>
      <c r="C9" s="37" t="s">
        <v>417</v>
      </c>
      <c r="D9" s="34" t="s">
        <v>479</v>
      </c>
      <c r="E9" s="35"/>
      <c r="F9" s="35"/>
      <c r="G9" s="117" t="s">
        <v>476</v>
      </c>
      <c r="H9" s="35">
        <v>3</v>
      </c>
      <c r="I9" s="117" t="s">
        <v>1131</v>
      </c>
      <c r="J9" s="117"/>
      <c r="K9" s="117" t="s">
        <v>1262</v>
      </c>
      <c r="L9" s="117" t="s">
        <v>1262</v>
      </c>
      <c r="M9" s="117" t="s">
        <v>1262</v>
      </c>
      <c r="N9" s="118">
        <v>0</v>
      </c>
    </row>
    <row r="10" spans="1:14" ht="14.4" thickBot="1" x14ac:dyDescent="0.35">
      <c r="A10" s="106"/>
      <c r="B10" s="107"/>
      <c r="C10" s="108"/>
      <c r="D10" s="107"/>
      <c r="E10" s="73"/>
      <c r="F10" s="73"/>
      <c r="G10" s="109"/>
      <c r="H10" s="73"/>
      <c r="I10" s="109"/>
      <c r="J10" s="109"/>
      <c r="K10" s="109"/>
      <c r="L10" s="109"/>
      <c r="M10" s="109"/>
      <c r="N10" s="110"/>
    </row>
    <row r="11" spans="1:14" x14ac:dyDescent="0.3">
      <c r="A11" s="129" t="s">
        <v>1137</v>
      </c>
      <c r="B11" s="133"/>
      <c r="C11" s="134"/>
      <c r="D11" s="130">
        <f>COUNT(H13:H28)</f>
        <v>16</v>
      </c>
      <c r="E11" s="73"/>
      <c r="F11" s="73"/>
      <c r="G11" s="109"/>
      <c r="H11" s="73"/>
      <c r="I11" s="109"/>
      <c r="J11" s="109"/>
      <c r="K11" s="109"/>
      <c r="L11" s="109"/>
      <c r="M11" s="109"/>
      <c r="N11" s="110"/>
    </row>
    <row r="12" spans="1:14" ht="35.1" customHeight="1" x14ac:dyDescent="0.3">
      <c r="A12" s="60"/>
      <c r="B12" s="34"/>
      <c r="C12" s="37"/>
      <c r="D12" s="34"/>
      <c r="E12" s="35"/>
      <c r="F12" s="35"/>
      <c r="G12" s="117"/>
      <c r="H12" s="35"/>
      <c r="I12" s="117"/>
      <c r="J12" s="117"/>
      <c r="K12" s="117"/>
      <c r="L12" s="117"/>
      <c r="M12" s="117"/>
      <c r="N12" s="118"/>
    </row>
    <row r="13" spans="1:14" ht="35.1" customHeight="1" x14ac:dyDescent="0.3">
      <c r="A13" s="60">
        <v>36999</v>
      </c>
      <c r="B13" s="34" t="s">
        <v>597</v>
      </c>
      <c r="C13" s="37" t="s">
        <v>741</v>
      </c>
      <c r="D13" s="34" t="s">
        <v>479</v>
      </c>
      <c r="E13" s="35"/>
      <c r="F13" s="35"/>
      <c r="G13" s="117" t="s">
        <v>282</v>
      </c>
      <c r="H13" s="35">
        <v>2</v>
      </c>
      <c r="I13" s="117" t="s">
        <v>327</v>
      </c>
      <c r="J13" s="117"/>
      <c r="K13" s="117" t="s">
        <v>1262</v>
      </c>
      <c r="L13" s="117" t="s">
        <v>1262</v>
      </c>
      <c r="M13" s="117" t="s">
        <v>1262</v>
      </c>
      <c r="N13" s="118"/>
    </row>
    <row r="14" spans="1:14" ht="35.1" customHeight="1" x14ac:dyDescent="0.3">
      <c r="A14" s="60">
        <v>36999</v>
      </c>
      <c r="B14" s="34" t="s">
        <v>597</v>
      </c>
      <c r="C14" s="37" t="s">
        <v>1128</v>
      </c>
      <c r="D14" s="34" t="s">
        <v>908</v>
      </c>
      <c r="E14" s="35"/>
      <c r="F14" s="35"/>
      <c r="G14" s="117" t="s">
        <v>282</v>
      </c>
      <c r="H14" s="35">
        <v>1</v>
      </c>
      <c r="I14" s="117" t="s">
        <v>1129</v>
      </c>
      <c r="J14" s="117"/>
      <c r="K14" s="117" t="s">
        <v>1262</v>
      </c>
      <c r="L14" s="117" t="s">
        <v>1262</v>
      </c>
      <c r="M14" s="117" t="s">
        <v>1262</v>
      </c>
      <c r="N14" s="118"/>
    </row>
    <row r="15" spans="1:14" ht="39.9" customHeight="1" x14ac:dyDescent="0.3">
      <c r="A15" s="60">
        <v>36999</v>
      </c>
      <c r="B15" s="34" t="s">
        <v>597</v>
      </c>
      <c r="C15" s="37" t="s">
        <v>242</v>
      </c>
      <c r="D15" s="34" t="s">
        <v>481</v>
      </c>
      <c r="E15" s="35"/>
      <c r="F15" s="35"/>
      <c r="G15" s="117" t="s">
        <v>282</v>
      </c>
      <c r="H15" s="35">
        <v>1</v>
      </c>
      <c r="I15" s="117" t="s">
        <v>1125</v>
      </c>
      <c r="J15" s="117" t="s">
        <v>512</v>
      </c>
      <c r="K15" s="117" t="s">
        <v>1265</v>
      </c>
      <c r="L15" s="117" t="s">
        <v>1265</v>
      </c>
      <c r="M15" s="117" t="s">
        <v>1265</v>
      </c>
      <c r="N15" s="118">
        <v>1</v>
      </c>
    </row>
    <row r="16" spans="1:14" ht="60" customHeight="1" x14ac:dyDescent="0.3">
      <c r="A16" s="60">
        <v>36999</v>
      </c>
      <c r="B16" s="34" t="s">
        <v>597</v>
      </c>
      <c r="C16" s="37" t="s">
        <v>1123</v>
      </c>
      <c r="D16" s="34" t="s">
        <v>479</v>
      </c>
      <c r="E16" s="35"/>
      <c r="F16" s="35"/>
      <c r="G16" s="117" t="s">
        <v>282</v>
      </c>
      <c r="H16" s="35">
        <v>3</v>
      </c>
      <c r="I16" s="117" t="s">
        <v>1124</v>
      </c>
      <c r="J16" s="117"/>
      <c r="K16" s="117" t="s">
        <v>1262</v>
      </c>
      <c r="L16" s="117" t="s">
        <v>1262</v>
      </c>
      <c r="M16" s="117" t="s">
        <v>1262</v>
      </c>
      <c r="N16" s="118">
        <v>0</v>
      </c>
    </row>
    <row r="17" spans="1:14" ht="35.1" customHeight="1" x14ac:dyDescent="0.3">
      <c r="A17" s="60">
        <v>36998</v>
      </c>
      <c r="B17" s="34" t="s">
        <v>597</v>
      </c>
      <c r="C17" s="37" t="s">
        <v>192</v>
      </c>
      <c r="D17" s="34" t="s">
        <v>741</v>
      </c>
      <c r="E17" s="35"/>
      <c r="F17" s="35"/>
      <c r="G17" s="117" t="s">
        <v>282</v>
      </c>
      <c r="H17" s="35">
        <v>1</v>
      </c>
      <c r="I17" s="117" t="s">
        <v>193</v>
      </c>
      <c r="J17" s="117" t="s">
        <v>194</v>
      </c>
      <c r="K17" s="117" t="s">
        <v>1262</v>
      </c>
      <c r="L17" s="117" t="s">
        <v>1265</v>
      </c>
      <c r="M17" s="117" t="s">
        <v>1265</v>
      </c>
      <c r="N17" s="118">
        <v>1</v>
      </c>
    </row>
    <row r="18" spans="1:14" ht="39.9" customHeight="1" x14ac:dyDescent="0.3">
      <c r="A18" s="60">
        <v>36998</v>
      </c>
      <c r="B18" s="34" t="s">
        <v>597</v>
      </c>
      <c r="C18" s="37" t="s">
        <v>190</v>
      </c>
      <c r="D18" s="34" t="s">
        <v>481</v>
      </c>
      <c r="E18" s="35"/>
      <c r="F18" s="35"/>
      <c r="G18" s="117" t="s">
        <v>282</v>
      </c>
      <c r="H18" s="35">
        <v>1</v>
      </c>
      <c r="I18" s="117" t="s">
        <v>191</v>
      </c>
      <c r="J18" s="117" t="s">
        <v>512</v>
      </c>
      <c r="K18" s="117" t="s">
        <v>1265</v>
      </c>
      <c r="L18" s="117" t="s">
        <v>1265</v>
      </c>
      <c r="M18" s="117" t="s">
        <v>1265</v>
      </c>
      <c r="N18" s="118">
        <v>1</v>
      </c>
    </row>
    <row r="19" spans="1:14" ht="39.9" customHeight="1" x14ac:dyDescent="0.3">
      <c r="A19" s="60">
        <v>36998</v>
      </c>
      <c r="B19" s="34" t="s">
        <v>597</v>
      </c>
      <c r="C19" s="37" t="s">
        <v>305</v>
      </c>
      <c r="D19" s="34" t="s">
        <v>481</v>
      </c>
      <c r="E19" s="35"/>
      <c r="F19" s="35"/>
      <c r="G19" s="117" t="s">
        <v>282</v>
      </c>
      <c r="H19" s="35">
        <v>1</v>
      </c>
      <c r="I19" s="117" t="s">
        <v>191</v>
      </c>
      <c r="J19" s="117" t="s">
        <v>512</v>
      </c>
      <c r="K19" s="117" t="s">
        <v>1265</v>
      </c>
      <c r="L19" s="117" t="s">
        <v>1265</v>
      </c>
      <c r="M19" s="117" t="s">
        <v>1265</v>
      </c>
      <c r="N19" s="118">
        <v>1</v>
      </c>
    </row>
    <row r="20" spans="1:14" ht="35.1" customHeight="1" x14ac:dyDescent="0.3">
      <c r="A20" s="60">
        <v>36997</v>
      </c>
      <c r="B20" s="34" t="s">
        <v>597</v>
      </c>
      <c r="C20" s="37" t="s">
        <v>788</v>
      </c>
      <c r="D20" s="34" t="s">
        <v>72</v>
      </c>
      <c r="E20" s="35"/>
      <c r="F20" s="35"/>
      <c r="G20" s="117" t="s">
        <v>282</v>
      </c>
      <c r="H20" s="35">
        <v>1</v>
      </c>
      <c r="I20" s="117" t="s">
        <v>789</v>
      </c>
      <c r="J20" s="117" t="s">
        <v>1102</v>
      </c>
      <c r="K20" s="117" t="s">
        <v>1262</v>
      </c>
      <c r="L20" s="117" t="s">
        <v>1262</v>
      </c>
      <c r="M20" s="117" t="s">
        <v>1262</v>
      </c>
      <c r="N20" s="118">
        <v>1</v>
      </c>
    </row>
    <row r="21" spans="1:14" ht="35.1" customHeight="1" x14ac:dyDescent="0.3">
      <c r="A21" s="60">
        <v>36997</v>
      </c>
      <c r="B21" s="34" t="s">
        <v>597</v>
      </c>
      <c r="C21" s="37" t="s">
        <v>657</v>
      </c>
      <c r="D21" s="34" t="s">
        <v>72</v>
      </c>
      <c r="E21" s="35"/>
      <c r="F21" s="35"/>
      <c r="G21" s="117" t="s">
        <v>282</v>
      </c>
      <c r="H21" s="35">
        <v>1</v>
      </c>
      <c r="I21" s="117" t="s">
        <v>787</v>
      </c>
      <c r="J21" s="117" t="s">
        <v>1102</v>
      </c>
      <c r="K21" s="117" t="s">
        <v>1262</v>
      </c>
      <c r="L21" s="117" t="s">
        <v>1262</v>
      </c>
      <c r="M21" s="117" t="s">
        <v>1262</v>
      </c>
      <c r="N21" s="118">
        <v>1</v>
      </c>
    </row>
    <row r="22" spans="1:14" ht="35.1" customHeight="1" x14ac:dyDescent="0.3">
      <c r="A22" s="60">
        <v>36993</v>
      </c>
      <c r="B22" s="34" t="s">
        <v>597</v>
      </c>
      <c r="C22" s="37" t="s">
        <v>658</v>
      </c>
      <c r="D22" s="34" t="s">
        <v>908</v>
      </c>
      <c r="E22" s="35"/>
      <c r="F22" s="35"/>
      <c r="G22" s="117" t="s">
        <v>282</v>
      </c>
      <c r="H22" s="35">
        <v>3</v>
      </c>
      <c r="I22" s="117" t="s">
        <v>661</v>
      </c>
      <c r="J22" s="117" t="s">
        <v>664</v>
      </c>
      <c r="K22" s="117" t="s">
        <v>1262</v>
      </c>
      <c r="L22" s="117" t="s">
        <v>1262</v>
      </c>
      <c r="M22" s="117" t="s">
        <v>1262</v>
      </c>
      <c r="N22" s="118">
        <v>1</v>
      </c>
    </row>
    <row r="23" spans="1:14" ht="35.1" customHeight="1" x14ac:dyDescent="0.3">
      <c r="A23" s="60">
        <v>36993</v>
      </c>
      <c r="B23" s="34" t="s">
        <v>597</v>
      </c>
      <c r="C23" s="37" t="s">
        <v>575</v>
      </c>
      <c r="D23" s="65" t="s">
        <v>24</v>
      </c>
      <c r="E23" s="35"/>
      <c r="F23" s="35"/>
      <c r="G23" s="117" t="s">
        <v>282</v>
      </c>
      <c r="H23" s="35">
        <v>1</v>
      </c>
      <c r="I23" s="117" t="s">
        <v>662</v>
      </c>
      <c r="J23" s="117" t="s">
        <v>665</v>
      </c>
      <c r="K23" s="117" t="s">
        <v>1265</v>
      </c>
      <c r="L23" s="117" t="s">
        <v>1265</v>
      </c>
      <c r="M23" s="117" t="s">
        <v>1265</v>
      </c>
      <c r="N23" s="118">
        <v>1</v>
      </c>
    </row>
    <row r="24" spans="1:14" ht="35.1" customHeight="1" x14ac:dyDescent="0.3">
      <c r="A24" s="60">
        <v>36993</v>
      </c>
      <c r="B24" s="34" t="s">
        <v>597</v>
      </c>
      <c r="C24" s="37" t="s">
        <v>102</v>
      </c>
      <c r="D24" s="34" t="s">
        <v>908</v>
      </c>
      <c r="E24" s="35"/>
      <c r="F24" s="35"/>
      <c r="G24" s="117" t="s">
        <v>282</v>
      </c>
      <c r="H24" s="35">
        <v>3</v>
      </c>
      <c r="I24" s="117" t="s">
        <v>661</v>
      </c>
      <c r="J24" s="117" t="s">
        <v>664</v>
      </c>
      <c r="K24" s="117" t="s">
        <v>1262</v>
      </c>
      <c r="L24" s="117" t="s">
        <v>1262</v>
      </c>
      <c r="M24" s="117" t="s">
        <v>1262</v>
      </c>
      <c r="N24" s="118">
        <v>1</v>
      </c>
    </row>
    <row r="25" spans="1:14" ht="35.1" customHeight="1" x14ac:dyDescent="0.3">
      <c r="A25" s="60">
        <v>36993</v>
      </c>
      <c r="B25" s="34" t="s">
        <v>597</v>
      </c>
      <c r="C25" s="37" t="s">
        <v>659</v>
      </c>
      <c r="D25" s="34" t="s">
        <v>660</v>
      </c>
      <c r="E25" s="35"/>
      <c r="F25" s="35"/>
      <c r="G25" s="117" t="s">
        <v>282</v>
      </c>
      <c r="H25" s="35">
        <v>3</v>
      </c>
      <c r="I25" s="117" t="s">
        <v>663</v>
      </c>
      <c r="J25" s="117" t="s">
        <v>664</v>
      </c>
      <c r="K25" s="117" t="s">
        <v>1265</v>
      </c>
      <c r="L25" s="117" t="s">
        <v>1265</v>
      </c>
      <c r="M25" s="117" t="s">
        <v>1265</v>
      </c>
      <c r="N25" s="118">
        <v>1</v>
      </c>
    </row>
    <row r="26" spans="1:14" ht="35.1" customHeight="1" x14ac:dyDescent="0.3">
      <c r="A26" s="60">
        <v>36992</v>
      </c>
      <c r="B26" s="34" t="s">
        <v>597</v>
      </c>
      <c r="C26" s="37" t="s">
        <v>741</v>
      </c>
      <c r="D26" s="34" t="s">
        <v>479</v>
      </c>
      <c r="E26" s="35"/>
      <c r="F26" s="35"/>
      <c r="G26" s="117" t="s">
        <v>282</v>
      </c>
      <c r="H26" s="35">
        <v>3</v>
      </c>
      <c r="I26" s="117" t="s">
        <v>1141</v>
      </c>
      <c r="J26" s="117" t="s">
        <v>1142</v>
      </c>
      <c r="K26" s="117" t="s">
        <v>1262</v>
      </c>
      <c r="L26" s="117" t="s">
        <v>1262</v>
      </c>
      <c r="M26" s="117" t="s">
        <v>1262</v>
      </c>
      <c r="N26" s="118">
        <v>1</v>
      </c>
    </row>
    <row r="27" spans="1:14" ht="35.1" customHeight="1" x14ac:dyDescent="0.3">
      <c r="A27" s="60">
        <v>36992</v>
      </c>
      <c r="B27" s="34" t="s">
        <v>597</v>
      </c>
      <c r="C27" s="37" t="s">
        <v>1139</v>
      </c>
      <c r="D27" s="34" t="s">
        <v>479</v>
      </c>
      <c r="E27" s="35"/>
      <c r="F27" s="35"/>
      <c r="G27" s="117" t="s">
        <v>282</v>
      </c>
      <c r="H27" s="35">
        <v>1</v>
      </c>
      <c r="I27" s="117" t="s">
        <v>328</v>
      </c>
      <c r="J27" s="117" t="s">
        <v>1140</v>
      </c>
      <c r="K27" s="117" t="s">
        <v>1265</v>
      </c>
      <c r="L27" s="117" t="s">
        <v>1265</v>
      </c>
      <c r="M27" s="117" t="s">
        <v>1265</v>
      </c>
      <c r="N27" s="118">
        <v>1</v>
      </c>
    </row>
    <row r="28" spans="1:14" ht="35.1" customHeight="1" x14ac:dyDescent="0.3">
      <c r="A28" s="60">
        <v>36992</v>
      </c>
      <c r="B28" s="34" t="s">
        <v>597</v>
      </c>
      <c r="C28" s="37" t="s">
        <v>522</v>
      </c>
      <c r="D28" s="34" t="s">
        <v>634</v>
      </c>
      <c r="E28" s="35"/>
      <c r="F28" s="35"/>
      <c r="G28" s="117" t="s">
        <v>282</v>
      </c>
      <c r="H28" s="35">
        <v>1</v>
      </c>
      <c r="I28" s="117" t="s">
        <v>1278</v>
      </c>
      <c r="J28" s="117" t="s">
        <v>1140</v>
      </c>
      <c r="K28" s="117" t="s">
        <v>1265</v>
      </c>
      <c r="L28" s="117" t="s">
        <v>1265</v>
      </c>
      <c r="M28" s="117" t="s">
        <v>1265</v>
      </c>
      <c r="N28" s="118">
        <v>1</v>
      </c>
    </row>
    <row r="29" spans="1:14" ht="14.4" thickBot="1" x14ac:dyDescent="0.35">
      <c r="A29" s="106"/>
      <c r="B29" s="107"/>
      <c r="C29" s="108"/>
      <c r="D29" s="107"/>
      <c r="E29" s="73"/>
      <c r="F29" s="73"/>
      <c r="G29" s="109"/>
      <c r="H29" s="73"/>
      <c r="I29" s="109"/>
      <c r="J29" s="109"/>
      <c r="K29" s="109"/>
      <c r="L29" s="109"/>
      <c r="M29" s="109"/>
      <c r="N29" s="110"/>
    </row>
    <row r="30" spans="1:14" x14ac:dyDescent="0.3">
      <c r="A30" s="129" t="s">
        <v>157</v>
      </c>
      <c r="B30" s="133"/>
      <c r="C30" s="134"/>
      <c r="D30" s="130">
        <f>COUNT(H31:H78)</f>
        <v>44</v>
      </c>
      <c r="E30" s="73"/>
      <c r="F30" s="73"/>
      <c r="G30" s="109"/>
      <c r="H30" s="73"/>
      <c r="I30" s="109"/>
      <c r="J30" s="109"/>
      <c r="K30" s="109"/>
      <c r="L30" s="109"/>
      <c r="M30" s="109"/>
      <c r="N30" s="110"/>
    </row>
    <row r="31" spans="1:14" x14ac:dyDescent="0.3">
      <c r="A31" s="141"/>
      <c r="B31" s="65"/>
      <c r="C31" s="142"/>
      <c r="D31" s="65"/>
      <c r="E31" s="35"/>
      <c r="F31" s="35"/>
      <c r="G31" s="117"/>
      <c r="H31" s="35"/>
      <c r="I31" s="117"/>
      <c r="J31" s="117"/>
      <c r="K31" s="117"/>
      <c r="L31" s="117"/>
      <c r="M31" s="117"/>
      <c r="N31" s="118"/>
    </row>
    <row r="32" spans="1:14" ht="35.1" customHeight="1" x14ac:dyDescent="0.3">
      <c r="A32" s="141"/>
      <c r="B32" s="65"/>
      <c r="C32" s="142"/>
      <c r="D32" s="65"/>
      <c r="E32" s="35"/>
      <c r="F32" s="35"/>
      <c r="G32" s="117"/>
      <c r="H32" s="35"/>
      <c r="I32" s="117"/>
      <c r="J32" s="117"/>
      <c r="K32" s="117"/>
      <c r="L32" s="117"/>
      <c r="M32" s="117"/>
      <c r="N32" s="118"/>
    </row>
    <row r="33" spans="1:14" ht="35.1" customHeight="1" x14ac:dyDescent="0.3">
      <c r="A33" s="141"/>
      <c r="B33" s="65"/>
      <c r="C33" s="142"/>
      <c r="D33" s="65"/>
      <c r="E33" s="35"/>
      <c r="F33" s="35"/>
      <c r="G33" s="117"/>
      <c r="H33" s="35"/>
      <c r="I33" s="117"/>
      <c r="J33" s="117"/>
      <c r="K33" s="117"/>
      <c r="L33" s="117"/>
      <c r="M33" s="117"/>
      <c r="N33" s="118"/>
    </row>
    <row r="34" spans="1:14" ht="35.1" customHeight="1" x14ac:dyDescent="0.3">
      <c r="A34" s="141">
        <v>36991</v>
      </c>
      <c r="B34" s="65" t="s">
        <v>597</v>
      </c>
      <c r="C34" s="142" t="s">
        <v>741</v>
      </c>
      <c r="D34" s="65" t="s">
        <v>479</v>
      </c>
      <c r="E34" s="35"/>
      <c r="F34" s="35"/>
      <c r="G34" s="117" t="s">
        <v>282</v>
      </c>
      <c r="H34" s="35">
        <v>1</v>
      </c>
      <c r="I34" s="117" t="s">
        <v>1105</v>
      </c>
      <c r="J34" s="117" t="s">
        <v>1106</v>
      </c>
      <c r="K34" s="117" t="s">
        <v>1262</v>
      </c>
      <c r="L34" s="117" t="s">
        <v>1262</v>
      </c>
      <c r="M34" s="117" t="s">
        <v>1262</v>
      </c>
      <c r="N34" s="118">
        <v>0</v>
      </c>
    </row>
    <row r="35" spans="1:14" ht="35.1" customHeight="1" x14ac:dyDescent="0.3">
      <c r="A35" s="141">
        <v>36991</v>
      </c>
      <c r="B35" s="65" t="s">
        <v>597</v>
      </c>
      <c r="C35" s="142" t="s">
        <v>802</v>
      </c>
      <c r="D35" s="65" t="s">
        <v>479</v>
      </c>
      <c r="E35" s="35"/>
      <c r="F35" s="35"/>
      <c r="G35" s="117" t="s">
        <v>282</v>
      </c>
      <c r="H35" s="35">
        <v>1</v>
      </c>
      <c r="I35" s="117" t="s">
        <v>1105</v>
      </c>
      <c r="J35" s="117" t="s">
        <v>1106</v>
      </c>
      <c r="K35" s="117" t="s">
        <v>1262</v>
      </c>
      <c r="L35" s="117" t="s">
        <v>1262</v>
      </c>
      <c r="M35" s="117" t="s">
        <v>1262</v>
      </c>
      <c r="N35" s="118">
        <v>0</v>
      </c>
    </row>
    <row r="36" spans="1:14" ht="35.1" customHeight="1" x14ac:dyDescent="0.3">
      <c r="A36" s="141">
        <v>36991</v>
      </c>
      <c r="B36" s="65" t="s">
        <v>597</v>
      </c>
      <c r="C36" s="142" t="s">
        <v>832</v>
      </c>
      <c r="D36" s="65" t="s">
        <v>479</v>
      </c>
      <c r="E36" s="35"/>
      <c r="F36" s="35"/>
      <c r="G36" s="117" t="s">
        <v>282</v>
      </c>
      <c r="H36" s="35">
        <v>1</v>
      </c>
      <c r="I36" s="117" t="s">
        <v>1107</v>
      </c>
      <c r="J36" s="117" t="s">
        <v>1110</v>
      </c>
      <c r="K36" s="117" t="s">
        <v>1265</v>
      </c>
      <c r="L36" s="117" t="s">
        <v>1265</v>
      </c>
      <c r="M36" s="117" t="s">
        <v>1265</v>
      </c>
      <c r="N36" s="118">
        <v>1</v>
      </c>
    </row>
    <row r="37" spans="1:14" ht="35.1" customHeight="1" x14ac:dyDescent="0.3">
      <c r="A37" s="141">
        <v>36991</v>
      </c>
      <c r="B37" s="65" t="s">
        <v>597</v>
      </c>
      <c r="C37" s="142" t="s">
        <v>833</v>
      </c>
      <c r="D37" s="65" t="s">
        <v>479</v>
      </c>
      <c r="E37" s="35"/>
      <c r="F37" s="35"/>
      <c r="G37" s="117" t="s">
        <v>282</v>
      </c>
      <c r="H37" s="35">
        <v>1</v>
      </c>
      <c r="I37" s="117" t="s">
        <v>1107</v>
      </c>
      <c r="J37" s="117" t="s">
        <v>1110</v>
      </c>
      <c r="K37" s="117" t="s">
        <v>1265</v>
      </c>
      <c r="L37" s="117" t="s">
        <v>1265</v>
      </c>
      <c r="M37" s="117" t="s">
        <v>1265</v>
      </c>
      <c r="N37" s="118">
        <v>1</v>
      </c>
    </row>
    <row r="38" spans="1:14" ht="35.1" customHeight="1" x14ac:dyDescent="0.3">
      <c r="A38" s="141">
        <v>36991</v>
      </c>
      <c r="B38" s="65" t="s">
        <v>597</v>
      </c>
      <c r="C38" s="142" t="s">
        <v>1108</v>
      </c>
      <c r="D38" s="65"/>
      <c r="E38" s="35"/>
      <c r="F38" s="35"/>
      <c r="G38" s="117" t="s">
        <v>282</v>
      </c>
      <c r="H38" s="35">
        <v>1</v>
      </c>
      <c r="I38" s="117" t="s">
        <v>1109</v>
      </c>
      <c r="J38" s="117" t="s">
        <v>1110</v>
      </c>
      <c r="K38" s="117" t="s">
        <v>1265</v>
      </c>
      <c r="L38" s="117" t="s">
        <v>1265</v>
      </c>
      <c r="M38" s="117" t="s">
        <v>1265</v>
      </c>
      <c r="N38" s="118">
        <v>1</v>
      </c>
    </row>
    <row r="39" spans="1:14" ht="35.1" customHeight="1" x14ac:dyDescent="0.3">
      <c r="A39" s="141">
        <v>36991</v>
      </c>
      <c r="B39" s="65" t="s">
        <v>597</v>
      </c>
      <c r="C39" s="142" t="s">
        <v>305</v>
      </c>
      <c r="D39" s="65" t="s">
        <v>482</v>
      </c>
      <c r="E39" s="35"/>
      <c r="F39" s="35"/>
      <c r="G39" s="117" t="s">
        <v>282</v>
      </c>
      <c r="H39" s="35">
        <v>1</v>
      </c>
      <c r="I39" s="117" t="s">
        <v>16</v>
      </c>
      <c r="J39" s="117" t="s">
        <v>512</v>
      </c>
      <c r="K39" s="117" t="s">
        <v>1262</v>
      </c>
      <c r="L39" s="117" t="s">
        <v>1265</v>
      </c>
      <c r="M39" s="117" t="s">
        <v>1265</v>
      </c>
      <c r="N39" s="118">
        <v>1</v>
      </c>
    </row>
    <row r="40" spans="1:14" ht="35.1" customHeight="1" x14ac:dyDescent="0.3">
      <c r="A40" s="141">
        <v>36990</v>
      </c>
      <c r="B40" s="65" t="s">
        <v>597</v>
      </c>
      <c r="C40" s="142" t="s">
        <v>158</v>
      </c>
      <c r="D40" s="65" t="s">
        <v>825</v>
      </c>
      <c r="E40" s="35"/>
      <c r="F40" s="35"/>
      <c r="G40" s="117" t="s">
        <v>627</v>
      </c>
      <c r="H40" s="159" t="s">
        <v>160</v>
      </c>
      <c r="I40" s="117" t="s">
        <v>161</v>
      </c>
      <c r="J40" s="117" t="s">
        <v>162</v>
      </c>
      <c r="K40" s="117" t="s">
        <v>1262</v>
      </c>
      <c r="L40" s="117" t="s">
        <v>1262</v>
      </c>
      <c r="M40" s="117" t="s">
        <v>1262</v>
      </c>
      <c r="N40" s="118">
        <v>1</v>
      </c>
    </row>
    <row r="41" spans="1:14" ht="35.1" customHeight="1" x14ac:dyDescent="0.3">
      <c r="A41" s="141">
        <v>36990</v>
      </c>
      <c r="B41" s="65" t="s">
        <v>597</v>
      </c>
      <c r="C41" s="142" t="s">
        <v>159</v>
      </c>
      <c r="D41" s="65" t="s">
        <v>264</v>
      </c>
      <c r="E41" s="35"/>
      <c r="F41" s="35"/>
      <c r="G41" s="117" t="s">
        <v>627</v>
      </c>
      <c r="H41" s="35">
        <v>1</v>
      </c>
      <c r="I41" s="117" t="s">
        <v>161</v>
      </c>
      <c r="J41" s="117" t="s">
        <v>162</v>
      </c>
      <c r="K41" s="117" t="s">
        <v>1262</v>
      </c>
      <c r="L41" s="117" t="s">
        <v>1262</v>
      </c>
      <c r="M41" s="117" t="s">
        <v>1262</v>
      </c>
      <c r="N41" s="118">
        <v>1</v>
      </c>
    </row>
    <row r="42" spans="1:14" ht="35.1" customHeight="1" x14ac:dyDescent="0.3">
      <c r="A42" s="141">
        <v>36990</v>
      </c>
      <c r="B42" s="65" t="s">
        <v>597</v>
      </c>
      <c r="C42" s="142" t="s">
        <v>152</v>
      </c>
      <c r="D42" s="65"/>
      <c r="E42" s="35"/>
      <c r="F42" s="35"/>
      <c r="G42" s="117" t="s">
        <v>282</v>
      </c>
      <c r="H42" s="35">
        <v>1</v>
      </c>
      <c r="I42" s="117" t="s">
        <v>155</v>
      </c>
      <c r="J42" s="117" t="s">
        <v>156</v>
      </c>
      <c r="K42" s="117" t="s">
        <v>1265</v>
      </c>
      <c r="L42" s="117" t="s">
        <v>1265</v>
      </c>
      <c r="M42" s="117" t="s">
        <v>1265</v>
      </c>
      <c r="N42" s="118">
        <v>1</v>
      </c>
    </row>
    <row r="43" spans="1:14" ht="35.1" customHeight="1" x14ac:dyDescent="0.3">
      <c r="A43" s="141">
        <v>36990</v>
      </c>
      <c r="B43" s="65" t="s">
        <v>597</v>
      </c>
      <c r="C43" s="142" t="s">
        <v>153</v>
      </c>
      <c r="D43" s="65"/>
      <c r="E43" s="35"/>
      <c r="F43" s="35"/>
      <c r="G43" s="117" t="s">
        <v>282</v>
      </c>
      <c r="H43" s="35">
        <v>1</v>
      </c>
      <c r="I43" s="117" t="s">
        <v>155</v>
      </c>
      <c r="J43" s="117" t="s">
        <v>156</v>
      </c>
      <c r="K43" s="117" t="s">
        <v>1265</v>
      </c>
      <c r="L43" s="117" t="s">
        <v>1265</v>
      </c>
      <c r="M43" s="117" t="s">
        <v>1265</v>
      </c>
      <c r="N43" s="118">
        <v>1</v>
      </c>
    </row>
    <row r="44" spans="1:14" ht="35.1" customHeight="1" x14ac:dyDescent="0.3">
      <c r="A44" s="141">
        <v>36990</v>
      </c>
      <c r="B44" s="65" t="s">
        <v>597</v>
      </c>
      <c r="C44" s="142" t="s">
        <v>154</v>
      </c>
      <c r="D44" s="65"/>
      <c r="E44" s="35"/>
      <c r="F44" s="35"/>
      <c r="G44" s="117" t="s">
        <v>282</v>
      </c>
      <c r="H44" s="35">
        <v>1</v>
      </c>
      <c r="I44" s="117" t="s">
        <v>155</v>
      </c>
      <c r="J44" s="117" t="s">
        <v>156</v>
      </c>
      <c r="K44" s="117" t="s">
        <v>1265</v>
      </c>
      <c r="L44" s="117" t="s">
        <v>1265</v>
      </c>
      <c r="M44" s="117" t="s">
        <v>1265</v>
      </c>
      <c r="N44" s="118">
        <v>1</v>
      </c>
    </row>
    <row r="45" spans="1:14" ht="35.1" customHeight="1" x14ac:dyDescent="0.3">
      <c r="A45" s="141">
        <v>36990</v>
      </c>
      <c r="B45" s="65" t="s">
        <v>597</v>
      </c>
      <c r="C45" s="142" t="s">
        <v>151</v>
      </c>
      <c r="D45" s="65" t="s">
        <v>481</v>
      </c>
      <c r="E45" s="35"/>
      <c r="F45" s="35"/>
      <c r="G45" s="117" t="s">
        <v>282</v>
      </c>
      <c r="H45" s="35">
        <v>1</v>
      </c>
      <c r="I45" s="117" t="s">
        <v>150</v>
      </c>
      <c r="J45" s="117" t="s">
        <v>512</v>
      </c>
      <c r="K45" s="117" t="s">
        <v>1265</v>
      </c>
      <c r="L45" s="117" t="s">
        <v>1265</v>
      </c>
      <c r="M45" s="117" t="s">
        <v>1265</v>
      </c>
      <c r="N45" s="118">
        <v>1</v>
      </c>
    </row>
    <row r="46" spans="1:14" ht="35.1" customHeight="1" x14ac:dyDescent="0.3">
      <c r="A46" s="141">
        <v>36990</v>
      </c>
      <c r="B46" s="65" t="s">
        <v>597</v>
      </c>
      <c r="C46" s="142" t="s">
        <v>149</v>
      </c>
      <c r="D46" s="65" t="s">
        <v>481</v>
      </c>
      <c r="E46" s="35"/>
      <c r="F46" s="35"/>
      <c r="G46" s="117" t="s">
        <v>282</v>
      </c>
      <c r="H46" s="35">
        <v>1</v>
      </c>
      <c r="I46" s="117" t="s">
        <v>146</v>
      </c>
      <c r="J46" s="117" t="s">
        <v>512</v>
      </c>
      <c r="K46" s="117" t="s">
        <v>1265</v>
      </c>
      <c r="L46" s="117" t="s">
        <v>1265</v>
      </c>
      <c r="M46" s="117" t="s">
        <v>1265</v>
      </c>
      <c r="N46" s="118">
        <v>1</v>
      </c>
    </row>
    <row r="47" spans="1:14" ht="35.1" customHeight="1" x14ac:dyDescent="0.3">
      <c r="A47" s="141">
        <v>36990</v>
      </c>
      <c r="B47" s="65" t="s">
        <v>597</v>
      </c>
      <c r="C47" s="142" t="s">
        <v>145</v>
      </c>
      <c r="D47" s="65" t="s">
        <v>481</v>
      </c>
      <c r="E47" s="35"/>
      <c r="F47" s="35"/>
      <c r="G47" s="117" t="s">
        <v>282</v>
      </c>
      <c r="H47" s="35">
        <v>1</v>
      </c>
      <c r="I47" s="117" t="s">
        <v>146</v>
      </c>
      <c r="J47" s="117" t="s">
        <v>512</v>
      </c>
      <c r="K47" s="117" t="s">
        <v>1265</v>
      </c>
      <c r="L47" s="117" t="s">
        <v>1265</v>
      </c>
      <c r="M47" s="117" t="s">
        <v>1265</v>
      </c>
      <c r="N47" s="118">
        <v>1</v>
      </c>
    </row>
    <row r="48" spans="1:14" ht="35.1" customHeight="1" x14ac:dyDescent="0.3">
      <c r="A48" s="141">
        <v>36990</v>
      </c>
      <c r="B48" s="65" t="s">
        <v>597</v>
      </c>
      <c r="C48" s="142" t="s">
        <v>144</v>
      </c>
      <c r="D48" s="65" t="s">
        <v>479</v>
      </c>
      <c r="E48" s="35"/>
      <c r="F48" s="35"/>
      <c r="G48" s="117" t="s">
        <v>282</v>
      </c>
      <c r="H48" s="35">
        <v>1</v>
      </c>
      <c r="I48" s="117" t="s">
        <v>147</v>
      </c>
      <c r="J48" s="117" t="s">
        <v>148</v>
      </c>
      <c r="K48" s="117" t="s">
        <v>1262</v>
      </c>
      <c r="L48" s="117" t="s">
        <v>1262</v>
      </c>
      <c r="M48" s="117" t="s">
        <v>1262</v>
      </c>
      <c r="N48" s="118">
        <v>1</v>
      </c>
    </row>
    <row r="49" spans="1:14" ht="35.1" customHeight="1" x14ac:dyDescent="0.3">
      <c r="A49" s="141">
        <v>36990</v>
      </c>
      <c r="B49" s="65" t="s">
        <v>597</v>
      </c>
      <c r="C49" s="142" t="s">
        <v>143</v>
      </c>
      <c r="D49" s="65" t="s">
        <v>22</v>
      </c>
      <c r="E49" s="35"/>
      <c r="F49" s="35"/>
      <c r="G49" s="117" t="s">
        <v>282</v>
      </c>
      <c r="H49" s="35">
        <v>1</v>
      </c>
      <c r="I49" s="117" t="s">
        <v>142</v>
      </c>
      <c r="J49" s="117" t="s">
        <v>512</v>
      </c>
      <c r="K49" s="117" t="s">
        <v>1262</v>
      </c>
      <c r="L49" s="117" t="s">
        <v>1262</v>
      </c>
      <c r="M49" s="117" t="s">
        <v>1262</v>
      </c>
      <c r="N49" s="118">
        <v>1</v>
      </c>
    </row>
    <row r="50" spans="1:14" ht="35.1" customHeight="1" x14ac:dyDescent="0.3">
      <c r="A50" s="141">
        <v>36990</v>
      </c>
      <c r="B50" s="65" t="s">
        <v>597</v>
      </c>
      <c r="C50" s="142" t="s">
        <v>39</v>
      </c>
      <c r="D50" s="65" t="s">
        <v>22</v>
      </c>
      <c r="E50" s="35"/>
      <c r="F50" s="35"/>
      <c r="G50" s="117" t="s">
        <v>282</v>
      </c>
      <c r="H50" s="35">
        <v>1</v>
      </c>
      <c r="I50" s="117" t="s">
        <v>142</v>
      </c>
      <c r="J50" s="117" t="s">
        <v>512</v>
      </c>
      <c r="K50" s="117" t="s">
        <v>1262</v>
      </c>
      <c r="L50" s="117" t="s">
        <v>1262</v>
      </c>
      <c r="M50" s="117" t="s">
        <v>1262</v>
      </c>
      <c r="N50" s="118">
        <v>1</v>
      </c>
    </row>
    <row r="51" spans="1:14" ht="35.1" customHeight="1" x14ac:dyDescent="0.3">
      <c r="A51" s="141">
        <v>36990</v>
      </c>
      <c r="B51" s="65" t="s">
        <v>597</v>
      </c>
      <c r="C51" s="142" t="s">
        <v>802</v>
      </c>
      <c r="D51" s="65" t="s">
        <v>479</v>
      </c>
      <c r="E51" s="35"/>
      <c r="F51" s="35"/>
      <c r="G51" s="117" t="s">
        <v>282</v>
      </c>
      <c r="H51" s="35">
        <v>3</v>
      </c>
      <c r="I51" s="117" t="s">
        <v>140</v>
      </c>
      <c r="J51" s="117" t="s">
        <v>141</v>
      </c>
      <c r="K51" s="117" t="s">
        <v>1262</v>
      </c>
      <c r="L51" s="117" t="s">
        <v>1262</v>
      </c>
      <c r="M51" s="117" t="s">
        <v>1262</v>
      </c>
      <c r="N51" s="118">
        <v>1</v>
      </c>
    </row>
    <row r="52" spans="1:14" ht="35.1" customHeight="1" x14ac:dyDescent="0.3">
      <c r="A52" s="141">
        <v>36990</v>
      </c>
      <c r="B52" s="65" t="s">
        <v>597</v>
      </c>
      <c r="C52" s="142" t="s">
        <v>741</v>
      </c>
      <c r="D52" s="65" t="s">
        <v>479</v>
      </c>
      <c r="E52" s="35"/>
      <c r="F52" s="35"/>
      <c r="G52" s="117" t="s">
        <v>282</v>
      </c>
      <c r="H52" s="35">
        <v>3</v>
      </c>
      <c r="I52" s="117" t="s">
        <v>138</v>
      </c>
      <c r="J52" s="117" t="s">
        <v>139</v>
      </c>
      <c r="K52" s="117" t="s">
        <v>1262</v>
      </c>
      <c r="L52" s="117" t="s">
        <v>1262</v>
      </c>
      <c r="M52" s="117" t="s">
        <v>1262</v>
      </c>
      <c r="N52" s="118">
        <v>0</v>
      </c>
    </row>
    <row r="53" spans="1:14" ht="39.9" customHeight="1" x14ac:dyDescent="0.3">
      <c r="A53" s="141">
        <v>36987</v>
      </c>
      <c r="B53" s="65" t="s">
        <v>597</v>
      </c>
      <c r="C53" s="142" t="s">
        <v>741</v>
      </c>
      <c r="D53" s="65" t="s">
        <v>479</v>
      </c>
      <c r="E53" s="35"/>
      <c r="F53" s="35"/>
      <c r="G53" s="117" t="s">
        <v>282</v>
      </c>
      <c r="H53" s="35">
        <v>3</v>
      </c>
      <c r="I53" s="117" t="s">
        <v>135</v>
      </c>
      <c r="J53" s="117" t="s">
        <v>137</v>
      </c>
      <c r="K53" s="117" t="s">
        <v>1262</v>
      </c>
      <c r="L53" s="117" t="s">
        <v>1262</v>
      </c>
      <c r="M53" s="117" t="s">
        <v>1262</v>
      </c>
      <c r="N53" s="118">
        <v>0</v>
      </c>
    </row>
    <row r="54" spans="1:14" ht="35.1" customHeight="1" x14ac:dyDescent="0.3">
      <c r="A54" s="141">
        <v>36987</v>
      </c>
      <c r="B54" s="65" t="s">
        <v>597</v>
      </c>
      <c r="C54" s="142" t="s">
        <v>981</v>
      </c>
      <c r="D54" s="65" t="s">
        <v>479</v>
      </c>
      <c r="E54" s="35"/>
      <c r="F54" s="35"/>
      <c r="G54" s="117" t="s">
        <v>282</v>
      </c>
      <c r="H54" s="35">
        <v>3</v>
      </c>
      <c r="I54" s="117" t="s">
        <v>134</v>
      </c>
      <c r="J54" s="117" t="s">
        <v>136</v>
      </c>
      <c r="K54" s="117" t="s">
        <v>1262</v>
      </c>
      <c r="L54" s="117" t="s">
        <v>1262</v>
      </c>
      <c r="M54" s="117" t="s">
        <v>1262</v>
      </c>
      <c r="N54" s="118">
        <v>0</v>
      </c>
    </row>
    <row r="55" spans="1:14" ht="27" customHeight="1" x14ac:dyDescent="0.3">
      <c r="A55" s="141">
        <v>36987</v>
      </c>
      <c r="B55" s="65" t="s">
        <v>597</v>
      </c>
      <c r="C55" s="142" t="s">
        <v>4</v>
      </c>
      <c r="D55" s="34" t="s">
        <v>879</v>
      </c>
      <c r="E55" s="73"/>
      <c r="F55" s="73"/>
      <c r="G55" s="117" t="s">
        <v>282</v>
      </c>
      <c r="H55" s="35">
        <v>1</v>
      </c>
      <c r="I55" s="67" t="s">
        <v>415</v>
      </c>
      <c r="J55" s="117" t="s">
        <v>512</v>
      </c>
      <c r="K55" s="117" t="s">
        <v>1265</v>
      </c>
      <c r="L55" s="117" t="s">
        <v>1265</v>
      </c>
      <c r="M55" s="117" t="s">
        <v>1265</v>
      </c>
      <c r="N55" s="118">
        <v>0</v>
      </c>
    </row>
    <row r="56" spans="1:14" ht="27" customHeight="1" x14ac:dyDescent="0.3">
      <c r="A56" s="141">
        <v>36987</v>
      </c>
      <c r="B56" s="65" t="s">
        <v>597</v>
      </c>
      <c r="C56" s="142" t="s">
        <v>916</v>
      </c>
      <c r="D56" s="34" t="s">
        <v>879</v>
      </c>
      <c r="E56" s="73"/>
      <c r="F56" s="73"/>
      <c r="G56" s="117" t="s">
        <v>282</v>
      </c>
      <c r="H56" s="35">
        <v>1</v>
      </c>
      <c r="I56" s="67" t="s">
        <v>415</v>
      </c>
      <c r="J56" s="117" t="s">
        <v>512</v>
      </c>
      <c r="K56" s="117" t="s">
        <v>1265</v>
      </c>
      <c r="L56" s="117" t="s">
        <v>1265</v>
      </c>
      <c r="M56" s="117" t="s">
        <v>1265</v>
      </c>
      <c r="N56" s="118">
        <v>0</v>
      </c>
    </row>
    <row r="57" spans="1:14" ht="27" customHeight="1" x14ac:dyDescent="0.3">
      <c r="A57" s="141">
        <v>36987</v>
      </c>
      <c r="B57" s="65" t="s">
        <v>597</v>
      </c>
      <c r="C57" s="142" t="s">
        <v>917</v>
      </c>
      <c r="D57" s="34" t="s">
        <v>879</v>
      </c>
      <c r="E57" s="73"/>
      <c r="F57" s="73"/>
      <c r="G57" s="117" t="s">
        <v>282</v>
      </c>
      <c r="H57" s="35">
        <v>1</v>
      </c>
      <c r="I57" s="67" t="s">
        <v>415</v>
      </c>
      <c r="J57" s="117" t="s">
        <v>512</v>
      </c>
      <c r="K57" s="117" t="s">
        <v>1265</v>
      </c>
      <c r="L57" s="117" t="s">
        <v>1265</v>
      </c>
      <c r="M57" s="117" t="s">
        <v>1265</v>
      </c>
      <c r="N57" s="118">
        <v>0</v>
      </c>
    </row>
    <row r="58" spans="1:14" ht="27" customHeight="1" x14ac:dyDescent="0.3">
      <c r="A58" s="141">
        <v>36987</v>
      </c>
      <c r="B58" s="65" t="s">
        <v>597</v>
      </c>
      <c r="C58" s="142" t="s">
        <v>530</v>
      </c>
      <c r="D58" s="34" t="s">
        <v>879</v>
      </c>
      <c r="E58" s="73"/>
      <c r="F58" s="73"/>
      <c r="G58" s="117" t="s">
        <v>282</v>
      </c>
      <c r="H58" s="35">
        <v>1</v>
      </c>
      <c r="I58" s="67" t="s">
        <v>533</v>
      </c>
      <c r="J58" s="117" t="s">
        <v>512</v>
      </c>
      <c r="K58" s="117" t="s">
        <v>1265</v>
      </c>
      <c r="L58" s="117" t="s">
        <v>1265</v>
      </c>
      <c r="M58" s="117" t="s">
        <v>1265</v>
      </c>
      <c r="N58" s="118">
        <v>0</v>
      </c>
    </row>
    <row r="59" spans="1:14" ht="27" customHeight="1" x14ac:dyDescent="0.3">
      <c r="A59" s="141">
        <v>36987</v>
      </c>
      <c r="B59" s="65" t="s">
        <v>597</v>
      </c>
      <c r="C59" s="142" t="s">
        <v>531</v>
      </c>
      <c r="D59" s="34" t="s">
        <v>879</v>
      </c>
      <c r="E59" s="73"/>
      <c r="F59" s="73"/>
      <c r="G59" s="117" t="s">
        <v>282</v>
      </c>
      <c r="H59" s="35">
        <v>1</v>
      </c>
      <c r="I59" s="117" t="s">
        <v>534</v>
      </c>
      <c r="J59" s="67" t="s">
        <v>547</v>
      </c>
      <c r="K59" s="117" t="s">
        <v>1265</v>
      </c>
      <c r="L59" s="117" t="s">
        <v>1265</v>
      </c>
      <c r="M59" s="117" t="s">
        <v>1265</v>
      </c>
      <c r="N59" s="118">
        <v>0</v>
      </c>
    </row>
    <row r="60" spans="1:14" ht="27" customHeight="1" x14ac:dyDescent="0.3">
      <c r="A60" s="141">
        <v>36987</v>
      </c>
      <c r="B60" s="65" t="s">
        <v>597</v>
      </c>
      <c r="C60" s="142" t="s">
        <v>532</v>
      </c>
      <c r="D60" s="34" t="s">
        <v>879</v>
      </c>
      <c r="E60" s="73"/>
      <c r="F60" s="73"/>
      <c r="G60" s="117" t="s">
        <v>282</v>
      </c>
      <c r="H60" s="35">
        <v>1</v>
      </c>
      <c r="I60" s="117" t="s">
        <v>534</v>
      </c>
      <c r="J60" s="67" t="s">
        <v>547</v>
      </c>
      <c r="K60" s="117" t="s">
        <v>1265</v>
      </c>
      <c r="L60" s="117" t="s">
        <v>1265</v>
      </c>
      <c r="M60" s="117" t="s">
        <v>1265</v>
      </c>
      <c r="N60" s="118">
        <v>0</v>
      </c>
    </row>
    <row r="61" spans="1:14" ht="27" customHeight="1" x14ac:dyDescent="0.3">
      <c r="A61" s="141">
        <v>36987</v>
      </c>
      <c r="B61" s="65" t="s">
        <v>597</v>
      </c>
      <c r="C61" s="142" t="s">
        <v>28</v>
      </c>
      <c r="D61" s="34" t="s">
        <v>879</v>
      </c>
      <c r="E61" s="73"/>
      <c r="F61" s="73"/>
      <c r="G61" s="117" t="s">
        <v>282</v>
      </c>
      <c r="H61" s="35">
        <v>1</v>
      </c>
      <c r="I61" s="67" t="s">
        <v>415</v>
      </c>
      <c r="J61" s="117" t="s">
        <v>512</v>
      </c>
      <c r="K61" s="117" t="s">
        <v>1265</v>
      </c>
      <c r="L61" s="117" t="s">
        <v>1265</v>
      </c>
      <c r="M61" s="117" t="s">
        <v>1265</v>
      </c>
      <c r="N61" s="118">
        <v>0</v>
      </c>
    </row>
    <row r="62" spans="1:14" ht="27" customHeight="1" x14ac:dyDescent="0.3">
      <c r="A62" s="141">
        <v>36987</v>
      </c>
      <c r="B62" s="65" t="s">
        <v>597</v>
      </c>
      <c r="C62" s="142" t="s">
        <v>115</v>
      </c>
      <c r="D62" s="65" t="s">
        <v>634</v>
      </c>
      <c r="E62" s="73"/>
      <c r="F62" s="73"/>
      <c r="G62" s="117" t="s">
        <v>282</v>
      </c>
      <c r="H62" s="35">
        <v>1</v>
      </c>
      <c r="I62" s="67" t="s">
        <v>16</v>
      </c>
      <c r="J62" s="67" t="s">
        <v>18</v>
      </c>
      <c r="K62" s="117" t="s">
        <v>1262</v>
      </c>
      <c r="L62" s="117" t="s">
        <v>1262</v>
      </c>
      <c r="M62" s="117" t="s">
        <v>1262</v>
      </c>
      <c r="N62" s="118">
        <v>0</v>
      </c>
    </row>
    <row r="63" spans="1:14" ht="27" customHeight="1" x14ac:dyDescent="0.3">
      <c r="A63" s="141">
        <v>36987</v>
      </c>
      <c r="B63" s="65" t="s">
        <v>597</v>
      </c>
      <c r="C63" s="142" t="s">
        <v>116</v>
      </c>
      <c r="D63" s="65" t="s">
        <v>634</v>
      </c>
      <c r="E63" s="73"/>
      <c r="F63" s="73"/>
      <c r="G63" s="117" t="s">
        <v>282</v>
      </c>
      <c r="H63" s="35">
        <v>1</v>
      </c>
      <c r="I63" s="67" t="s">
        <v>16</v>
      </c>
      <c r="J63" s="67" t="s">
        <v>18</v>
      </c>
      <c r="K63" s="117" t="s">
        <v>1262</v>
      </c>
      <c r="L63" s="117" t="s">
        <v>1262</v>
      </c>
      <c r="M63" s="117" t="s">
        <v>1262</v>
      </c>
      <c r="N63" s="118">
        <v>0</v>
      </c>
    </row>
    <row r="64" spans="1:14" ht="30" customHeight="1" x14ac:dyDescent="0.3">
      <c r="A64" s="141">
        <v>36986</v>
      </c>
      <c r="B64" s="65" t="s">
        <v>597</v>
      </c>
      <c r="C64" s="142" t="s">
        <v>575</v>
      </c>
      <c r="D64" s="65" t="s">
        <v>24</v>
      </c>
      <c r="E64" s="35"/>
      <c r="F64" s="35"/>
      <c r="G64" s="117" t="s">
        <v>282</v>
      </c>
      <c r="H64" s="35">
        <v>1</v>
      </c>
      <c r="I64" s="117" t="s">
        <v>25</v>
      </c>
      <c r="J64" s="117" t="s">
        <v>30</v>
      </c>
      <c r="K64" s="117" t="s">
        <v>1262</v>
      </c>
      <c r="L64" s="117" t="s">
        <v>1262</v>
      </c>
      <c r="M64" s="117" t="s">
        <v>1262</v>
      </c>
      <c r="N64" s="118">
        <v>0</v>
      </c>
    </row>
    <row r="65" spans="1:14" ht="30" customHeight="1" x14ac:dyDescent="0.3">
      <c r="A65" s="141">
        <v>36986</v>
      </c>
      <c r="B65" s="65" t="s">
        <v>597</v>
      </c>
      <c r="C65" s="142" t="s">
        <v>7</v>
      </c>
      <c r="D65" s="65" t="s">
        <v>202</v>
      </c>
      <c r="E65" s="35"/>
      <c r="F65" s="35"/>
      <c r="G65" s="117" t="s">
        <v>282</v>
      </c>
      <c r="H65" s="35">
        <v>1</v>
      </c>
      <c r="I65" s="117" t="s">
        <v>27</v>
      </c>
      <c r="J65" s="117" t="s">
        <v>26</v>
      </c>
      <c r="K65" s="117" t="s">
        <v>1265</v>
      </c>
      <c r="L65" s="117" t="s">
        <v>1265</v>
      </c>
      <c r="M65" s="117" t="s">
        <v>1265</v>
      </c>
      <c r="N65" s="118">
        <v>1</v>
      </c>
    </row>
    <row r="66" spans="1:14" ht="50.1" customHeight="1" x14ac:dyDescent="0.3">
      <c r="A66" s="141">
        <v>36986</v>
      </c>
      <c r="B66" s="65" t="s">
        <v>597</v>
      </c>
      <c r="C66" s="142" t="s">
        <v>28</v>
      </c>
      <c r="D66" s="65"/>
      <c r="E66" s="35"/>
      <c r="F66" s="35"/>
      <c r="G66" s="117" t="s">
        <v>282</v>
      </c>
      <c r="H66" s="35">
        <v>1</v>
      </c>
      <c r="I66" s="117" t="s">
        <v>29</v>
      </c>
      <c r="J66" s="117" t="s">
        <v>512</v>
      </c>
      <c r="K66" s="117" t="s">
        <v>1265</v>
      </c>
      <c r="L66" s="117" t="s">
        <v>1265</v>
      </c>
      <c r="M66" s="117" t="s">
        <v>1265</v>
      </c>
      <c r="N66" s="118">
        <v>1</v>
      </c>
    </row>
    <row r="67" spans="1:14" ht="50.1" customHeight="1" x14ac:dyDescent="0.3">
      <c r="A67" s="141">
        <v>36986</v>
      </c>
      <c r="B67" s="65" t="s">
        <v>597</v>
      </c>
      <c r="C67" s="142" t="s">
        <v>31</v>
      </c>
      <c r="D67" s="65" t="s">
        <v>479</v>
      </c>
      <c r="E67" s="35"/>
      <c r="F67" s="35"/>
      <c r="G67" s="117" t="s">
        <v>282</v>
      </c>
      <c r="H67" s="35">
        <v>1</v>
      </c>
      <c r="I67" s="117" t="s">
        <v>32</v>
      </c>
      <c r="J67" s="117" t="s">
        <v>512</v>
      </c>
      <c r="K67" s="117" t="s">
        <v>1262</v>
      </c>
      <c r="L67" s="117" t="s">
        <v>1262</v>
      </c>
      <c r="M67" s="117" t="s">
        <v>1262</v>
      </c>
      <c r="N67" s="118">
        <v>1</v>
      </c>
    </row>
    <row r="68" spans="1:14" ht="51" customHeight="1" x14ac:dyDescent="0.3">
      <c r="A68" s="141">
        <v>36986</v>
      </c>
      <c r="B68" s="65" t="s">
        <v>597</v>
      </c>
      <c r="C68" s="142" t="s">
        <v>426</v>
      </c>
      <c r="D68" s="65" t="s">
        <v>479</v>
      </c>
      <c r="E68" s="35"/>
      <c r="F68" s="35"/>
      <c r="G68" s="117" t="s">
        <v>282</v>
      </c>
      <c r="H68" s="35">
        <v>1</v>
      </c>
      <c r="I68" s="117" t="s">
        <v>33</v>
      </c>
      <c r="J68" s="117" t="s">
        <v>512</v>
      </c>
      <c r="K68" s="117" t="s">
        <v>1262</v>
      </c>
      <c r="L68" s="117" t="s">
        <v>1262</v>
      </c>
      <c r="M68" s="117" t="s">
        <v>1262</v>
      </c>
      <c r="N68" s="118">
        <v>1</v>
      </c>
    </row>
    <row r="69" spans="1:14" ht="51" customHeight="1" x14ac:dyDescent="0.3">
      <c r="A69" s="158">
        <v>36985</v>
      </c>
      <c r="B69" s="157" t="s">
        <v>597</v>
      </c>
      <c r="C69" s="157" t="s">
        <v>4</v>
      </c>
      <c r="D69" s="65" t="s">
        <v>5</v>
      </c>
      <c r="E69" s="66"/>
      <c r="F69" s="66"/>
      <c r="G69" s="67" t="s">
        <v>282</v>
      </c>
      <c r="H69" s="66">
        <v>1</v>
      </c>
      <c r="I69" s="67" t="s">
        <v>16</v>
      </c>
      <c r="J69" s="117" t="s">
        <v>512</v>
      </c>
      <c r="K69" s="67" t="s">
        <v>1265</v>
      </c>
      <c r="L69" s="67" t="s">
        <v>1265</v>
      </c>
      <c r="M69" s="67" t="s">
        <v>1265</v>
      </c>
      <c r="N69" s="143">
        <v>1</v>
      </c>
    </row>
    <row r="70" spans="1:14" ht="51" customHeight="1" x14ac:dyDescent="0.3">
      <c r="A70" s="158">
        <v>36985</v>
      </c>
      <c r="B70" s="157" t="s">
        <v>597</v>
      </c>
      <c r="C70" s="157" t="s">
        <v>6</v>
      </c>
      <c r="D70" s="65" t="s">
        <v>5</v>
      </c>
      <c r="E70" s="66"/>
      <c r="F70" s="66"/>
      <c r="G70" s="67" t="s">
        <v>282</v>
      </c>
      <c r="H70" s="66">
        <v>1</v>
      </c>
      <c r="I70" s="67" t="s">
        <v>16</v>
      </c>
      <c r="J70" s="117" t="s">
        <v>512</v>
      </c>
      <c r="K70" s="67" t="s">
        <v>1265</v>
      </c>
      <c r="L70" s="67" t="s">
        <v>1265</v>
      </c>
      <c r="M70" s="67" t="s">
        <v>1265</v>
      </c>
      <c r="N70" s="143">
        <v>1</v>
      </c>
    </row>
    <row r="71" spans="1:14" ht="24.9" customHeight="1" x14ac:dyDescent="0.3">
      <c r="A71" s="158">
        <v>36985</v>
      </c>
      <c r="B71" s="157" t="s">
        <v>597</v>
      </c>
      <c r="C71" s="157" t="s">
        <v>7</v>
      </c>
      <c r="D71" s="65" t="s">
        <v>202</v>
      </c>
      <c r="E71" s="66"/>
      <c r="F71" s="66"/>
      <c r="G71" s="67" t="s">
        <v>282</v>
      </c>
      <c r="H71" s="66">
        <v>1</v>
      </c>
      <c r="I71" s="67" t="s">
        <v>8</v>
      </c>
      <c r="J71" s="67" t="s">
        <v>18</v>
      </c>
      <c r="K71" s="67" t="s">
        <v>19</v>
      </c>
      <c r="L71" s="67" t="s">
        <v>1265</v>
      </c>
      <c r="M71" s="67" t="s">
        <v>1265</v>
      </c>
      <c r="N71" s="143">
        <v>0</v>
      </c>
    </row>
    <row r="72" spans="1:14" ht="51" customHeight="1" x14ac:dyDescent="0.3">
      <c r="A72" s="158">
        <v>36985</v>
      </c>
      <c r="B72" s="157" t="s">
        <v>597</v>
      </c>
      <c r="C72" s="157" t="s">
        <v>9</v>
      </c>
      <c r="D72" s="65" t="s">
        <v>479</v>
      </c>
      <c r="E72" s="66"/>
      <c r="F72" s="66"/>
      <c r="G72" s="67" t="s">
        <v>282</v>
      </c>
      <c r="H72" s="66">
        <v>1</v>
      </c>
      <c r="I72" s="67" t="s">
        <v>12</v>
      </c>
      <c r="J72" s="117" t="s">
        <v>512</v>
      </c>
      <c r="K72" s="67" t="s">
        <v>1262</v>
      </c>
      <c r="L72" s="67" t="s">
        <v>1262</v>
      </c>
      <c r="M72" s="67" t="s">
        <v>1262</v>
      </c>
      <c r="N72" s="143">
        <v>1</v>
      </c>
    </row>
    <row r="73" spans="1:14" ht="51" customHeight="1" x14ac:dyDescent="0.3">
      <c r="A73" s="158">
        <v>36985</v>
      </c>
      <c r="B73" s="157" t="s">
        <v>597</v>
      </c>
      <c r="C73" s="157" t="s">
        <v>10</v>
      </c>
      <c r="D73" s="65" t="s">
        <v>479</v>
      </c>
      <c r="E73" s="66"/>
      <c r="F73" s="66"/>
      <c r="G73" s="67" t="s">
        <v>282</v>
      </c>
      <c r="H73" s="66">
        <v>1</v>
      </c>
      <c r="I73" s="67" t="s">
        <v>11</v>
      </c>
      <c r="J73" s="117" t="s">
        <v>512</v>
      </c>
      <c r="K73" s="67" t="s">
        <v>1262</v>
      </c>
      <c r="L73" s="67" t="s">
        <v>1262</v>
      </c>
      <c r="M73" s="67" t="s">
        <v>1262</v>
      </c>
      <c r="N73" s="143">
        <v>1</v>
      </c>
    </row>
    <row r="74" spans="1:14" ht="35.1" customHeight="1" x14ac:dyDescent="0.3">
      <c r="A74" s="158">
        <v>36985</v>
      </c>
      <c r="B74" s="157" t="s">
        <v>597</v>
      </c>
      <c r="C74" s="157" t="s">
        <v>479</v>
      </c>
      <c r="D74" s="65" t="s">
        <v>479</v>
      </c>
      <c r="E74" s="66"/>
      <c r="F74" s="66"/>
      <c r="G74" s="67" t="s">
        <v>476</v>
      </c>
      <c r="H74" s="66">
        <v>3</v>
      </c>
      <c r="I74" s="67" t="s">
        <v>1028</v>
      </c>
      <c r="J74" s="67" t="s">
        <v>1029</v>
      </c>
      <c r="K74" s="67"/>
      <c r="L74" s="67"/>
      <c r="M74" s="67"/>
      <c r="N74" s="143">
        <v>1</v>
      </c>
    </row>
    <row r="75" spans="1:14" ht="26.4" x14ac:dyDescent="0.3">
      <c r="A75" s="158">
        <v>36985</v>
      </c>
      <c r="B75" s="157" t="s">
        <v>597</v>
      </c>
      <c r="C75" s="157" t="s">
        <v>802</v>
      </c>
      <c r="D75" s="65" t="s">
        <v>479</v>
      </c>
      <c r="E75" s="66"/>
      <c r="F75" s="66"/>
      <c r="G75" s="67" t="s">
        <v>282</v>
      </c>
      <c r="H75" s="66">
        <v>1</v>
      </c>
      <c r="I75" s="67" t="s">
        <v>13</v>
      </c>
      <c r="J75" s="67" t="s">
        <v>17</v>
      </c>
      <c r="K75" s="67" t="s">
        <v>1262</v>
      </c>
      <c r="L75" s="67" t="s">
        <v>1265</v>
      </c>
      <c r="M75" s="67" t="s">
        <v>1265</v>
      </c>
      <c r="N75" s="143">
        <v>1</v>
      </c>
    </row>
    <row r="76" spans="1:14" x14ac:dyDescent="0.3">
      <c r="A76" s="158">
        <v>36985</v>
      </c>
      <c r="B76" s="157" t="s">
        <v>597</v>
      </c>
      <c r="C76" s="157" t="s">
        <v>669</v>
      </c>
      <c r="D76" s="65" t="s">
        <v>481</v>
      </c>
      <c r="E76" s="66"/>
      <c r="F76" s="66"/>
      <c r="G76" s="67" t="s">
        <v>1250</v>
      </c>
      <c r="H76" s="66">
        <v>3</v>
      </c>
      <c r="I76" s="67" t="s">
        <v>14</v>
      </c>
      <c r="J76" s="67" t="s">
        <v>20</v>
      </c>
      <c r="K76" s="67" t="s">
        <v>1262</v>
      </c>
      <c r="L76" s="67" t="s">
        <v>1262</v>
      </c>
      <c r="M76" s="67" t="s">
        <v>1262</v>
      </c>
      <c r="N76" s="143">
        <v>1</v>
      </c>
    </row>
    <row r="77" spans="1:14" ht="39.6" x14ac:dyDescent="0.3">
      <c r="A77" s="158">
        <v>36985</v>
      </c>
      <c r="B77" s="157" t="s">
        <v>597</v>
      </c>
      <c r="C77" s="157" t="s">
        <v>741</v>
      </c>
      <c r="D77" s="65" t="s">
        <v>479</v>
      </c>
      <c r="E77" s="66"/>
      <c r="F77" s="66"/>
      <c r="G77" s="67" t="s">
        <v>627</v>
      </c>
      <c r="H77" s="66">
        <v>3</v>
      </c>
      <c r="I77" s="67" t="s">
        <v>15</v>
      </c>
      <c r="J77" s="67" t="s">
        <v>790</v>
      </c>
      <c r="K77" s="67" t="s">
        <v>1262</v>
      </c>
      <c r="L77" s="67" t="s">
        <v>1262</v>
      </c>
      <c r="M77" s="67" t="s">
        <v>1262</v>
      </c>
      <c r="N77" s="143">
        <v>1</v>
      </c>
    </row>
    <row r="78" spans="1:14" ht="39.9" customHeight="1" x14ac:dyDescent="0.3">
      <c r="A78" s="60">
        <v>36985</v>
      </c>
      <c r="B78" s="34" t="s">
        <v>597</v>
      </c>
      <c r="C78" s="37" t="s">
        <v>791</v>
      </c>
      <c r="D78" s="34" t="s">
        <v>482</v>
      </c>
      <c r="E78" s="35"/>
      <c r="F78" s="35"/>
      <c r="G78" s="117" t="s">
        <v>282</v>
      </c>
      <c r="H78" s="35">
        <v>1</v>
      </c>
      <c r="I78" s="117" t="s">
        <v>792</v>
      </c>
      <c r="J78" s="117" t="s">
        <v>793</v>
      </c>
      <c r="K78" s="117" t="s">
        <v>1262</v>
      </c>
      <c r="L78" s="117" t="s">
        <v>1265</v>
      </c>
      <c r="M78" s="117" t="s">
        <v>1265</v>
      </c>
      <c r="N78" s="118">
        <v>0</v>
      </c>
    </row>
    <row r="79" spans="1:14" x14ac:dyDescent="0.3">
      <c r="A79" s="106"/>
      <c r="B79" s="107"/>
      <c r="C79" s="108"/>
      <c r="D79" s="107"/>
      <c r="E79" s="73"/>
      <c r="F79" s="73"/>
      <c r="G79" s="109"/>
      <c r="H79" s="73"/>
      <c r="I79" s="109"/>
      <c r="J79" s="109"/>
      <c r="K79" s="109"/>
      <c r="L79" s="109"/>
      <c r="M79" s="109"/>
      <c r="N79" s="110"/>
    </row>
    <row r="80" spans="1:14" ht="14.4" thickBot="1" x14ac:dyDescent="0.35">
      <c r="A80" s="106"/>
      <c r="B80" s="107"/>
      <c r="C80" s="108"/>
      <c r="D80" s="107"/>
      <c r="E80" s="73"/>
      <c r="F80" s="73"/>
      <c r="G80" s="109"/>
      <c r="H80" s="73"/>
      <c r="I80" s="109"/>
      <c r="J80" s="109"/>
      <c r="K80" s="109"/>
      <c r="L80" s="109"/>
      <c r="M80" s="109"/>
      <c r="N80" s="110"/>
    </row>
    <row r="81" spans="1:14" x14ac:dyDescent="0.3">
      <c r="A81" s="129" t="s">
        <v>785</v>
      </c>
      <c r="B81" s="133"/>
      <c r="C81" s="134"/>
      <c r="D81" s="130">
        <f>COUNT(H84:H131)</f>
        <v>48</v>
      </c>
      <c r="E81" s="138"/>
      <c r="F81" s="138"/>
      <c r="G81" s="139"/>
      <c r="H81" s="138"/>
      <c r="I81" s="139"/>
      <c r="J81" s="139"/>
      <c r="K81" s="139"/>
      <c r="L81" s="139"/>
      <c r="M81" s="139"/>
      <c r="N81" s="140"/>
    </row>
    <row r="82" spans="1:14" ht="15.75" customHeight="1" x14ac:dyDescent="0.3">
      <c r="A82" s="141"/>
      <c r="B82" s="65"/>
      <c r="C82" s="142"/>
      <c r="D82" s="65"/>
      <c r="E82" s="66"/>
      <c r="F82" s="66"/>
      <c r="G82" s="67"/>
      <c r="H82" s="66"/>
      <c r="I82" s="67"/>
      <c r="J82" s="67"/>
      <c r="K82" s="67"/>
      <c r="L82" s="67"/>
      <c r="M82" s="67"/>
      <c r="N82" s="143"/>
    </row>
    <row r="83" spans="1:14" x14ac:dyDescent="0.3">
      <c r="A83" s="156"/>
      <c r="B83" s="156"/>
      <c r="C83" s="156"/>
      <c r="D83" s="65"/>
      <c r="E83" s="66"/>
      <c r="F83" s="66"/>
      <c r="G83" s="67"/>
      <c r="H83" s="66"/>
      <c r="I83" s="67"/>
      <c r="J83" s="67"/>
      <c r="K83" s="67"/>
      <c r="L83" s="67"/>
      <c r="M83" s="67"/>
      <c r="N83" s="143"/>
    </row>
    <row r="84" spans="1:14" ht="37.5" customHeight="1" x14ac:dyDescent="0.3">
      <c r="A84" s="154">
        <v>36984</v>
      </c>
      <c r="B84" s="34" t="s">
        <v>597</v>
      </c>
      <c r="C84" s="155" t="s">
        <v>417</v>
      </c>
      <c r="D84" s="65" t="s">
        <v>479</v>
      </c>
      <c r="E84" s="66"/>
      <c r="F84" s="66"/>
      <c r="G84" s="67" t="s">
        <v>476</v>
      </c>
      <c r="H84" s="66">
        <v>1</v>
      </c>
      <c r="I84" s="67" t="s">
        <v>418</v>
      </c>
      <c r="J84" s="67" t="s">
        <v>419</v>
      </c>
      <c r="K84" s="67" t="s">
        <v>1262</v>
      </c>
      <c r="L84" s="67" t="s">
        <v>1262</v>
      </c>
      <c r="M84" s="67" t="s">
        <v>1262</v>
      </c>
      <c r="N84" s="143">
        <v>0</v>
      </c>
    </row>
    <row r="85" spans="1:14" ht="39.6" x14ac:dyDescent="0.3">
      <c r="A85" s="154">
        <v>36984</v>
      </c>
      <c r="B85" s="34" t="s">
        <v>597</v>
      </c>
      <c r="C85" s="155" t="s">
        <v>1155</v>
      </c>
      <c r="D85" s="34" t="s">
        <v>879</v>
      </c>
      <c r="E85" s="35"/>
      <c r="F85" s="35"/>
      <c r="G85" s="117" t="s">
        <v>282</v>
      </c>
      <c r="H85" s="35">
        <v>1</v>
      </c>
      <c r="I85" s="67" t="s">
        <v>413</v>
      </c>
      <c r="J85" s="67" t="s">
        <v>414</v>
      </c>
      <c r="K85" s="67" t="s">
        <v>1265</v>
      </c>
      <c r="L85" s="67" t="s">
        <v>1265</v>
      </c>
      <c r="M85" s="67" t="s">
        <v>1265</v>
      </c>
      <c r="N85" s="143">
        <v>0</v>
      </c>
    </row>
    <row r="86" spans="1:14" ht="37.5" customHeight="1" x14ac:dyDescent="0.3">
      <c r="A86" s="154">
        <v>36984</v>
      </c>
      <c r="B86" s="34" t="s">
        <v>597</v>
      </c>
      <c r="C86" s="155" t="s">
        <v>408</v>
      </c>
      <c r="D86" s="34" t="s">
        <v>879</v>
      </c>
      <c r="E86" s="35"/>
      <c r="F86" s="35"/>
      <c r="G86" s="117" t="s">
        <v>282</v>
      </c>
      <c r="H86" s="35">
        <v>1</v>
      </c>
      <c r="I86" s="67" t="s">
        <v>413</v>
      </c>
      <c r="J86" s="67" t="s">
        <v>414</v>
      </c>
      <c r="K86" s="67" t="s">
        <v>1265</v>
      </c>
      <c r="L86" s="67" t="s">
        <v>1265</v>
      </c>
      <c r="M86" s="67" t="s">
        <v>1265</v>
      </c>
      <c r="N86" s="143">
        <v>0</v>
      </c>
    </row>
    <row r="87" spans="1:14" ht="51.75" customHeight="1" x14ac:dyDescent="0.3">
      <c r="A87" s="154">
        <v>36984</v>
      </c>
      <c r="B87" s="34" t="s">
        <v>597</v>
      </c>
      <c r="C87" s="155" t="s">
        <v>1156</v>
      </c>
      <c r="D87" s="34" t="s">
        <v>879</v>
      </c>
      <c r="E87" s="35"/>
      <c r="F87" s="35"/>
      <c r="G87" s="117" t="s">
        <v>282</v>
      </c>
      <c r="H87" s="35">
        <v>1</v>
      </c>
      <c r="I87" s="67" t="s">
        <v>415</v>
      </c>
      <c r="J87" s="117" t="s">
        <v>512</v>
      </c>
      <c r="K87" s="67" t="s">
        <v>1265</v>
      </c>
      <c r="L87" s="67" t="s">
        <v>1265</v>
      </c>
      <c r="M87" s="67" t="s">
        <v>1265</v>
      </c>
      <c r="N87" s="143">
        <v>1</v>
      </c>
    </row>
    <row r="88" spans="1:14" ht="51.75" customHeight="1" x14ac:dyDescent="0.3">
      <c r="A88" s="154">
        <v>36984</v>
      </c>
      <c r="B88" s="34" t="s">
        <v>597</v>
      </c>
      <c r="C88" s="155" t="s">
        <v>115</v>
      </c>
      <c r="D88" s="65" t="s">
        <v>634</v>
      </c>
      <c r="E88" s="66"/>
      <c r="F88" s="66"/>
      <c r="G88" s="67" t="s">
        <v>282</v>
      </c>
      <c r="H88" s="66">
        <v>1</v>
      </c>
      <c r="I88" s="67" t="s">
        <v>212</v>
      </c>
      <c r="J88" s="117" t="s">
        <v>512</v>
      </c>
      <c r="K88" s="67" t="s">
        <v>1262</v>
      </c>
      <c r="L88" s="67" t="s">
        <v>1262</v>
      </c>
      <c r="M88" s="67" t="s">
        <v>1262</v>
      </c>
      <c r="N88" s="143">
        <v>1</v>
      </c>
    </row>
    <row r="89" spans="1:14" ht="52.5" customHeight="1" x14ac:dyDescent="0.3">
      <c r="A89" s="154">
        <v>36984</v>
      </c>
      <c r="B89" s="34" t="s">
        <v>597</v>
      </c>
      <c r="C89" s="142" t="s">
        <v>1156</v>
      </c>
      <c r="D89" s="34" t="s">
        <v>879</v>
      </c>
      <c r="E89" s="35"/>
      <c r="F89" s="35"/>
      <c r="G89" s="117" t="s">
        <v>282</v>
      </c>
      <c r="H89" s="35">
        <v>1</v>
      </c>
      <c r="I89" s="67" t="s">
        <v>415</v>
      </c>
      <c r="J89" s="117" t="s">
        <v>512</v>
      </c>
      <c r="K89" s="67" t="s">
        <v>1265</v>
      </c>
      <c r="L89" s="67" t="s">
        <v>1265</v>
      </c>
      <c r="M89" s="67" t="s">
        <v>1265</v>
      </c>
      <c r="N89" s="143">
        <v>1</v>
      </c>
    </row>
    <row r="90" spans="1:14" ht="51.75" customHeight="1" x14ac:dyDescent="0.3">
      <c r="A90" s="154">
        <v>36984</v>
      </c>
      <c r="B90" s="34" t="s">
        <v>597</v>
      </c>
      <c r="C90" s="37" t="s">
        <v>409</v>
      </c>
      <c r="D90" s="34" t="s">
        <v>879</v>
      </c>
      <c r="E90" s="35"/>
      <c r="F90" s="35"/>
      <c r="G90" s="117" t="s">
        <v>282</v>
      </c>
      <c r="H90" s="35">
        <v>1</v>
      </c>
      <c r="I90" s="67" t="s">
        <v>415</v>
      </c>
      <c r="J90" s="117" t="s">
        <v>512</v>
      </c>
      <c r="K90" s="67" t="s">
        <v>1265</v>
      </c>
      <c r="L90" s="67" t="s">
        <v>1265</v>
      </c>
      <c r="M90" s="67" t="s">
        <v>1265</v>
      </c>
      <c r="N90" s="143">
        <v>1</v>
      </c>
    </row>
    <row r="91" spans="1:14" ht="39.6" x14ac:dyDescent="0.3">
      <c r="A91" s="154">
        <v>36984</v>
      </c>
      <c r="B91" s="34" t="s">
        <v>597</v>
      </c>
      <c r="C91" s="37" t="s">
        <v>410</v>
      </c>
      <c r="D91" s="34" t="s">
        <v>879</v>
      </c>
      <c r="E91" s="35"/>
      <c r="F91" s="35"/>
      <c r="G91" s="117" t="s">
        <v>476</v>
      </c>
      <c r="H91" s="35">
        <v>1</v>
      </c>
      <c r="I91" s="117" t="s">
        <v>412</v>
      </c>
      <c r="J91" s="117" t="s">
        <v>416</v>
      </c>
      <c r="K91" s="117" t="s">
        <v>1262</v>
      </c>
      <c r="L91" s="117" t="s">
        <v>1265</v>
      </c>
      <c r="M91" s="117" t="s">
        <v>1265</v>
      </c>
      <c r="N91" s="118">
        <v>1</v>
      </c>
    </row>
    <row r="92" spans="1:14" ht="52.8" x14ac:dyDescent="0.3">
      <c r="A92" s="60">
        <v>36983</v>
      </c>
      <c r="B92" s="34" t="s">
        <v>597</v>
      </c>
      <c r="C92" s="37" t="s">
        <v>410</v>
      </c>
      <c r="D92" s="34" t="s">
        <v>879</v>
      </c>
      <c r="E92" s="35"/>
      <c r="F92" s="35"/>
      <c r="G92" s="117" t="s">
        <v>282</v>
      </c>
      <c r="H92" s="35">
        <v>1</v>
      </c>
      <c r="I92" s="117" t="s">
        <v>411</v>
      </c>
      <c r="J92" s="117"/>
      <c r="K92" s="117" t="s">
        <v>1262</v>
      </c>
      <c r="L92" s="117" t="s">
        <v>1262</v>
      </c>
      <c r="M92" s="117" t="s">
        <v>1262</v>
      </c>
      <c r="N92" s="118">
        <v>1</v>
      </c>
    </row>
    <row r="93" spans="1:14" ht="26.4" x14ac:dyDescent="0.3">
      <c r="A93" s="60">
        <v>36983</v>
      </c>
      <c r="B93" s="34" t="s">
        <v>597</v>
      </c>
      <c r="C93" s="37" t="s">
        <v>1173</v>
      </c>
      <c r="D93" s="34" t="s">
        <v>479</v>
      </c>
      <c r="E93" s="35"/>
      <c r="F93" s="35"/>
      <c r="G93" s="117" t="s">
        <v>282</v>
      </c>
      <c r="H93" s="35">
        <v>1</v>
      </c>
      <c r="I93" s="117" t="s">
        <v>1101</v>
      </c>
      <c r="J93" s="117" t="s">
        <v>1102</v>
      </c>
      <c r="K93" s="117" t="s">
        <v>1262</v>
      </c>
      <c r="L93" s="117" t="s">
        <v>1262</v>
      </c>
      <c r="M93" s="117" t="s">
        <v>1262</v>
      </c>
      <c r="N93" s="118">
        <v>1</v>
      </c>
    </row>
    <row r="94" spans="1:14" ht="39.6" x14ac:dyDescent="0.3">
      <c r="A94" s="60">
        <v>36983</v>
      </c>
      <c r="B94" s="34" t="s">
        <v>597</v>
      </c>
      <c r="C94" s="37" t="s">
        <v>741</v>
      </c>
      <c r="D94" s="34" t="s">
        <v>479</v>
      </c>
      <c r="E94" s="35"/>
      <c r="F94" s="35"/>
      <c r="G94" s="117" t="s">
        <v>282</v>
      </c>
      <c r="H94" s="35">
        <v>3</v>
      </c>
      <c r="I94" s="117" t="s">
        <v>1100</v>
      </c>
      <c r="J94" s="117"/>
      <c r="K94" s="117" t="s">
        <v>1262</v>
      </c>
      <c r="L94" s="117" t="s">
        <v>1262</v>
      </c>
      <c r="M94" s="117" t="s">
        <v>1262</v>
      </c>
      <c r="N94" s="118">
        <v>1</v>
      </c>
    </row>
    <row r="95" spans="1:14" ht="13.5" customHeight="1" x14ac:dyDescent="0.3">
      <c r="A95" s="60">
        <v>36983</v>
      </c>
      <c r="B95" s="34" t="s">
        <v>597</v>
      </c>
      <c r="C95" s="145" t="s">
        <v>119</v>
      </c>
      <c r="D95" s="146" t="s">
        <v>482</v>
      </c>
      <c r="E95" s="147"/>
      <c r="F95" s="147"/>
      <c r="G95" s="148" t="s">
        <v>282</v>
      </c>
      <c r="H95" s="147">
        <v>1</v>
      </c>
      <c r="I95" s="160" t="s">
        <v>62</v>
      </c>
      <c r="J95" s="160" t="s">
        <v>129</v>
      </c>
      <c r="K95" s="160" t="s">
        <v>1262</v>
      </c>
      <c r="L95" s="160" t="s">
        <v>1262</v>
      </c>
      <c r="M95" s="160" t="s">
        <v>1262</v>
      </c>
      <c r="N95" s="160">
        <v>1</v>
      </c>
    </row>
    <row r="96" spans="1:14" x14ac:dyDescent="0.3">
      <c r="A96" s="60">
        <v>36983</v>
      </c>
      <c r="B96" s="34" t="s">
        <v>597</v>
      </c>
      <c r="C96" s="149" t="s">
        <v>120</v>
      </c>
      <c r="D96" s="65" t="s">
        <v>482</v>
      </c>
      <c r="E96" s="66"/>
      <c r="F96" s="66"/>
      <c r="G96" s="67" t="s">
        <v>282</v>
      </c>
      <c r="H96" s="66">
        <v>1</v>
      </c>
      <c r="I96" s="161"/>
      <c r="J96" s="161"/>
      <c r="K96" s="161"/>
      <c r="L96" s="161"/>
      <c r="M96" s="161"/>
      <c r="N96" s="161"/>
    </row>
    <row r="97" spans="1:14" x14ac:dyDescent="0.3">
      <c r="A97" s="60">
        <v>36983</v>
      </c>
      <c r="B97" s="34" t="s">
        <v>597</v>
      </c>
      <c r="C97" s="149" t="s">
        <v>121</v>
      </c>
      <c r="D97" s="65" t="s">
        <v>482</v>
      </c>
      <c r="E97" s="66"/>
      <c r="F97" s="66"/>
      <c r="G97" s="67" t="s">
        <v>282</v>
      </c>
      <c r="H97" s="66">
        <v>1</v>
      </c>
      <c r="I97" s="161"/>
      <c r="J97" s="161"/>
      <c r="K97" s="161"/>
      <c r="L97" s="161"/>
      <c r="M97" s="161"/>
      <c r="N97" s="161"/>
    </row>
    <row r="98" spans="1:14" x14ac:dyDescent="0.3">
      <c r="A98" s="60">
        <v>36983</v>
      </c>
      <c r="B98" s="34" t="s">
        <v>597</v>
      </c>
      <c r="C98" s="149" t="s">
        <v>122</v>
      </c>
      <c r="D98" s="65" t="s">
        <v>482</v>
      </c>
      <c r="E98" s="66"/>
      <c r="F98" s="66"/>
      <c r="G98" s="67" t="s">
        <v>282</v>
      </c>
      <c r="H98" s="66">
        <v>1</v>
      </c>
      <c r="I98" s="161"/>
      <c r="J98" s="161"/>
      <c r="K98" s="161"/>
      <c r="L98" s="161"/>
      <c r="M98" s="161"/>
      <c r="N98" s="161"/>
    </row>
    <row r="99" spans="1:14" x14ac:dyDescent="0.3">
      <c r="A99" s="60">
        <v>36983</v>
      </c>
      <c r="B99" s="34" t="s">
        <v>597</v>
      </c>
      <c r="C99" s="149" t="s">
        <v>123</v>
      </c>
      <c r="D99" s="65" t="s">
        <v>482</v>
      </c>
      <c r="E99" s="66"/>
      <c r="F99" s="66"/>
      <c r="G99" s="67" t="s">
        <v>282</v>
      </c>
      <c r="H99" s="66">
        <v>1</v>
      </c>
      <c r="I99" s="161"/>
      <c r="J99" s="161"/>
      <c r="K99" s="161"/>
      <c r="L99" s="161"/>
      <c r="M99" s="161"/>
      <c r="N99" s="161"/>
    </row>
    <row r="100" spans="1:14" x14ac:dyDescent="0.3">
      <c r="A100" s="60">
        <v>36983</v>
      </c>
      <c r="B100" s="34" t="s">
        <v>597</v>
      </c>
      <c r="C100" s="149" t="s">
        <v>124</v>
      </c>
      <c r="D100" s="65" t="s">
        <v>482</v>
      </c>
      <c r="E100" s="66"/>
      <c r="F100" s="66"/>
      <c r="G100" s="67" t="s">
        <v>282</v>
      </c>
      <c r="H100" s="66">
        <v>1</v>
      </c>
      <c r="I100" s="161"/>
      <c r="J100" s="161"/>
      <c r="K100" s="161"/>
      <c r="L100" s="161"/>
      <c r="M100" s="161"/>
      <c r="N100" s="161"/>
    </row>
    <row r="101" spans="1:14" x14ac:dyDescent="0.3">
      <c r="A101" s="60">
        <v>36983</v>
      </c>
      <c r="B101" s="34" t="s">
        <v>597</v>
      </c>
      <c r="C101" s="149" t="s">
        <v>125</v>
      </c>
      <c r="D101" s="65" t="s">
        <v>482</v>
      </c>
      <c r="E101" s="66"/>
      <c r="F101" s="66"/>
      <c r="G101" s="67" t="s">
        <v>282</v>
      </c>
      <c r="H101" s="66">
        <v>1</v>
      </c>
      <c r="I101" s="161"/>
      <c r="J101" s="161"/>
      <c r="K101" s="161"/>
      <c r="L101" s="161"/>
      <c r="M101" s="161"/>
      <c r="N101" s="161"/>
    </row>
    <row r="102" spans="1:14" x14ac:dyDescent="0.3">
      <c r="A102" s="60">
        <v>36983</v>
      </c>
      <c r="B102" s="34" t="s">
        <v>597</v>
      </c>
      <c r="C102" s="149" t="s">
        <v>126</v>
      </c>
      <c r="D102" s="65" t="s">
        <v>482</v>
      </c>
      <c r="E102" s="66"/>
      <c r="F102" s="66"/>
      <c r="G102" s="67" t="s">
        <v>282</v>
      </c>
      <c r="H102" s="66">
        <v>1</v>
      </c>
      <c r="I102" s="161"/>
      <c r="J102" s="161"/>
      <c r="K102" s="161"/>
      <c r="L102" s="161"/>
      <c r="M102" s="161"/>
      <c r="N102" s="161"/>
    </row>
    <row r="103" spans="1:14" x14ac:dyDescent="0.3">
      <c r="A103" s="60">
        <v>36983</v>
      </c>
      <c r="B103" s="34" t="s">
        <v>597</v>
      </c>
      <c r="C103" s="149" t="s">
        <v>127</v>
      </c>
      <c r="D103" s="65" t="s">
        <v>482</v>
      </c>
      <c r="E103" s="66"/>
      <c r="F103" s="66"/>
      <c r="G103" s="67" t="s">
        <v>282</v>
      </c>
      <c r="H103" s="66">
        <v>1</v>
      </c>
      <c r="I103" s="161"/>
      <c r="J103" s="161"/>
      <c r="K103" s="161"/>
      <c r="L103" s="161"/>
      <c r="M103" s="161"/>
      <c r="N103" s="161"/>
    </row>
    <row r="104" spans="1:14" x14ac:dyDescent="0.3">
      <c r="A104" s="60">
        <v>36983</v>
      </c>
      <c r="B104" s="34" t="s">
        <v>597</v>
      </c>
      <c r="C104" s="149" t="s">
        <v>128</v>
      </c>
      <c r="D104" s="65" t="s">
        <v>482</v>
      </c>
      <c r="E104" s="66"/>
      <c r="F104" s="66"/>
      <c r="G104" s="67" t="s">
        <v>282</v>
      </c>
      <c r="H104" s="66">
        <v>1</v>
      </c>
      <c r="I104" s="161"/>
      <c r="J104" s="161"/>
      <c r="K104" s="161"/>
      <c r="L104" s="161"/>
      <c r="M104" s="161"/>
      <c r="N104" s="161"/>
    </row>
    <row r="105" spans="1:14" x14ac:dyDescent="0.3">
      <c r="A105" s="60">
        <v>36983</v>
      </c>
      <c r="B105" s="34" t="s">
        <v>597</v>
      </c>
      <c r="C105" s="149" t="s">
        <v>117</v>
      </c>
      <c r="D105" s="65" t="s">
        <v>634</v>
      </c>
      <c r="E105" s="66"/>
      <c r="F105" s="66"/>
      <c r="G105" s="67" t="s">
        <v>282</v>
      </c>
      <c r="H105" s="66">
        <v>1</v>
      </c>
      <c r="I105" s="161"/>
      <c r="J105" s="161"/>
      <c r="K105" s="161"/>
      <c r="L105" s="161"/>
      <c r="M105" s="161"/>
      <c r="N105" s="161"/>
    </row>
    <row r="106" spans="1:14" x14ac:dyDescent="0.3">
      <c r="A106" s="60">
        <v>36983</v>
      </c>
      <c r="B106" s="34" t="s">
        <v>597</v>
      </c>
      <c r="C106" s="149" t="s">
        <v>116</v>
      </c>
      <c r="D106" s="65" t="s">
        <v>634</v>
      </c>
      <c r="E106" s="66"/>
      <c r="F106" s="66"/>
      <c r="G106" s="67" t="s">
        <v>282</v>
      </c>
      <c r="H106" s="66">
        <v>1</v>
      </c>
      <c r="I106" s="161"/>
      <c r="J106" s="161"/>
      <c r="K106" s="161"/>
      <c r="L106" s="161"/>
      <c r="M106" s="161"/>
      <c r="N106" s="161"/>
    </row>
    <row r="107" spans="1:14" x14ac:dyDescent="0.3">
      <c r="A107" s="60">
        <v>36983</v>
      </c>
      <c r="B107" s="34" t="s">
        <v>597</v>
      </c>
      <c r="C107" s="149" t="s">
        <v>115</v>
      </c>
      <c r="D107" s="65" t="s">
        <v>634</v>
      </c>
      <c r="E107" s="66"/>
      <c r="F107" s="66"/>
      <c r="G107" s="67" t="s">
        <v>282</v>
      </c>
      <c r="H107" s="66">
        <v>1</v>
      </c>
      <c r="I107" s="161"/>
      <c r="J107" s="161"/>
      <c r="K107" s="161"/>
      <c r="L107" s="161"/>
      <c r="M107" s="161"/>
      <c r="N107" s="161"/>
    </row>
    <row r="108" spans="1:14" ht="26.4" x14ac:dyDescent="0.3">
      <c r="A108" s="60">
        <v>36983</v>
      </c>
      <c r="B108" s="34" t="s">
        <v>597</v>
      </c>
      <c r="C108" s="149" t="s">
        <v>114</v>
      </c>
      <c r="D108" s="65" t="s">
        <v>22</v>
      </c>
      <c r="E108" s="66"/>
      <c r="F108" s="66"/>
      <c r="G108" s="67" t="s">
        <v>282</v>
      </c>
      <c r="H108" s="66">
        <v>1</v>
      </c>
      <c r="I108" s="161"/>
      <c r="J108" s="161"/>
      <c r="K108" s="161"/>
      <c r="L108" s="161"/>
      <c r="M108" s="161"/>
      <c r="N108" s="161"/>
    </row>
    <row r="109" spans="1:14" x14ac:dyDescent="0.3">
      <c r="A109" s="60">
        <v>36983</v>
      </c>
      <c r="B109" s="34" t="s">
        <v>597</v>
      </c>
      <c r="C109" s="149" t="s">
        <v>113</v>
      </c>
      <c r="D109" s="65" t="s">
        <v>481</v>
      </c>
      <c r="E109" s="66"/>
      <c r="F109" s="66"/>
      <c r="G109" s="67" t="s">
        <v>282</v>
      </c>
      <c r="H109" s="66">
        <v>1</v>
      </c>
      <c r="I109" s="161"/>
      <c r="J109" s="161"/>
      <c r="K109" s="161"/>
      <c r="L109" s="161"/>
      <c r="M109" s="161"/>
      <c r="N109" s="161"/>
    </row>
    <row r="110" spans="1:14" x14ac:dyDescent="0.3">
      <c r="A110" s="60">
        <v>36983</v>
      </c>
      <c r="B110" s="34" t="s">
        <v>597</v>
      </c>
      <c r="C110" s="149" t="s">
        <v>111</v>
      </c>
      <c r="D110" s="65" t="s">
        <v>481</v>
      </c>
      <c r="E110" s="66"/>
      <c r="F110" s="66"/>
      <c r="G110" s="67" t="s">
        <v>282</v>
      </c>
      <c r="H110" s="66">
        <v>1</v>
      </c>
      <c r="I110" s="161"/>
      <c r="J110" s="161"/>
      <c r="K110" s="161"/>
      <c r="L110" s="161"/>
      <c r="M110" s="161"/>
      <c r="N110" s="161"/>
    </row>
    <row r="111" spans="1:14" x14ac:dyDescent="0.3">
      <c r="A111" s="60">
        <v>36983</v>
      </c>
      <c r="B111" s="34" t="s">
        <v>597</v>
      </c>
      <c r="C111" s="149" t="s">
        <v>583</v>
      </c>
      <c r="D111" s="65" t="s">
        <v>112</v>
      </c>
      <c r="E111" s="66"/>
      <c r="F111" s="66"/>
      <c r="G111" s="67" t="s">
        <v>282</v>
      </c>
      <c r="H111" s="66">
        <v>1</v>
      </c>
      <c r="I111" s="161"/>
      <c r="J111" s="161"/>
      <c r="K111" s="161"/>
      <c r="L111" s="161"/>
      <c r="M111" s="161"/>
      <c r="N111" s="161"/>
    </row>
    <row r="112" spans="1:14" x14ac:dyDescent="0.3">
      <c r="A112" s="60">
        <v>36983</v>
      </c>
      <c r="B112" s="34" t="s">
        <v>597</v>
      </c>
      <c r="C112" s="149" t="s">
        <v>110</v>
      </c>
      <c r="D112" s="65" t="s">
        <v>482</v>
      </c>
      <c r="E112" s="66"/>
      <c r="F112" s="66"/>
      <c r="G112" s="67" t="s">
        <v>282</v>
      </c>
      <c r="H112" s="66">
        <v>1</v>
      </c>
      <c r="I112" s="161"/>
      <c r="J112" s="161"/>
      <c r="K112" s="161"/>
      <c r="L112" s="161"/>
      <c r="M112" s="161"/>
      <c r="N112" s="161"/>
    </row>
    <row r="113" spans="1:14" x14ac:dyDescent="0.3">
      <c r="A113" s="60">
        <v>36983</v>
      </c>
      <c r="B113" s="34" t="s">
        <v>597</v>
      </c>
      <c r="C113" s="150" t="s">
        <v>109</v>
      </c>
      <c r="D113" s="151" t="s">
        <v>482</v>
      </c>
      <c r="E113" s="152"/>
      <c r="F113" s="152"/>
      <c r="G113" s="153" t="s">
        <v>282</v>
      </c>
      <c r="H113" s="152">
        <v>1</v>
      </c>
      <c r="I113" s="162"/>
      <c r="J113" s="162"/>
      <c r="K113" s="162"/>
      <c r="L113" s="162"/>
      <c r="M113" s="162"/>
      <c r="N113" s="162"/>
    </row>
    <row r="114" spans="1:14" ht="51.75" customHeight="1" x14ac:dyDescent="0.3">
      <c r="A114" s="60">
        <v>36983</v>
      </c>
      <c r="B114" s="34" t="s">
        <v>597</v>
      </c>
      <c r="C114" s="37" t="s">
        <v>107</v>
      </c>
      <c r="D114" s="34" t="s">
        <v>264</v>
      </c>
      <c r="E114" s="35"/>
      <c r="F114" s="35"/>
      <c r="G114" s="117" t="s">
        <v>282</v>
      </c>
      <c r="H114" s="35">
        <v>1</v>
      </c>
      <c r="I114" s="117" t="s">
        <v>108</v>
      </c>
      <c r="J114" s="117" t="s">
        <v>512</v>
      </c>
      <c r="K114" s="117" t="s">
        <v>1265</v>
      </c>
      <c r="L114" s="117" t="s">
        <v>1262</v>
      </c>
      <c r="M114" s="117" t="s">
        <v>1265</v>
      </c>
      <c r="N114" s="118">
        <v>1</v>
      </c>
    </row>
    <row r="115" spans="1:14" ht="54" customHeight="1" x14ac:dyDescent="0.3">
      <c r="A115" s="60">
        <v>36983</v>
      </c>
      <c r="B115" s="34" t="s">
        <v>597</v>
      </c>
      <c r="C115" s="37" t="s">
        <v>105</v>
      </c>
      <c r="D115" s="34" t="s">
        <v>106</v>
      </c>
      <c r="E115" s="35"/>
      <c r="F115" s="35"/>
      <c r="G115" s="117" t="s">
        <v>282</v>
      </c>
      <c r="H115" s="35">
        <v>1</v>
      </c>
      <c r="I115" s="117" t="s">
        <v>62</v>
      </c>
      <c r="J115" s="117" t="s">
        <v>512</v>
      </c>
      <c r="K115" s="117" t="s">
        <v>1262</v>
      </c>
      <c r="L115" s="117" t="s">
        <v>1262</v>
      </c>
      <c r="M115" s="117" t="s">
        <v>1262</v>
      </c>
      <c r="N115" s="118">
        <v>1</v>
      </c>
    </row>
    <row r="116" spans="1:14" ht="68.25" customHeight="1" x14ac:dyDescent="0.3">
      <c r="A116" s="60">
        <v>36983</v>
      </c>
      <c r="B116" s="34" t="s">
        <v>597</v>
      </c>
      <c r="C116" s="37" t="s">
        <v>104</v>
      </c>
      <c r="D116" s="34" t="s">
        <v>481</v>
      </c>
      <c r="E116" s="35"/>
      <c r="F116" s="35"/>
      <c r="G116" s="117" t="s">
        <v>282</v>
      </c>
      <c r="H116" s="35">
        <v>1</v>
      </c>
      <c r="I116" s="117" t="s">
        <v>118</v>
      </c>
      <c r="J116" s="117" t="s">
        <v>512</v>
      </c>
      <c r="K116" s="117" t="s">
        <v>1265</v>
      </c>
      <c r="L116" s="117" t="s">
        <v>1262</v>
      </c>
      <c r="M116" s="117" t="s">
        <v>1262</v>
      </c>
      <c r="N116" s="118">
        <v>1</v>
      </c>
    </row>
    <row r="117" spans="1:14" ht="51" customHeight="1" x14ac:dyDescent="0.3">
      <c r="A117" s="60">
        <v>36980</v>
      </c>
      <c r="B117" s="34" t="s">
        <v>597</v>
      </c>
      <c r="C117" s="37" t="s">
        <v>1075</v>
      </c>
      <c r="D117" s="34" t="s">
        <v>494</v>
      </c>
      <c r="E117" s="35"/>
      <c r="F117" s="35"/>
      <c r="G117" s="117" t="s">
        <v>282</v>
      </c>
      <c r="H117" s="35">
        <v>1</v>
      </c>
      <c r="I117" s="117" t="s">
        <v>1076</v>
      </c>
      <c r="J117" s="117" t="s">
        <v>375</v>
      </c>
      <c r="K117" s="117" t="s">
        <v>1262</v>
      </c>
      <c r="L117" s="117" t="s">
        <v>1262</v>
      </c>
      <c r="M117" s="117" t="s">
        <v>1262</v>
      </c>
      <c r="N117" s="118">
        <v>1</v>
      </c>
    </row>
    <row r="118" spans="1:14" ht="55.5" customHeight="1" x14ac:dyDescent="0.3">
      <c r="A118" s="60">
        <v>36980</v>
      </c>
      <c r="B118" s="34" t="s">
        <v>597</v>
      </c>
      <c r="C118" s="37" t="s">
        <v>305</v>
      </c>
      <c r="D118" s="34" t="s">
        <v>481</v>
      </c>
      <c r="E118" s="35"/>
      <c r="F118" s="35"/>
      <c r="G118" s="117" t="s">
        <v>282</v>
      </c>
      <c r="H118" s="35">
        <v>1</v>
      </c>
      <c r="I118" s="117" t="s">
        <v>373</v>
      </c>
      <c r="J118" s="117" t="s">
        <v>512</v>
      </c>
      <c r="K118" s="117" t="s">
        <v>1265</v>
      </c>
      <c r="L118" s="117" t="s">
        <v>1265</v>
      </c>
      <c r="M118" s="117" t="s">
        <v>1265</v>
      </c>
      <c r="N118" s="118">
        <v>1</v>
      </c>
    </row>
    <row r="119" spans="1:14" ht="56.25" customHeight="1" x14ac:dyDescent="0.3">
      <c r="A119" s="60">
        <v>36980</v>
      </c>
      <c r="B119" s="34" t="s">
        <v>597</v>
      </c>
      <c r="C119" s="37" t="s">
        <v>420</v>
      </c>
      <c r="D119" s="34" t="s">
        <v>479</v>
      </c>
      <c r="E119" s="35"/>
      <c r="F119" s="35"/>
      <c r="G119" s="117" t="s">
        <v>282</v>
      </c>
      <c r="H119" s="35">
        <v>1</v>
      </c>
      <c r="I119" s="117" t="s">
        <v>421</v>
      </c>
      <c r="J119" s="117" t="s">
        <v>512</v>
      </c>
      <c r="K119" s="117" t="s">
        <v>1262</v>
      </c>
      <c r="L119" s="117" t="s">
        <v>1262</v>
      </c>
      <c r="M119" s="117" t="s">
        <v>1262</v>
      </c>
      <c r="N119" s="118">
        <v>1</v>
      </c>
    </row>
    <row r="120" spans="1:14" ht="69.75" customHeight="1" x14ac:dyDescent="0.3">
      <c r="A120" s="60">
        <v>36980</v>
      </c>
      <c r="B120" s="34" t="s">
        <v>597</v>
      </c>
      <c r="C120" s="37" t="s">
        <v>563</v>
      </c>
      <c r="D120" s="34" t="s">
        <v>481</v>
      </c>
      <c r="E120" s="35"/>
      <c r="F120" s="35"/>
      <c r="G120" s="117" t="s">
        <v>282</v>
      </c>
      <c r="H120" s="35">
        <v>1</v>
      </c>
      <c r="I120" s="117" t="s">
        <v>564</v>
      </c>
      <c r="J120" s="117" t="s">
        <v>512</v>
      </c>
      <c r="K120" s="117" t="s">
        <v>1265</v>
      </c>
      <c r="L120" s="117" t="s">
        <v>1265</v>
      </c>
      <c r="M120" s="117" t="s">
        <v>1265</v>
      </c>
      <c r="N120" s="118">
        <v>1</v>
      </c>
    </row>
    <row r="121" spans="1:14" ht="66.75" customHeight="1" x14ac:dyDescent="0.3">
      <c r="A121" s="60">
        <v>36980</v>
      </c>
      <c r="B121" s="34" t="s">
        <v>597</v>
      </c>
      <c r="C121" s="37" t="s">
        <v>562</v>
      </c>
      <c r="D121" s="34" t="s">
        <v>390</v>
      </c>
      <c r="E121" s="35"/>
      <c r="F121" s="35"/>
      <c r="G121" s="117" t="s">
        <v>282</v>
      </c>
      <c r="H121" s="35">
        <v>1</v>
      </c>
      <c r="I121" s="117" t="s">
        <v>1001</v>
      </c>
      <c r="J121" s="117" t="s">
        <v>376</v>
      </c>
      <c r="K121" s="117" t="s">
        <v>1262</v>
      </c>
      <c r="L121" s="117" t="s">
        <v>1262</v>
      </c>
      <c r="M121" s="117" t="s">
        <v>1262</v>
      </c>
      <c r="N121" s="118">
        <v>1</v>
      </c>
    </row>
    <row r="122" spans="1:14" ht="40.200000000000003" x14ac:dyDescent="0.3">
      <c r="A122" s="60">
        <v>36980</v>
      </c>
      <c r="B122" s="34" t="s">
        <v>597</v>
      </c>
      <c r="C122" s="144" t="s">
        <v>558</v>
      </c>
      <c r="D122" s="34" t="s">
        <v>559</v>
      </c>
      <c r="E122" s="35"/>
      <c r="F122" s="35"/>
      <c r="G122" s="117" t="s">
        <v>282</v>
      </c>
      <c r="H122" s="35">
        <v>1</v>
      </c>
      <c r="I122" s="117" t="s">
        <v>560</v>
      </c>
      <c r="J122" s="117" t="s">
        <v>561</v>
      </c>
      <c r="K122" s="117" t="s">
        <v>1262</v>
      </c>
      <c r="L122" s="117" t="s">
        <v>1262</v>
      </c>
      <c r="M122" s="117" t="s">
        <v>1262</v>
      </c>
      <c r="N122" s="118">
        <v>1</v>
      </c>
    </row>
    <row r="123" spans="1:14" ht="44.25" customHeight="1" x14ac:dyDescent="0.3">
      <c r="A123" s="60">
        <v>36980</v>
      </c>
      <c r="B123" s="34" t="s">
        <v>597</v>
      </c>
      <c r="C123" s="144" t="s">
        <v>555</v>
      </c>
      <c r="D123" s="34" t="s">
        <v>556</v>
      </c>
      <c r="E123" s="35"/>
      <c r="F123" s="35"/>
      <c r="G123" s="117" t="s">
        <v>476</v>
      </c>
      <c r="H123" s="35">
        <v>3</v>
      </c>
      <c r="I123" s="117" t="s">
        <v>557</v>
      </c>
      <c r="J123" s="117" t="s">
        <v>374</v>
      </c>
      <c r="K123" s="117" t="s">
        <v>1265</v>
      </c>
      <c r="L123" s="117" t="s">
        <v>1262</v>
      </c>
      <c r="M123" s="117" t="s">
        <v>1262</v>
      </c>
      <c r="N123" s="118">
        <v>1</v>
      </c>
    </row>
    <row r="124" spans="1:14" ht="52.5" customHeight="1" x14ac:dyDescent="0.3">
      <c r="A124" s="60">
        <v>36979</v>
      </c>
      <c r="B124" s="34" t="s">
        <v>597</v>
      </c>
      <c r="C124" s="144" t="s">
        <v>329</v>
      </c>
      <c r="D124" s="34" t="s">
        <v>481</v>
      </c>
      <c r="E124" s="35"/>
      <c r="F124" s="35"/>
      <c r="G124" s="117" t="s">
        <v>282</v>
      </c>
      <c r="H124" s="35">
        <v>1</v>
      </c>
      <c r="I124" s="117" t="s">
        <v>511</v>
      </c>
      <c r="J124" s="117" t="s">
        <v>512</v>
      </c>
      <c r="K124" s="117" t="s">
        <v>1262</v>
      </c>
      <c r="L124" s="117" t="s">
        <v>1262</v>
      </c>
      <c r="M124" s="117" t="s">
        <v>1262</v>
      </c>
      <c r="N124" s="118">
        <v>1</v>
      </c>
    </row>
    <row r="125" spans="1:14" ht="58.5" customHeight="1" x14ac:dyDescent="0.3">
      <c r="A125" s="60">
        <v>36979</v>
      </c>
      <c r="B125" s="34" t="s">
        <v>597</v>
      </c>
      <c r="C125" s="144" t="s">
        <v>608</v>
      </c>
      <c r="D125" s="34" t="s">
        <v>330</v>
      </c>
      <c r="E125" s="35"/>
      <c r="F125" s="35"/>
      <c r="G125" s="117" t="s">
        <v>282</v>
      </c>
      <c r="H125" s="35">
        <v>1</v>
      </c>
      <c r="I125" s="117" t="s">
        <v>511</v>
      </c>
      <c r="J125" s="117" t="s">
        <v>512</v>
      </c>
      <c r="K125" s="117" t="s">
        <v>1262</v>
      </c>
      <c r="L125" s="117" t="s">
        <v>1262</v>
      </c>
      <c r="M125" s="117" t="s">
        <v>1262</v>
      </c>
      <c r="N125" s="118">
        <v>1</v>
      </c>
    </row>
    <row r="126" spans="1:14" ht="54.75" customHeight="1" x14ac:dyDescent="0.3">
      <c r="A126" s="60">
        <v>36979</v>
      </c>
      <c r="B126" s="34" t="s">
        <v>597</v>
      </c>
      <c r="C126" s="144" t="s">
        <v>510</v>
      </c>
      <c r="D126" s="34" t="s">
        <v>481</v>
      </c>
      <c r="E126" s="35"/>
      <c r="F126" s="35"/>
      <c r="G126" s="117" t="s">
        <v>282</v>
      </c>
      <c r="H126" s="35">
        <v>1</v>
      </c>
      <c r="I126" s="117" t="s">
        <v>331</v>
      </c>
      <c r="J126" s="117" t="s">
        <v>513</v>
      </c>
      <c r="K126" s="117" t="s">
        <v>1265</v>
      </c>
      <c r="L126" s="117" t="s">
        <v>1262</v>
      </c>
      <c r="M126" s="117" t="s">
        <v>1262</v>
      </c>
      <c r="N126" s="118">
        <v>1</v>
      </c>
    </row>
    <row r="127" spans="1:14" ht="56.25" customHeight="1" x14ac:dyDescent="0.3">
      <c r="A127" s="60">
        <v>36979</v>
      </c>
      <c r="B127" s="34" t="s">
        <v>597</v>
      </c>
      <c r="C127" s="144" t="s">
        <v>509</v>
      </c>
      <c r="D127" s="34" t="s">
        <v>481</v>
      </c>
      <c r="E127" s="35"/>
      <c r="F127" s="35"/>
      <c r="G127" s="117" t="s">
        <v>282</v>
      </c>
      <c r="H127" s="35">
        <v>1</v>
      </c>
      <c r="I127" s="117" t="s">
        <v>332</v>
      </c>
      <c r="J127" s="117" t="s">
        <v>512</v>
      </c>
      <c r="K127" s="117" t="s">
        <v>1265</v>
      </c>
      <c r="L127" s="117" t="s">
        <v>1265</v>
      </c>
      <c r="M127" s="117" t="s">
        <v>1265</v>
      </c>
      <c r="N127" s="118">
        <v>1</v>
      </c>
    </row>
    <row r="128" spans="1:14" ht="26.4" x14ac:dyDescent="0.3">
      <c r="A128" s="60">
        <v>36978</v>
      </c>
      <c r="B128" s="34" t="s">
        <v>597</v>
      </c>
      <c r="C128" s="37" t="s">
        <v>57</v>
      </c>
      <c r="D128" s="34" t="s">
        <v>58</v>
      </c>
      <c r="E128" s="35"/>
      <c r="F128" s="35"/>
      <c r="G128" s="117" t="s">
        <v>282</v>
      </c>
      <c r="H128" s="35">
        <v>3</v>
      </c>
      <c r="I128" s="117" t="s">
        <v>59</v>
      </c>
      <c r="J128" s="117" t="s">
        <v>60</v>
      </c>
      <c r="K128" s="117" t="s">
        <v>1265</v>
      </c>
      <c r="L128" s="117" t="s">
        <v>1265</v>
      </c>
      <c r="M128" s="117" t="s">
        <v>1262</v>
      </c>
      <c r="N128" s="118">
        <v>1</v>
      </c>
    </row>
    <row r="129" spans="1:14" ht="59.25" customHeight="1" x14ac:dyDescent="0.3">
      <c r="A129" s="60">
        <v>36978</v>
      </c>
      <c r="B129" s="34" t="s">
        <v>597</v>
      </c>
      <c r="C129" s="37" t="s">
        <v>61</v>
      </c>
      <c r="D129" s="34" t="s">
        <v>479</v>
      </c>
      <c r="E129" s="35"/>
      <c r="F129" s="35"/>
      <c r="G129" s="117" t="s">
        <v>627</v>
      </c>
      <c r="H129" s="35">
        <v>3</v>
      </c>
      <c r="I129" s="117" t="s">
        <v>62</v>
      </c>
      <c r="J129" s="117" t="s">
        <v>204</v>
      </c>
      <c r="K129" s="117" t="s">
        <v>1262</v>
      </c>
      <c r="L129" s="117" t="s">
        <v>1262</v>
      </c>
      <c r="M129" s="117" t="s">
        <v>1262</v>
      </c>
      <c r="N129" s="118">
        <v>1</v>
      </c>
    </row>
    <row r="130" spans="1:14" ht="41.25" customHeight="1" x14ac:dyDescent="0.3">
      <c r="A130" s="60">
        <v>36978</v>
      </c>
      <c r="B130" s="34" t="s">
        <v>597</v>
      </c>
      <c r="C130" s="37" t="s">
        <v>54</v>
      </c>
      <c r="D130" s="34" t="s">
        <v>264</v>
      </c>
      <c r="E130" s="35"/>
      <c r="F130" s="35"/>
      <c r="G130" s="117" t="s">
        <v>282</v>
      </c>
      <c r="H130" s="35">
        <v>1</v>
      </c>
      <c r="I130" s="117" t="s">
        <v>55</v>
      </c>
      <c r="J130" s="117" t="s">
        <v>56</v>
      </c>
      <c r="K130" s="117" t="s">
        <v>1262</v>
      </c>
      <c r="L130" s="117" t="s">
        <v>1262</v>
      </c>
      <c r="M130" s="117" t="s">
        <v>1262</v>
      </c>
      <c r="N130" s="118">
        <v>1</v>
      </c>
    </row>
    <row r="131" spans="1:14" ht="85.5" customHeight="1" thickBot="1" x14ac:dyDescent="0.35">
      <c r="A131" s="60">
        <v>36978</v>
      </c>
      <c r="B131" s="34" t="s">
        <v>597</v>
      </c>
      <c r="C131" s="119" t="s">
        <v>53</v>
      </c>
      <c r="D131" s="34" t="s">
        <v>390</v>
      </c>
      <c r="E131" s="35"/>
      <c r="F131" s="35"/>
      <c r="G131" s="117" t="s">
        <v>476</v>
      </c>
      <c r="H131" s="35">
        <v>3</v>
      </c>
      <c r="I131" s="117" t="s">
        <v>786</v>
      </c>
      <c r="J131" s="117" t="s">
        <v>0</v>
      </c>
      <c r="K131" s="117" t="s">
        <v>1265</v>
      </c>
      <c r="L131" s="117" t="s">
        <v>1262</v>
      </c>
      <c r="M131" s="117" t="s">
        <v>1262</v>
      </c>
      <c r="N131" s="118">
        <v>1</v>
      </c>
    </row>
    <row r="132" spans="1:14" x14ac:dyDescent="0.3">
      <c r="A132" s="129" t="s">
        <v>687</v>
      </c>
      <c r="B132" s="133"/>
      <c r="C132" s="134"/>
      <c r="D132" s="130">
        <f>COUNT(H134:H147)</f>
        <v>14</v>
      </c>
      <c r="E132" s="138"/>
      <c r="F132" s="138"/>
      <c r="G132" s="139"/>
      <c r="H132" s="138"/>
      <c r="I132" s="139"/>
      <c r="J132" s="139"/>
      <c r="K132" s="139"/>
      <c r="L132" s="139"/>
      <c r="M132" s="139"/>
      <c r="N132" s="140"/>
    </row>
    <row r="133" spans="1:14" x14ac:dyDescent="0.3">
      <c r="A133" s="141"/>
      <c r="B133" s="65"/>
      <c r="C133" s="142"/>
      <c r="D133" s="65"/>
      <c r="E133" s="66"/>
      <c r="F133" s="66"/>
      <c r="G133" s="67"/>
      <c r="H133" s="66"/>
      <c r="I133" s="67"/>
      <c r="J133" s="67"/>
      <c r="K133" s="67"/>
      <c r="L133" s="67"/>
      <c r="M133" s="67"/>
      <c r="N133" s="143"/>
    </row>
    <row r="134" spans="1:14" ht="53.25" customHeight="1" x14ac:dyDescent="0.3">
      <c r="A134" s="141">
        <v>36977</v>
      </c>
      <c r="B134" s="65" t="s">
        <v>597</v>
      </c>
      <c r="C134" s="142" t="s">
        <v>353</v>
      </c>
      <c r="D134" s="65" t="s">
        <v>479</v>
      </c>
      <c r="E134" s="66"/>
      <c r="F134" s="66"/>
      <c r="G134" s="67" t="s">
        <v>476</v>
      </c>
      <c r="H134" s="66">
        <v>3</v>
      </c>
      <c r="I134" s="67" t="s">
        <v>354</v>
      </c>
      <c r="J134" s="67" t="s">
        <v>355</v>
      </c>
      <c r="K134" s="67" t="s">
        <v>929</v>
      </c>
      <c r="L134" s="67" t="s">
        <v>931</v>
      </c>
      <c r="M134" s="67" t="s">
        <v>931</v>
      </c>
      <c r="N134" s="143">
        <v>1</v>
      </c>
    </row>
    <row r="135" spans="1:14" ht="83.25" customHeight="1" x14ac:dyDescent="0.3">
      <c r="A135" s="141">
        <v>36977</v>
      </c>
      <c r="B135" s="65" t="s">
        <v>597</v>
      </c>
      <c r="C135" s="142" t="s">
        <v>349</v>
      </c>
      <c r="D135" s="65" t="s">
        <v>879</v>
      </c>
      <c r="E135" s="66"/>
      <c r="F135" s="66"/>
      <c r="G135" s="67" t="s">
        <v>282</v>
      </c>
      <c r="H135" s="66">
        <v>1</v>
      </c>
      <c r="I135" s="67" t="s">
        <v>350</v>
      </c>
      <c r="J135" s="67" t="s">
        <v>352</v>
      </c>
      <c r="K135" s="67" t="s">
        <v>1265</v>
      </c>
      <c r="L135" s="67" t="s">
        <v>1265</v>
      </c>
      <c r="M135" s="67" t="s">
        <v>1265</v>
      </c>
      <c r="N135" s="143">
        <v>1</v>
      </c>
    </row>
    <row r="136" spans="1:14" ht="82.5" customHeight="1" x14ac:dyDescent="0.3">
      <c r="A136" s="141">
        <v>36977</v>
      </c>
      <c r="B136" s="65" t="s">
        <v>597</v>
      </c>
      <c r="C136" s="142" t="s">
        <v>348</v>
      </c>
      <c r="D136" s="65" t="s">
        <v>879</v>
      </c>
      <c r="E136" s="66"/>
      <c r="F136" s="66"/>
      <c r="G136" s="67" t="s">
        <v>282</v>
      </c>
      <c r="H136" s="66">
        <v>1</v>
      </c>
      <c r="I136" s="67" t="s">
        <v>351</v>
      </c>
      <c r="J136" s="67" t="s">
        <v>352</v>
      </c>
      <c r="K136" s="67" t="s">
        <v>1265</v>
      </c>
      <c r="L136" s="67" t="s">
        <v>1265</v>
      </c>
      <c r="M136" s="67" t="s">
        <v>1265</v>
      </c>
      <c r="N136" s="143">
        <v>1</v>
      </c>
    </row>
    <row r="137" spans="1:14" ht="27" customHeight="1" x14ac:dyDescent="0.3">
      <c r="A137" s="60">
        <v>36976</v>
      </c>
      <c r="B137" s="34" t="s">
        <v>597</v>
      </c>
      <c r="C137" s="142" t="s">
        <v>1193</v>
      </c>
      <c r="D137" s="65" t="s">
        <v>879</v>
      </c>
      <c r="E137" s="66"/>
      <c r="F137" s="66"/>
      <c r="G137" s="67" t="s">
        <v>476</v>
      </c>
      <c r="H137" s="66">
        <v>3</v>
      </c>
      <c r="I137" s="67" t="s">
        <v>1194</v>
      </c>
      <c r="J137" s="67" t="s">
        <v>1195</v>
      </c>
      <c r="K137" s="67" t="s">
        <v>1262</v>
      </c>
      <c r="L137" s="67" t="s">
        <v>1262</v>
      </c>
      <c r="M137" s="67" t="s">
        <v>1265</v>
      </c>
      <c r="N137" s="143">
        <v>1</v>
      </c>
    </row>
    <row r="138" spans="1:14" ht="52.8" x14ac:dyDescent="0.3">
      <c r="A138" s="60">
        <v>36976</v>
      </c>
      <c r="B138" s="34" t="s">
        <v>597</v>
      </c>
      <c r="C138" s="142" t="s">
        <v>1189</v>
      </c>
      <c r="D138" s="65" t="s">
        <v>481</v>
      </c>
      <c r="E138" s="66"/>
      <c r="F138" s="66"/>
      <c r="G138" s="67" t="s">
        <v>282</v>
      </c>
      <c r="H138" s="66">
        <v>1</v>
      </c>
      <c r="I138" s="67" t="s">
        <v>1190</v>
      </c>
      <c r="J138" s="67" t="s">
        <v>1191</v>
      </c>
      <c r="K138" s="67" t="s">
        <v>1265</v>
      </c>
      <c r="L138" s="67" t="s">
        <v>1262</v>
      </c>
      <c r="M138" s="67" t="s">
        <v>1262</v>
      </c>
      <c r="N138" s="143">
        <v>1</v>
      </c>
    </row>
    <row r="139" spans="1:14" ht="54" customHeight="1" x14ac:dyDescent="0.3">
      <c r="A139" s="60">
        <v>36976</v>
      </c>
      <c r="B139" s="34" t="s">
        <v>597</v>
      </c>
      <c r="C139" s="37" t="s">
        <v>1187</v>
      </c>
      <c r="D139" s="34" t="s">
        <v>1188</v>
      </c>
      <c r="E139" s="35"/>
      <c r="F139" s="35"/>
      <c r="G139" s="117" t="s">
        <v>282</v>
      </c>
      <c r="H139" s="35">
        <v>1</v>
      </c>
      <c r="I139" s="117" t="s">
        <v>1192</v>
      </c>
      <c r="J139" s="117" t="s">
        <v>213</v>
      </c>
      <c r="K139" s="117" t="s">
        <v>1262</v>
      </c>
      <c r="L139" s="117" t="s">
        <v>1262</v>
      </c>
      <c r="M139" s="117" t="s">
        <v>1262</v>
      </c>
      <c r="N139" s="118">
        <v>1</v>
      </c>
    </row>
    <row r="140" spans="1:14" ht="41.25" customHeight="1" x14ac:dyDescent="0.3">
      <c r="A140" s="60">
        <v>36973</v>
      </c>
      <c r="B140" s="34" t="s">
        <v>597</v>
      </c>
      <c r="C140" s="37" t="s">
        <v>741</v>
      </c>
      <c r="D140" s="34" t="s">
        <v>479</v>
      </c>
      <c r="E140" s="35"/>
      <c r="F140" s="35"/>
      <c r="G140" s="117" t="s">
        <v>282</v>
      </c>
      <c r="H140" s="35">
        <v>1</v>
      </c>
      <c r="I140" s="117" t="s">
        <v>182</v>
      </c>
      <c r="J140" s="117" t="s">
        <v>184</v>
      </c>
      <c r="K140" s="117" t="s">
        <v>1265</v>
      </c>
      <c r="L140" s="117" t="s">
        <v>1262</v>
      </c>
      <c r="M140" s="117" t="s">
        <v>1262</v>
      </c>
      <c r="N140" s="118">
        <v>1</v>
      </c>
    </row>
    <row r="141" spans="1:14" ht="41.25" customHeight="1" x14ac:dyDescent="0.3">
      <c r="A141" s="60">
        <v>36973</v>
      </c>
      <c r="B141" s="34" t="s">
        <v>597</v>
      </c>
      <c r="C141" s="37" t="s">
        <v>181</v>
      </c>
      <c r="D141" s="34" t="s">
        <v>479</v>
      </c>
      <c r="E141" s="35"/>
      <c r="F141" s="35"/>
      <c r="G141" s="117" t="s">
        <v>282</v>
      </c>
      <c r="H141" s="35">
        <v>1</v>
      </c>
      <c r="I141" s="117" t="s">
        <v>180</v>
      </c>
      <c r="J141" s="117" t="s">
        <v>183</v>
      </c>
      <c r="K141" s="117" t="s">
        <v>1265</v>
      </c>
      <c r="L141" s="117" t="s">
        <v>1262</v>
      </c>
      <c r="M141" s="117" t="s">
        <v>1262</v>
      </c>
      <c r="N141" s="118">
        <v>1</v>
      </c>
    </row>
    <row r="142" spans="1:14" ht="55.5" customHeight="1" x14ac:dyDescent="0.3">
      <c r="A142" s="60">
        <v>36973</v>
      </c>
      <c r="B142" s="34" t="s">
        <v>597</v>
      </c>
      <c r="C142" s="37" t="s">
        <v>1016</v>
      </c>
      <c r="D142" s="34" t="s">
        <v>879</v>
      </c>
      <c r="E142" s="35"/>
      <c r="F142" s="35"/>
      <c r="G142" s="117" t="s">
        <v>282</v>
      </c>
      <c r="H142" s="35">
        <v>1</v>
      </c>
      <c r="I142" s="117" t="s">
        <v>179</v>
      </c>
      <c r="J142" s="117" t="s">
        <v>213</v>
      </c>
      <c r="K142" s="117" t="s">
        <v>1262</v>
      </c>
      <c r="L142" s="117" t="s">
        <v>1262</v>
      </c>
      <c r="M142" s="117" t="s">
        <v>1262</v>
      </c>
      <c r="N142" s="118">
        <v>1</v>
      </c>
    </row>
    <row r="143" spans="1:14" ht="54" customHeight="1" x14ac:dyDescent="0.3">
      <c r="A143" s="60">
        <v>36973</v>
      </c>
      <c r="B143" s="34" t="s">
        <v>597</v>
      </c>
      <c r="C143" s="37" t="s">
        <v>177</v>
      </c>
      <c r="D143" s="34" t="s">
        <v>879</v>
      </c>
      <c r="E143" s="35"/>
      <c r="F143" s="35"/>
      <c r="G143" s="117" t="s">
        <v>282</v>
      </c>
      <c r="H143" s="35">
        <v>1</v>
      </c>
      <c r="I143" s="117" t="s">
        <v>178</v>
      </c>
      <c r="J143" s="117" t="s">
        <v>213</v>
      </c>
      <c r="K143" s="117" t="s">
        <v>1265</v>
      </c>
      <c r="L143" s="117" t="s">
        <v>1262</v>
      </c>
      <c r="M143" s="117" t="s">
        <v>1262</v>
      </c>
      <c r="N143" s="118">
        <v>1</v>
      </c>
    </row>
    <row r="144" spans="1:14" ht="60" customHeight="1" x14ac:dyDescent="0.3">
      <c r="A144" s="60">
        <v>36972</v>
      </c>
      <c r="B144" s="34" t="s">
        <v>597</v>
      </c>
      <c r="C144" s="37" t="s">
        <v>689</v>
      </c>
      <c r="D144" s="34" t="s">
        <v>264</v>
      </c>
      <c r="E144" s="35"/>
      <c r="F144" s="35"/>
      <c r="G144" s="117" t="s">
        <v>282</v>
      </c>
      <c r="H144" s="35">
        <v>1</v>
      </c>
      <c r="I144" s="117" t="s">
        <v>573</v>
      </c>
      <c r="J144" s="117" t="s">
        <v>574</v>
      </c>
      <c r="K144" s="117" t="s">
        <v>1262</v>
      </c>
      <c r="L144" s="117" t="s">
        <v>1265</v>
      </c>
      <c r="M144" s="117" t="s">
        <v>1265</v>
      </c>
      <c r="N144" s="118">
        <v>1</v>
      </c>
    </row>
    <row r="145" spans="1:14" ht="81" customHeight="1" x14ac:dyDescent="0.3">
      <c r="A145" s="60">
        <v>36971</v>
      </c>
      <c r="B145" s="34" t="s">
        <v>597</v>
      </c>
      <c r="C145" s="37" t="s">
        <v>695</v>
      </c>
      <c r="D145" s="34" t="s">
        <v>479</v>
      </c>
      <c r="E145" s="35"/>
      <c r="F145" s="35"/>
      <c r="G145" s="117" t="s">
        <v>282</v>
      </c>
      <c r="H145" s="35">
        <v>1</v>
      </c>
      <c r="I145" s="117" t="s">
        <v>696</v>
      </c>
      <c r="J145" s="117" t="s">
        <v>697</v>
      </c>
      <c r="K145" s="117" t="s">
        <v>1265</v>
      </c>
      <c r="L145" s="117" t="s">
        <v>1265</v>
      </c>
      <c r="M145" s="117" t="s">
        <v>1265</v>
      </c>
      <c r="N145" s="118">
        <v>1</v>
      </c>
    </row>
    <row r="146" spans="1:14" ht="82.5" customHeight="1" x14ac:dyDescent="0.3">
      <c r="A146" s="60">
        <v>36971</v>
      </c>
      <c r="B146" s="34" t="s">
        <v>597</v>
      </c>
      <c r="C146" s="37" t="s">
        <v>688</v>
      </c>
      <c r="D146" s="34" t="s">
        <v>825</v>
      </c>
      <c r="E146" s="35"/>
      <c r="F146" s="35"/>
      <c r="G146" s="117" t="s">
        <v>282</v>
      </c>
      <c r="H146" s="35">
        <v>1</v>
      </c>
      <c r="I146" s="117" t="s">
        <v>691</v>
      </c>
      <c r="J146" s="117" t="s">
        <v>690</v>
      </c>
      <c r="K146" s="117" t="s">
        <v>1262</v>
      </c>
      <c r="L146" s="117" t="s">
        <v>1262</v>
      </c>
      <c r="M146" s="117" t="s">
        <v>1262</v>
      </c>
      <c r="N146" s="118">
        <v>1</v>
      </c>
    </row>
    <row r="147" spans="1:14" ht="76.5" customHeight="1" thickBot="1" x14ac:dyDescent="0.35">
      <c r="A147" s="60">
        <v>36971</v>
      </c>
      <c r="B147" s="34" t="s">
        <v>597</v>
      </c>
      <c r="C147" s="37" t="s">
        <v>689</v>
      </c>
      <c r="D147" s="34" t="s">
        <v>264</v>
      </c>
      <c r="E147" s="35"/>
      <c r="F147" s="35"/>
      <c r="G147" s="117" t="s">
        <v>282</v>
      </c>
      <c r="H147" s="35">
        <v>1</v>
      </c>
      <c r="I147" s="117" t="s">
        <v>692</v>
      </c>
      <c r="J147" s="117" t="s">
        <v>693</v>
      </c>
      <c r="K147" s="117" t="s">
        <v>1262</v>
      </c>
      <c r="L147" s="117" t="s">
        <v>1262</v>
      </c>
      <c r="M147" s="117" t="s">
        <v>1262</v>
      </c>
      <c r="N147" s="118">
        <v>1</v>
      </c>
    </row>
    <row r="148" spans="1:14" x14ac:dyDescent="0.3">
      <c r="A148" s="131" t="s">
        <v>358</v>
      </c>
      <c r="B148" s="50"/>
      <c r="C148" s="81"/>
      <c r="D148" s="48">
        <f>COUNT(H149:H156)</f>
        <v>6</v>
      </c>
      <c r="E148" s="46"/>
      <c r="F148" s="46"/>
      <c r="G148" s="47"/>
      <c r="H148" s="46"/>
      <c r="I148" s="47"/>
      <c r="J148" s="47"/>
      <c r="K148" s="47"/>
      <c r="L148" s="47"/>
      <c r="M148" s="47"/>
      <c r="N148" s="72"/>
    </row>
    <row r="149" spans="1:14" x14ac:dyDescent="0.3">
      <c r="A149" s="63"/>
      <c r="B149" s="33"/>
      <c r="C149" s="52"/>
      <c r="D149" s="33"/>
      <c r="E149" s="53"/>
      <c r="F149" s="53"/>
      <c r="G149" s="56"/>
      <c r="H149" s="53"/>
      <c r="I149" s="56"/>
      <c r="J149" s="56"/>
      <c r="K149" s="56"/>
      <c r="L149" s="56"/>
      <c r="M149" s="56"/>
      <c r="N149" s="62"/>
    </row>
    <row r="150" spans="1:14" x14ac:dyDescent="0.3">
      <c r="A150" s="63"/>
      <c r="B150" s="33"/>
      <c r="C150" s="52"/>
      <c r="D150" s="33"/>
      <c r="E150" s="53"/>
      <c r="F150" s="53"/>
      <c r="G150" s="56"/>
      <c r="H150" s="53"/>
      <c r="I150" s="56"/>
      <c r="J150" s="56"/>
      <c r="K150" s="56"/>
      <c r="L150" s="56"/>
      <c r="M150" s="56"/>
      <c r="N150" s="62"/>
    </row>
    <row r="151" spans="1:14" ht="60.75" customHeight="1" x14ac:dyDescent="0.3">
      <c r="A151" s="63">
        <v>36970</v>
      </c>
      <c r="B151" s="33" t="s">
        <v>597</v>
      </c>
      <c r="C151" s="52" t="s">
        <v>1148</v>
      </c>
      <c r="D151" s="33" t="s">
        <v>481</v>
      </c>
      <c r="E151" s="53"/>
      <c r="F151" s="53"/>
      <c r="G151" s="56" t="s">
        <v>282</v>
      </c>
      <c r="H151" s="53">
        <v>1</v>
      </c>
      <c r="I151" s="56" t="s">
        <v>1149</v>
      </c>
      <c r="J151" s="56" t="s">
        <v>1150</v>
      </c>
      <c r="K151" s="56" t="s">
        <v>1265</v>
      </c>
      <c r="L151" s="56" t="s">
        <v>1265</v>
      </c>
      <c r="M151" s="56" t="s">
        <v>1265</v>
      </c>
      <c r="N151" s="62">
        <v>1</v>
      </c>
    </row>
    <row r="152" spans="1:14" ht="52.5" customHeight="1" x14ac:dyDescent="0.3">
      <c r="A152" s="63">
        <v>36970</v>
      </c>
      <c r="B152" s="33" t="s">
        <v>597</v>
      </c>
      <c r="C152" s="52" t="s">
        <v>1145</v>
      </c>
      <c r="D152" s="33" t="s">
        <v>264</v>
      </c>
      <c r="E152" s="53"/>
      <c r="F152" s="53"/>
      <c r="G152" s="56" t="s">
        <v>282</v>
      </c>
      <c r="H152" s="53">
        <v>1</v>
      </c>
      <c r="I152" s="56" t="s">
        <v>1146</v>
      </c>
      <c r="J152" s="56" t="s">
        <v>1147</v>
      </c>
      <c r="K152" s="56" t="s">
        <v>1262</v>
      </c>
      <c r="L152" s="56" t="s">
        <v>1262</v>
      </c>
      <c r="M152" s="56" t="s">
        <v>1262</v>
      </c>
      <c r="N152" s="62">
        <v>1</v>
      </c>
    </row>
    <row r="153" spans="1:14" ht="71.25" customHeight="1" x14ac:dyDescent="0.3">
      <c r="A153" s="63">
        <v>36969</v>
      </c>
      <c r="B153" s="33" t="s">
        <v>597</v>
      </c>
      <c r="C153" s="52" t="s">
        <v>950</v>
      </c>
      <c r="D153" s="33" t="s">
        <v>481</v>
      </c>
      <c r="E153" s="53"/>
      <c r="F153" s="53"/>
      <c r="G153" s="56" t="s">
        <v>282</v>
      </c>
      <c r="H153" s="53">
        <v>1</v>
      </c>
      <c r="I153" s="56" t="s">
        <v>222</v>
      </c>
      <c r="J153" s="56" t="s">
        <v>223</v>
      </c>
      <c r="K153" s="56" t="s">
        <v>1265</v>
      </c>
      <c r="L153" s="56" t="s">
        <v>1265</v>
      </c>
      <c r="M153" s="56" t="s">
        <v>1265</v>
      </c>
      <c r="N153" s="62">
        <v>1</v>
      </c>
    </row>
    <row r="154" spans="1:14" ht="165" customHeight="1" x14ac:dyDescent="0.3">
      <c r="A154" s="63">
        <v>36966</v>
      </c>
      <c r="B154" s="33" t="s">
        <v>597</v>
      </c>
      <c r="C154" s="52" t="s">
        <v>783</v>
      </c>
      <c r="D154" s="33" t="s">
        <v>22</v>
      </c>
      <c r="E154" s="53"/>
      <c r="F154" s="53"/>
      <c r="G154" s="56" t="s">
        <v>357</v>
      </c>
      <c r="H154" s="53">
        <v>1</v>
      </c>
      <c r="I154" s="56" t="s">
        <v>784</v>
      </c>
      <c r="J154" s="56" t="s">
        <v>356</v>
      </c>
      <c r="K154" s="56" t="s">
        <v>1262</v>
      </c>
      <c r="L154" s="56" t="s">
        <v>1262</v>
      </c>
      <c r="M154" s="56" t="s">
        <v>1262</v>
      </c>
      <c r="N154" s="62">
        <v>1</v>
      </c>
    </row>
    <row r="155" spans="1:14" ht="32.25" customHeight="1" x14ac:dyDescent="0.3">
      <c r="A155" s="63">
        <v>36965</v>
      </c>
      <c r="B155" s="33" t="s">
        <v>597</v>
      </c>
      <c r="C155" s="52" t="s">
        <v>359</v>
      </c>
      <c r="D155" s="33"/>
      <c r="E155" s="53"/>
      <c r="F155" s="53"/>
      <c r="G155" s="56" t="s">
        <v>282</v>
      </c>
      <c r="H155" s="53">
        <v>1</v>
      </c>
      <c r="I155" s="56" t="s">
        <v>360</v>
      </c>
      <c r="J155" s="56" t="s">
        <v>361</v>
      </c>
      <c r="K155" s="56" t="s">
        <v>1262</v>
      </c>
      <c r="L155" s="56" t="s">
        <v>1265</v>
      </c>
      <c r="M155" s="56" t="s">
        <v>1265</v>
      </c>
      <c r="N155" s="62">
        <v>1</v>
      </c>
    </row>
    <row r="156" spans="1:14" ht="65.25" customHeight="1" thickBot="1" x14ac:dyDescent="0.35">
      <c r="A156" s="63">
        <v>36964</v>
      </c>
      <c r="B156" s="33" t="s">
        <v>597</v>
      </c>
      <c r="C156" s="52" t="s">
        <v>537</v>
      </c>
      <c r="D156" s="33" t="s">
        <v>481</v>
      </c>
      <c r="E156" s="53"/>
      <c r="F156" s="53"/>
      <c r="G156" s="56" t="s">
        <v>282</v>
      </c>
      <c r="H156" s="53">
        <v>1</v>
      </c>
      <c r="I156" s="56" t="s">
        <v>538</v>
      </c>
      <c r="J156" s="56" t="e">
        <f ca="1">J9Implementation of new Active/Inactive C$2:C$29 website should help identify any unofficialized books during end of day process</f>
        <v>#NAME?</v>
      </c>
      <c r="K156" s="56" t="s">
        <v>1265</v>
      </c>
      <c r="L156" s="56" t="s">
        <v>1262</v>
      </c>
      <c r="M156" s="56" t="s">
        <v>1262</v>
      </c>
      <c r="N156" s="62">
        <v>1</v>
      </c>
    </row>
    <row r="157" spans="1:14" x14ac:dyDescent="0.3">
      <c r="A157" s="129" t="s">
        <v>616</v>
      </c>
      <c r="B157" s="133"/>
      <c r="C157" s="134"/>
      <c r="D157" s="130">
        <f>COUNT(H158:H167)</f>
        <v>9</v>
      </c>
      <c r="E157" s="135"/>
      <c r="F157" s="135"/>
      <c r="G157" s="136"/>
      <c r="H157" s="135"/>
      <c r="I157" s="136"/>
      <c r="J157" s="136"/>
      <c r="K157" s="136"/>
      <c r="L157" s="136"/>
      <c r="M157" s="136"/>
      <c r="N157" s="137"/>
    </row>
    <row r="158" spans="1:14" x14ac:dyDescent="0.3">
      <c r="A158" s="60"/>
      <c r="B158" s="34"/>
      <c r="C158" s="37"/>
      <c r="D158" s="34"/>
      <c r="E158" s="35"/>
      <c r="F158" s="35"/>
      <c r="G158" s="117"/>
      <c r="H158" s="35"/>
      <c r="I158" s="117"/>
      <c r="J158" s="117"/>
      <c r="K158" s="117"/>
      <c r="L158" s="117"/>
      <c r="M158" s="117"/>
      <c r="N158" s="118"/>
    </row>
    <row r="159" spans="1:14" ht="70.5" customHeight="1" x14ac:dyDescent="0.3">
      <c r="A159" s="60">
        <v>36963</v>
      </c>
      <c r="B159" s="34" t="s">
        <v>597</v>
      </c>
      <c r="C159" s="37" t="s">
        <v>575</v>
      </c>
      <c r="D159" s="34" t="s">
        <v>479</v>
      </c>
      <c r="E159" s="35"/>
      <c r="F159" s="35"/>
      <c r="G159" s="117" t="s">
        <v>282</v>
      </c>
      <c r="H159" s="35">
        <v>1</v>
      </c>
      <c r="I159" s="117" t="s">
        <v>535</v>
      </c>
      <c r="J159" s="117" t="s">
        <v>536</v>
      </c>
      <c r="K159" s="117"/>
      <c r="L159" s="117" t="s">
        <v>1262</v>
      </c>
      <c r="M159" s="117" t="s">
        <v>1262</v>
      </c>
      <c r="N159" s="118">
        <v>1</v>
      </c>
    </row>
    <row r="160" spans="1:14" ht="58.5" customHeight="1" x14ac:dyDescent="0.3">
      <c r="A160" s="60">
        <v>36962</v>
      </c>
      <c r="B160" s="34" t="s">
        <v>597</v>
      </c>
      <c r="C160" s="37" t="s">
        <v>249</v>
      </c>
      <c r="D160" s="34" t="s">
        <v>879</v>
      </c>
      <c r="E160" s="35"/>
      <c r="F160" s="35"/>
      <c r="G160" s="117" t="s">
        <v>282</v>
      </c>
      <c r="H160" s="35">
        <v>1</v>
      </c>
      <c r="I160" s="117" t="s">
        <v>250</v>
      </c>
      <c r="J160" s="117" t="s">
        <v>213</v>
      </c>
      <c r="K160" s="117" t="s">
        <v>1265</v>
      </c>
      <c r="L160" s="117" t="s">
        <v>1265</v>
      </c>
      <c r="M160" s="117" t="s">
        <v>1265</v>
      </c>
      <c r="N160" s="118">
        <v>1</v>
      </c>
    </row>
    <row r="161" spans="1:14" ht="104.25" customHeight="1" x14ac:dyDescent="0.3">
      <c r="A161" s="60">
        <v>36959</v>
      </c>
      <c r="B161" s="34" t="s">
        <v>597</v>
      </c>
      <c r="C161" s="37" t="s">
        <v>217</v>
      </c>
      <c r="D161" s="34" t="s">
        <v>479</v>
      </c>
      <c r="E161" s="35"/>
      <c r="F161" s="35"/>
      <c r="G161" s="117" t="s">
        <v>282</v>
      </c>
      <c r="H161" s="35">
        <v>1</v>
      </c>
      <c r="I161" s="117" t="s">
        <v>248</v>
      </c>
      <c r="J161" s="117" t="s">
        <v>218</v>
      </c>
      <c r="K161" s="117" t="s">
        <v>1265</v>
      </c>
      <c r="L161" s="117" t="s">
        <v>1262</v>
      </c>
      <c r="M161" s="117" t="s">
        <v>1262</v>
      </c>
      <c r="N161" s="118">
        <v>1</v>
      </c>
    </row>
    <row r="162" spans="1:14" ht="26.4" x14ac:dyDescent="0.3">
      <c r="A162" s="60">
        <v>36959</v>
      </c>
      <c r="B162" s="34" t="s">
        <v>597</v>
      </c>
      <c r="C162" s="37" t="s">
        <v>214</v>
      </c>
      <c r="D162" s="34"/>
      <c r="E162" s="35"/>
      <c r="F162" s="35"/>
      <c r="G162" s="117" t="s">
        <v>476</v>
      </c>
      <c r="H162" s="35">
        <v>1</v>
      </c>
      <c r="I162" s="117" t="s">
        <v>215</v>
      </c>
      <c r="J162" s="117" t="s">
        <v>216</v>
      </c>
      <c r="K162" s="117" t="s">
        <v>1262</v>
      </c>
      <c r="L162" s="117" t="s">
        <v>1265</v>
      </c>
      <c r="M162" s="117" t="s">
        <v>1265</v>
      </c>
      <c r="N162" s="118">
        <v>1</v>
      </c>
    </row>
    <row r="163" spans="1:14" ht="54" customHeight="1" x14ac:dyDescent="0.3">
      <c r="A163" s="60">
        <v>36959</v>
      </c>
      <c r="B163" s="34" t="s">
        <v>597</v>
      </c>
      <c r="C163" s="37" t="s">
        <v>211</v>
      </c>
      <c r="D163" s="34" t="s">
        <v>879</v>
      </c>
      <c r="E163" s="35"/>
      <c r="F163" s="35"/>
      <c r="G163" s="117" t="s">
        <v>282</v>
      </c>
      <c r="H163" s="35">
        <v>1</v>
      </c>
      <c r="I163" s="117" t="s">
        <v>212</v>
      </c>
      <c r="J163" s="117" t="s">
        <v>213</v>
      </c>
      <c r="K163" s="117" t="s">
        <v>1265</v>
      </c>
      <c r="L163" s="117" t="s">
        <v>1262</v>
      </c>
      <c r="M163" s="117" t="s">
        <v>1262</v>
      </c>
      <c r="N163" s="118">
        <v>1</v>
      </c>
    </row>
    <row r="164" spans="1:14" ht="39.6" x14ac:dyDescent="0.3">
      <c r="A164" s="60">
        <v>36959</v>
      </c>
      <c r="B164" s="34" t="s">
        <v>597</v>
      </c>
      <c r="C164" s="37" t="s">
        <v>427</v>
      </c>
      <c r="D164" s="34" t="s">
        <v>264</v>
      </c>
      <c r="E164" s="35"/>
      <c r="F164" s="35"/>
      <c r="G164" s="117" t="s">
        <v>282</v>
      </c>
      <c r="H164" s="35">
        <v>1</v>
      </c>
      <c r="I164" s="117" t="s">
        <v>210</v>
      </c>
      <c r="J164" s="117" t="s">
        <v>220</v>
      </c>
      <c r="K164" s="117" t="s">
        <v>1262</v>
      </c>
      <c r="L164" s="117" t="s">
        <v>1262</v>
      </c>
      <c r="M164" s="117" t="s">
        <v>1262</v>
      </c>
      <c r="N164" s="118">
        <v>1</v>
      </c>
    </row>
    <row r="165" spans="1:14" ht="51.75" customHeight="1" x14ac:dyDescent="0.3">
      <c r="A165" s="60">
        <v>36958</v>
      </c>
      <c r="B165" s="34" t="s">
        <v>597</v>
      </c>
      <c r="C165" s="37" t="s">
        <v>1048</v>
      </c>
      <c r="D165" s="34" t="s">
        <v>479</v>
      </c>
      <c r="E165" s="35"/>
      <c r="F165" s="35"/>
      <c r="G165" s="117" t="s">
        <v>282</v>
      </c>
      <c r="H165" s="35">
        <v>1</v>
      </c>
      <c r="I165" s="117" t="s">
        <v>1049</v>
      </c>
      <c r="J165" s="117" t="s">
        <v>221</v>
      </c>
      <c r="K165" s="117" t="s">
        <v>1265</v>
      </c>
      <c r="L165" s="117" t="s">
        <v>1262</v>
      </c>
      <c r="M165" s="117" t="s">
        <v>1262</v>
      </c>
      <c r="N165" s="118">
        <v>1</v>
      </c>
    </row>
    <row r="166" spans="1:14" ht="37.5" customHeight="1" x14ac:dyDescent="0.3">
      <c r="A166" s="60">
        <v>36957</v>
      </c>
      <c r="B166" s="34" t="s">
        <v>597</v>
      </c>
      <c r="C166" s="37" t="s">
        <v>620</v>
      </c>
      <c r="D166" s="34" t="s">
        <v>825</v>
      </c>
      <c r="E166" s="35"/>
      <c r="F166" s="35"/>
      <c r="G166" s="117" t="s">
        <v>282</v>
      </c>
      <c r="H166" s="35">
        <v>1</v>
      </c>
      <c r="I166" s="117" t="s">
        <v>621</v>
      </c>
      <c r="J166" s="117" t="s">
        <v>219</v>
      </c>
      <c r="K166" s="117" t="s">
        <v>1262</v>
      </c>
      <c r="L166" s="117" t="s">
        <v>1262</v>
      </c>
      <c r="M166" s="117" t="s">
        <v>1262</v>
      </c>
      <c r="N166" s="118">
        <v>1</v>
      </c>
    </row>
    <row r="167" spans="1:14" ht="27" thickBot="1" x14ac:dyDescent="0.35">
      <c r="A167" s="60">
        <v>36957</v>
      </c>
      <c r="B167" s="34" t="s">
        <v>597</v>
      </c>
      <c r="C167" s="37" t="s">
        <v>617</v>
      </c>
      <c r="D167" s="34" t="s">
        <v>479</v>
      </c>
      <c r="E167" s="35"/>
      <c r="F167" s="35"/>
      <c r="G167" s="117" t="s">
        <v>282</v>
      </c>
      <c r="H167" s="35">
        <v>1</v>
      </c>
      <c r="I167" s="117" t="s">
        <v>618</v>
      </c>
      <c r="J167" s="117" t="s">
        <v>619</v>
      </c>
      <c r="K167" s="117" t="s">
        <v>1262</v>
      </c>
      <c r="L167" s="117" t="s">
        <v>1262</v>
      </c>
      <c r="M167" s="117" t="s">
        <v>1262</v>
      </c>
      <c r="N167" s="118">
        <v>1</v>
      </c>
    </row>
    <row r="168" spans="1:14" x14ac:dyDescent="0.3">
      <c r="A168" s="131" t="s">
        <v>1013</v>
      </c>
      <c r="B168" s="50"/>
      <c r="C168" s="81"/>
      <c r="D168" s="48">
        <f>COUNT(H169:H193)</f>
        <v>24</v>
      </c>
      <c r="E168" s="92"/>
      <c r="F168" s="92"/>
      <c r="G168" s="93"/>
      <c r="H168" s="92"/>
      <c r="I168" s="93"/>
      <c r="J168" s="93"/>
      <c r="K168" s="93"/>
      <c r="L168" s="93"/>
      <c r="M168" s="93"/>
      <c r="N168" s="94"/>
    </row>
    <row r="169" spans="1:14" x14ac:dyDescent="0.3">
      <c r="A169" s="63"/>
      <c r="B169" s="33"/>
      <c r="C169" s="52"/>
      <c r="D169" s="33"/>
      <c r="E169" s="53"/>
      <c r="F169" s="53"/>
      <c r="G169" s="56"/>
      <c r="H169" s="53"/>
      <c r="I169" s="56"/>
      <c r="J169" s="56"/>
      <c r="K169" s="56"/>
      <c r="L169" s="56"/>
      <c r="M169" s="56"/>
      <c r="N169" s="62"/>
    </row>
    <row r="170" spans="1:14" ht="41.25" customHeight="1" x14ac:dyDescent="0.3">
      <c r="A170" s="63">
        <v>36956</v>
      </c>
      <c r="B170" s="33" t="s">
        <v>597</v>
      </c>
      <c r="C170" s="52" t="s">
        <v>69</v>
      </c>
      <c r="D170" s="33"/>
      <c r="E170" s="53"/>
      <c r="F170" s="53"/>
      <c r="G170" s="56" t="s">
        <v>476</v>
      </c>
      <c r="H170" s="53">
        <v>3</v>
      </c>
      <c r="I170" s="56" t="s">
        <v>70</v>
      </c>
      <c r="J170" s="56" t="s">
        <v>71</v>
      </c>
      <c r="K170" s="56" t="s">
        <v>1265</v>
      </c>
      <c r="L170" s="56" t="s">
        <v>1262</v>
      </c>
      <c r="M170" s="56" t="s">
        <v>1262</v>
      </c>
      <c r="N170" s="62">
        <v>1</v>
      </c>
    </row>
    <row r="171" spans="1:14" ht="52.8" x14ac:dyDescent="0.3">
      <c r="A171" s="63">
        <v>36956</v>
      </c>
      <c r="B171" s="33" t="s">
        <v>597</v>
      </c>
      <c r="C171" s="52" t="s">
        <v>66</v>
      </c>
      <c r="D171" s="33" t="s">
        <v>481</v>
      </c>
      <c r="E171" s="53"/>
      <c r="F171" s="53"/>
      <c r="G171" s="56" t="s">
        <v>282</v>
      </c>
      <c r="H171" s="53">
        <v>1</v>
      </c>
      <c r="I171" s="56" t="s">
        <v>67</v>
      </c>
      <c r="J171" s="56" t="s">
        <v>68</v>
      </c>
      <c r="K171" s="56" t="s">
        <v>1265</v>
      </c>
      <c r="L171" s="56" t="s">
        <v>1265</v>
      </c>
      <c r="M171" s="56" t="s">
        <v>1265</v>
      </c>
      <c r="N171" s="62">
        <v>1</v>
      </c>
    </row>
    <row r="172" spans="1:14" ht="39.6" x14ac:dyDescent="0.3">
      <c r="A172" s="63">
        <v>36955</v>
      </c>
      <c r="B172" s="33" t="s">
        <v>597</v>
      </c>
      <c r="C172" s="52" t="s">
        <v>310</v>
      </c>
      <c r="D172" s="33" t="s">
        <v>390</v>
      </c>
      <c r="E172" s="53"/>
      <c r="F172" s="53"/>
      <c r="G172" s="56" t="s">
        <v>476</v>
      </c>
      <c r="H172" s="53">
        <v>3</v>
      </c>
      <c r="I172" s="56" t="s">
        <v>225</v>
      </c>
      <c r="J172" s="56" t="s">
        <v>130</v>
      </c>
      <c r="K172" s="56" t="s">
        <v>1265</v>
      </c>
      <c r="L172" s="56" t="s">
        <v>1265</v>
      </c>
      <c r="M172" s="56" t="s">
        <v>1265</v>
      </c>
      <c r="N172" s="62">
        <v>1</v>
      </c>
    </row>
    <row r="173" spans="1:14" ht="39.6" x14ac:dyDescent="0.3">
      <c r="A173" s="63">
        <v>36955</v>
      </c>
      <c r="B173" s="33" t="s">
        <v>597</v>
      </c>
      <c r="C173" s="52" t="s">
        <v>308</v>
      </c>
      <c r="D173" s="33" t="s">
        <v>481</v>
      </c>
      <c r="E173" s="53"/>
      <c r="F173" s="53"/>
      <c r="G173" s="56" t="s">
        <v>476</v>
      </c>
      <c r="H173" s="53">
        <v>3</v>
      </c>
      <c r="I173" s="56" t="s">
        <v>311</v>
      </c>
      <c r="J173" s="56" t="s">
        <v>397</v>
      </c>
      <c r="K173" s="56" t="s">
        <v>1265</v>
      </c>
      <c r="L173" s="56" t="s">
        <v>1265</v>
      </c>
      <c r="M173" s="56" t="s">
        <v>1265</v>
      </c>
      <c r="N173" s="62">
        <v>1</v>
      </c>
    </row>
    <row r="174" spans="1:14" ht="37.5" customHeight="1" x14ac:dyDescent="0.3">
      <c r="A174" s="63">
        <v>36955</v>
      </c>
      <c r="B174" s="33" t="s">
        <v>597</v>
      </c>
      <c r="C174" s="52" t="s">
        <v>307</v>
      </c>
      <c r="D174" s="33" t="s">
        <v>309</v>
      </c>
      <c r="E174" s="53"/>
      <c r="F174" s="53"/>
      <c r="G174" s="56" t="s">
        <v>282</v>
      </c>
      <c r="H174" s="53">
        <v>1</v>
      </c>
      <c r="I174" s="56" t="s">
        <v>398</v>
      </c>
      <c r="J174" s="56" t="s">
        <v>397</v>
      </c>
      <c r="K174" s="56" t="s">
        <v>1265</v>
      </c>
      <c r="L174" s="56" t="s">
        <v>1262</v>
      </c>
      <c r="M174" s="56" t="s">
        <v>1265</v>
      </c>
      <c r="N174" s="62">
        <v>1</v>
      </c>
    </row>
    <row r="175" spans="1:14" ht="26.4" x14ac:dyDescent="0.3">
      <c r="A175" s="63">
        <v>36955</v>
      </c>
      <c r="B175" s="33" t="s">
        <v>597</v>
      </c>
      <c r="C175" s="52" t="s">
        <v>306</v>
      </c>
      <c r="D175" s="33" t="s">
        <v>481</v>
      </c>
      <c r="E175" s="53"/>
      <c r="F175" s="53"/>
      <c r="G175" s="56" t="s">
        <v>282</v>
      </c>
      <c r="H175" s="53">
        <v>1</v>
      </c>
      <c r="I175" s="56" t="s">
        <v>1023</v>
      </c>
      <c r="J175" s="56" t="s">
        <v>1078</v>
      </c>
      <c r="K175" s="56" t="s">
        <v>1265</v>
      </c>
      <c r="L175" s="56" t="s">
        <v>1265</v>
      </c>
      <c r="M175" s="56" t="s">
        <v>1265</v>
      </c>
      <c r="N175" s="62">
        <v>1</v>
      </c>
    </row>
    <row r="176" spans="1:14" ht="42" customHeight="1" x14ac:dyDescent="0.3">
      <c r="A176" s="63">
        <v>36955</v>
      </c>
      <c r="B176" s="33" t="s">
        <v>597</v>
      </c>
      <c r="C176" s="52" t="s">
        <v>305</v>
      </c>
      <c r="D176" s="33" t="s">
        <v>481</v>
      </c>
      <c r="E176" s="53"/>
      <c r="F176" s="53"/>
      <c r="G176" s="56" t="s">
        <v>282</v>
      </c>
      <c r="H176" s="53">
        <v>1</v>
      </c>
      <c r="I176" s="56" t="s">
        <v>399</v>
      </c>
      <c r="J176" s="56" t="s">
        <v>1078</v>
      </c>
      <c r="K176" s="56" t="s">
        <v>1265</v>
      </c>
      <c r="L176" s="56" t="s">
        <v>1265</v>
      </c>
      <c r="M176" s="56" t="s">
        <v>1265</v>
      </c>
      <c r="N176" s="62">
        <v>1</v>
      </c>
    </row>
    <row r="177" spans="1:14" ht="108" customHeight="1" x14ac:dyDescent="0.3">
      <c r="A177" s="63">
        <v>36952</v>
      </c>
      <c r="B177" s="33" t="s">
        <v>597</v>
      </c>
      <c r="C177" s="52" t="s">
        <v>132</v>
      </c>
      <c r="D177" s="33" t="s">
        <v>133</v>
      </c>
      <c r="E177" s="53"/>
      <c r="F177" s="53"/>
      <c r="G177" s="56" t="s">
        <v>282</v>
      </c>
      <c r="H177" s="53">
        <v>1</v>
      </c>
      <c r="I177" s="56" t="s">
        <v>909</v>
      </c>
      <c r="J177" s="56" t="s">
        <v>910</v>
      </c>
      <c r="K177" s="56" t="s">
        <v>1262</v>
      </c>
      <c r="L177" s="56" t="s">
        <v>1262</v>
      </c>
      <c r="M177" s="56" t="s">
        <v>1262</v>
      </c>
      <c r="N177" s="62">
        <v>2</v>
      </c>
    </row>
    <row r="178" spans="1:14" ht="52.8" x14ac:dyDescent="0.3">
      <c r="A178" s="63">
        <v>36952</v>
      </c>
      <c r="B178" s="33" t="s">
        <v>597</v>
      </c>
      <c r="C178" s="52" t="s">
        <v>1099</v>
      </c>
      <c r="D178" s="33" t="s">
        <v>479</v>
      </c>
      <c r="E178" s="53"/>
      <c r="F178" s="53"/>
      <c r="G178" s="56" t="s">
        <v>476</v>
      </c>
      <c r="H178" s="53">
        <v>3</v>
      </c>
      <c r="I178" s="56" t="s">
        <v>225</v>
      </c>
      <c r="J178" s="56" t="s">
        <v>130</v>
      </c>
      <c r="K178" s="56" t="s">
        <v>1265</v>
      </c>
      <c r="L178" s="56" t="s">
        <v>1265</v>
      </c>
      <c r="M178" s="56" t="s">
        <v>1265</v>
      </c>
      <c r="N178" s="62">
        <v>1</v>
      </c>
    </row>
    <row r="179" spans="1:14" ht="69" customHeight="1" x14ac:dyDescent="0.3">
      <c r="A179" s="63">
        <v>36952</v>
      </c>
      <c r="B179" s="33" t="s">
        <v>597</v>
      </c>
      <c r="C179" s="52" t="s">
        <v>893</v>
      </c>
      <c r="D179" s="33" t="s">
        <v>481</v>
      </c>
      <c r="E179" s="53"/>
      <c r="F179" s="53"/>
      <c r="G179" s="56" t="s">
        <v>282</v>
      </c>
      <c r="H179" s="53">
        <v>1</v>
      </c>
      <c r="I179" s="56" t="s">
        <v>131</v>
      </c>
      <c r="J179" s="56" t="s">
        <v>1098</v>
      </c>
      <c r="K179" s="56" t="s">
        <v>1265</v>
      </c>
      <c r="L179" s="56" t="s">
        <v>1265</v>
      </c>
      <c r="M179" s="56" t="s">
        <v>1265</v>
      </c>
      <c r="N179" s="62">
        <v>1</v>
      </c>
    </row>
    <row r="180" spans="1:14" ht="26.4" x14ac:dyDescent="0.3">
      <c r="A180" s="63">
        <v>36952</v>
      </c>
      <c r="B180" s="33" t="s">
        <v>597</v>
      </c>
      <c r="C180" s="52" t="s">
        <v>892</v>
      </c>
      <c r="D180" s="33" t="s">
        <v>481</v>
      </c>
      <c r="E180" s="53"/>
      <c r="F180" s="53"/>
      <c r="G180" s="56" t="s">
        <v>282</v>
      </c>
      <c r="H180" s="53">
        <v>1</v>
      </c>
      <c r="I180" s="56" t="s">
        <v>1094</v>
      </c>
      <c r="J180" s="56" t="s">
        <v>1078</v>
      </c>
      <c r="K180" s="56" t="s">
        <v>1265</v>
      </c>
      <c r="L180" s="56" t="s">
        <v>1262</v>
      </c>
      <c r="M180" s="56" t="s">
        <v>1262</v>
      </c>
      <c r="N180" s="62">
        <v>1</v>
      </c>
    </row>
    <row r="181" spans="1:14" ht="26.4" x14ac:dyDescent="0.3">
      <c r="A181" s="63">
        <v>36951</v>
      </c>
      <c r="B181" s="33" t="s">
        <v>597</v>
      </c>
      <c r="C181" s="52" t="s">
        <v>228</v>
      </c>
      <c r="D181" s="33" t="s">
        <v>481</v>
      </c>
      <c r="E181" s="53"/>
      <c r="F181" s="53"/>
      <c r="G181" s="56" t="s">
        <v>282</v>
      </c>
      <c r="H181" s="53">
        <v>1</v>
      </c>
      <c r="I181" s="56" t="s">
        <v>229</v>
      </c>
      <c r="J181" s="56" t="s">
        <v>230</v>
      </c>
      <c r="K181" s="56" t="s">
        <v>1265</v>
      </c>
      <c r="L181" s="56" t="s">
        <v>1262</v>
      </c>
      <c r="M181" s="56" t="s">
        <v>1265</v>
      </c>
      <c r="N181" s="62">
        <v>1</v>
      </c>
    </row>
    <row r="182" spans="1:14" ht="55.5" customHeight="1" x14ac:dyDescent="0.3">
      <c r="A182" s="63">
        <v>36951</v>
      </c>
      <c r="B182" s="33" t="s">
        <v>597</v>
      </c>
      <c r="C182" s="52" t="s">
        <v>226</v>
      </c>
      <c r="D182" s="33" t="s">
        <v>825</v>
      </c>
      <c r="E182" s="53"/>
      <c r="F182" s="53"/>
      <c r="G182" s="56" t="s">
        <v>282</v>
      </c>
      <c r="H182" s="53">
        <v>1</v>
      </c>
      <c r="I182" s="56" t="s">
        <v>231</v>
      </c>
      <c r="J182" s="56" t="s">
        <v>227</v>
      </c>
      <c r="K182" s="56" t="s">
        <v>1262</v>
      </c>
      <c r="L182" s="56" t="s">
        <v>1262</v>
      </c>
      <c r="M182" s="56" t="s">
        <v>1262</v>
      </c>
      <c r="N182" s="62">
        <v>1</v>
      </c>
    </row>
    <row r="183" spans="1:14" ht="52.8" x14ac:dyDescent="0.3">
      <c r="A183" s="63">
        <v>36951</v>
      </c>
      <c r="B183" s="33" t="s">
        <v>597</v>
      </c>
      <c r="C183" s="52" t="s">
        <v>1096</v>
      </c>
      <c r="D183" s="33" t="s">
        <v>479</v>
      </c>
      <c r="E183" s="53"/>
      <c r="F183" s="53"/>
      <c r="G183" s="56" t="s">
        <v>476</v>
      </c>
      <c r="H183" s="53">
        <v>3</v>
      </c>
      <c r="I183" s="56" t="s">
        <v>225</v>
      </c>
      <c r="J183" s="56" t="s">
        <v>1097</v>
      </c>
      <c r="K183" s="56" t="s">
        <v>1265</v>
      </c>
      <c r="L183" s="56" t="s">
        <v>1265</v>
      </c>
      <c r="M183" s="56" t="s">
        <v>1265</v>
      </c>
      <c r="N183" s="62">
        <v>1</v>
      </c>
    </row>
    <row r="184" spans="1:14" ht="24" customHeight="1" x14ac:dyDescent="0.3">
      <c r="A184" s="63">
        <v>36951</v>
      </c>
      <c r="B184" s="33" t="s">
        <v>597</v>
      </c>
      <c r="C184" s="52" t="s">
        <v>508</v>
      </c>
      <c r="D184" s="33" t="s">
        <v>481</v>
      </c>
      <c r="E184" s="53"/>
      <c r="F184" s="53"/>
      <c r="G184" s="56" t="s">
        <v>282</v>
      </c>
      <c r="H184" s="53">
        <v>1</v>
      </c>
      <c r="I184" s="56" t="s">
        <v>1095</v>
      </c>
      <c r="J184" s="56" t="s">
        <v>1078</v>
      </c>
      <c r="K184" s="56" t="s">
        <v>1265</v>
      </c>
      <c r="L184" s="56" t="s">
        <v>1262</v>
      </c>
      <c r="M184" s="56" t="s">
        <v>1262</v>
      </c>
      <c r="N184" s="62">
        <v>1</v>
      </c>
    </row>
    <row r="185" spans="1:14" ht="26.4" x14ac:dyDescent="0.3">
      <c r="A185" s="63">
        <v>36951</v>
      </c>
      <c r="B185" s="33" t="s">
        <v>597</v>
      </c>
      <c r="C185" s="52" t="s">
        <v>103</v>
      </c>
      <c r="D185" s="33" t="s">
        <v>481</v>
      </c>
      <c r="E185" s="53"/>
      <c r="F185" s="53"/>
      <c r="G185" s="56" t="s">
        <v>282</v>
      </c>
      <c r="H185" s="53">
        <v>1</v>
      </c>
      <c r="I185" s="56" t="s">
        <v>1095</v>
      </c>
      <c r="J185" s="56" t="s">
        <v>1078</v>
      </c>
      <c r="K185" s="56" t="s">
        <v>1265</v>
      </c>
      <c r="L185" s="56" t="s">
        <v>1262</v>
      </c>
      <c r="M185" s="56" t="s">
        <v>1262</v>
      </c>
      <c r="N185" s="62">
        <v>1</v>
      </c>
    </row>
    <row r="186" spans="1:14" ht="26.4" x14ac:dyDescent="0.3">
      <c r="A186" s="63">
        <v>36951</v>
      </c>
      <c r="B186" s="33" t="s">
        <v>597</v>
      </c>
      <c r="C186" s="52" t="s">
        <v>427</v>
      </c>
      <c r="D186" s="33" t="s">
        <v>264</v>
      </c>
      <c r="E186" s="53"/>
      <c r="F186" s="53"/>
      <c r="G186" s="56" t="s">
        <v>282</v>
      </c>
      <c r="H186" s="53">
        <v>1</v>
      </c>
      <c r="I186" s="56" t="s">
        <v>1094</v>
      </c>
      <c r="J186" s="56" t="s">
        <v>1078</v>
      </c>
      <c r="K186" s="56" t="s">
        <v>1262</v>
      </c>
      <c r="L186" s="56" t="s">
        <v>1262</v>
      </c>
      <c r="M186" s="56" t="s">
        <v>1262</v>
      </c>
      <c r="N186" s="62">
        <v>1</v>
      </c>
    </row>
    <row r="187" spans="1:14" ht="27.75" customHeight="1" x14ac:dyDescent="0.3">
      <c r="A187" s="63">
        <v>36951</v>
      </c>
      <c r="B187" s="33" t="s">
        <v>597</v>
      </c>
      <c r="C187" s="52" t="s">
        <v>102</v>
      </c>
      <c r="D187" s="33" t="s">
        <v>825</v>
      </c>
      <c r="E187" s="53"/>
      <c r="F187" s="53"/>
      <c r="G187" s="56" t="s">
        <v>282</v>
      </c>
      <c r="H187" s="53">
        <v>1</v>
      </c>
      <c r="I187" s="56" t="s">
        <v>1094</v>
      </c>
      <c r="J187" s="56" t="s">
        <v>1078</v>
      </c>
      <c r="K187" s="56" t="s">
        <v>1262</v>
      </c>
      <c r="L187" s="56" t="s">
        <v>1262</v>
      </c>
      <c r="M187" s="56" t="s">
        <v>1262</v>
      </c>
      <c r="N187" s="62">
        <v>1</v>
      </c>
    </row>
    <row r="188" spans="1:14" ht="53.25" customHeight="1" x14ac:dyDescent="0.3">
      <c r="A188" s="63">
        <v>36950</v>
      </c>
      <c r="B188" s="33" t="s">
        <v>597</v>
      </c>
      <c r="C188" s="52" t="s">
        <v>1020</v>
      </c>
      <c r="D188" s="33" t="s">
        <v>481</v>
      </c>
      <c r="E188" s="53"/>
      <c r="F188" s="53"/>
      <c r="G188" s="56" t="s">
        <v>282</v>
      </c>
      <c r="H188" s="53">
        <v>1</v>
      </c>
      <c r="I188" s="56" t="s">
        <v>1021</v>
      </c>
      <c r="J188" s="56" t="s">
        <v>1026</v>
      </c>
      <c r="K188" s="56"/>
      <c r="L188" s="56"/>
      <c r="M188" s="56"/>
      <c r="N188" s="62"/>
    </row>
    <row r="189" spans="1:14" ht="52.8" x14ac:dyDescent="0.3">
      <c r="A189" s="63">
        <v>36950</v>
      </c>
      <c r="B189" s="33" t="s">
        <v>597</v>
      </c>
      <c r="C189" s="52" t="s">
        <v>1019</v>
      </c>
      <c r="D189" s="33" t="s">
        <v>479</v>
      </c>
      <c r="E189" s="53"/>
      <c r="F189" s="53"/>
      <c r="G189" s="56" t="s">
        <v>282</v>
      </c>
      <c r="H189" s="53">
        <v>1</v>
      </c>
      <c r="I189" s="56" t="s">
        <v>1022</v>
      </c>
      <c r="J189" s="56" t="s">
        <v>34</v>
      </c>
      <c r="K189" s="56"/>
      <c r="L189" s="56"/>
      <c r="M189" s="56"/>
      <c r="N189" s="62"/>
    </row>
    <row r="190" spans="1:14" ht="26.4" x14ac:dyDescent="0.3">
      <c r="A190" s="63">
        <v>36950</v>
      </c>
      <c r="B190" s="33" t="s">
        <v>597</v>
      </c>
      <c r="C190" s="52" t="s">
        <v>1018</v>
      </c>
      <c r="D190" s="33" t="s">
        <v>479</v>
      </c>
      <c r="E190" s="53"/>
      <c r="F190" s="53"/>
      <c r="G190" s="56" t="s">
        <v>476</v>
      </c>
      <c r="H190" s="53">
        <v>3</v>
      </c>
      <c r="I190" s="56" t="s">
        <v>1025</v>
      </c>
      <c r="J190" s="56" t="s">
        <v>1027</v>
      </c>
      <c r="K190" s="56"/>
      <c r="L190" s="56"/>
      <c r="M190" s="56"/>
      <c r="N190" s="62"/>
    </row>
    <row r="191" spans="1:14" ht="26.4" x14ac:dyDescent="0.3">
      <c r="A191" s="63">
        <v>36950</v>
      </c>
      <c r="B191" s="33" t="s">
        <v>597</v>
      </c>
      <c r="C191" s="52" t="s">
        <v>1017</v>
      </c>
      <c r="D191" s="33" t="s">
        <v>479</v>
      </c>
      <c r="E191" s="53"/>
      <c r="F191" s="53"/>
      <c r="G191" s="56" t="s">
        <v>476</v>
      </c>
      <c r="H191" s="53">
        <v>3</v>
      </c>
      <c r="I191" s="56" t="s">
        <v>1025</v>
      </c>
      <c r="J191" s="56" t="s">
        <v>1027</v>
      </c>
      <c r="K191" s="56"/>
      <c r="L191" s="56"/>
      <c r="M191" s="56"/>
      <c r="N191" s="62"/>
    </row>
    <row r="192" spans="1:14" ht="56.25" customHeight="1" x14ac:dyDescent="0.3">
      <c r="A192" s="63">
        <v>36950</v>
      </c>
      <c r="B192" s="33" t="s">
        <v>597</v>
      </c>
      <c r="C192" s="52" t="s">
        <v>1016</v>
      </c>
      <c r="D192" s="33" t="s">
        <v>481</v>
      </c>
      <c r="E192" s="53"/>
      <c r="F192" s="53"/>
      <c r="G192" s="56" t="s">
        <v>282</v>
      </c>
      <c r="H192" s="53">
        <v>1</v>
      </c>
      <c r="I192" s="56" t="s">
        <v>1023</v>
      </c>
      <c r="J192" s="56" t="s">
        <v>1026</v>
      </c>
      <c r="K192" s="56"/>
      <c r="L192" s="56"/>
      <c r="M192" s="56"/>
      <c r="N192" s="62"/>
    </row>
    <row r="193" spans="1:14" ht="53.25" customHeight="1" thickBot="1" x14ac:dyDescent="0.35">
      <c r="A193" s="63">
        <v>36950</v>
      </c>
      <c r="B193" s="33" t="s">
        <v>597</v>
      </c>
      <c r="C193" s="52" t="s">
        <v>1015</v>
      </c>
      <c r="D193" s="33" t="s">
        <v>481</v>
      </c>
      <c r="E193" s="53"/>
      <c r="F193" s="53"/>
      <c r="G193" s="56" t="s">
        <v>282</v>
      </c>
      <c r="H193" s="53">
        <v>1</v>
      </c>
      <c r="I193" s="56" t="s">
        <v>1024</v>
      </c>
      <c r="J193" s="56" t="s">
        <v>1026</v>
      </c>
      <c r="K193" s="56"/>
      <c r="L193" s="56"/>
      <c r="M193" s="56"/>
      <c r="N193" s="62"/>
    </row>
    <row r="194" spans="1:14" x14ac:dyDescent="0.3">
      <c r="A194" s="131" t="s">
        <v>447</v>
      </c>
      <c r="B194" s="50"/>
      <c r="C194" s="81"/>
      <c r="D194" s="48">
        <f>COUNT(H195:H211)</f>
        <v>16</v>
      </c>
      <c r="E194" s="92"/>
      <c r="F194" s="92"/>
      <c r="G194" s="93"/>
      <c r="H194" s="92"/>
      <c r="I194" s="93"/>
      <c r="J194" s="93"/>
      <c r="K194" s="93"/>
      <c r="L194" s="93"/>
      <c r="M194" s="93"/>
      <c r="N194" s="94"/>
    </row>
    <row r="195" spans="1:14" x14ac:dyDescent="0.3">
      <c r="A195" s="63"/>
      <c r="B195" s="33"/>
      <c r="C195" s="52"/>
      <c r="D195" s="33"/>
      <c r="E195" s="53"/>
      <c r="F195" s="53"/>
      <c r="G195" s="56"/>
      <c r="H195" s="53"/>
      <c r="I195" s="56"/>
      <c r="J195" s="56"/>
      <c r="K195" s="56"/>
      <c r="L195" s="56"/>
      <c r="M195" s="56"/>
      <c r="N195" s="62"/>
    </row>
    <row r="196" spans="1:14" ht="51" customHeight="1" x14ac:dyDescent="0.3">
      <c r="A196" s="63">
        <v>36949</v>
      </c>
      <c r="B196" s="33" t="s">
        <v>597</v>
      </c>
      <c r="C196" s="52" t="s">
        <v>286</v>
      </c>
      <c r="D196" s="33" t="s">
        <v>264</v>
      </c>
      <c r="E196" s="53"/>
      <c r="F196" s="53"/>
      <c r="G196" s="56" t="s">
        <v>282</v>
      </c>
      <c r="H196" s="53">
        <v>1</v>
      </c>
      <c r="I196" s="56" t="s">
        <v>288</v>
      </c>
      <c r="J196" s="56" t="s">
        <v>287</v>
      </c>
      <c r="K196" s="56" t="s">
        <v>1262</v>
      </c>
      <c r="L196" s="56" t="s">
        <v>1265</v>
      </c>
      <c r="M196" s="56" t="s">
        <v>1265</v>
      </c>
      <c r="N196" s="62">
        <v>1</v>
      </c>
    </row>
    <row r="197" spans="1:14" ht="45" customHeight="1" x14ac:dyDescent="0.3">
      <c r="A197" s="63">
        <v>36949</v>
      </c>
      <c r="B197" s="33" t="s">
        <v>597</v>
      </c>
      <c r="C197" s="52" t="s">
        <v>1011</v>
      </c>
      <c r="D197" s="33" t="s">
        <v>479</v>
      </c>
      <c r="E197" s="53"/>
      <c r="F197" s="53"/>
      <c r="G197" s="56" t="s">
        <v>282</v>
      </c>
      <c r="H197" s="53">
        <v>1</v>
      </c>
      <c r="I197" s="56" t="s">
        <v>1012</v>
      </c>
      <c r="J197" s="56" t="s">
        <v>1078</v>
      </c>
      <c r="K197" s="56" t="s">
        <v>1262</v>
      </c>
      <c r="L197" s="56" t="s">
        <v>1262</v>
      </c>
      <c r="M197" s="56" t="s">
        <v>1262</v>
      </c>
      <c r="N197" s="62">
        <v>1</v>
      </c>
    </row>
    <row r="198" spans="1:14" ht="52.5" customHeight="1" x14ac:dyDescent="0.3">
      <c r="A198" s="63">
        <v>36949</v>
      </c>
      <c r="B198" s="33" t="s">
        <v>597</v>
      </c>
      <c r="C198" s="52" t="s">
        <v>762</v>
      </c>
      <c r="D198" s="33" t="s">
        <v>479</v>
      </c>
      <c r="E198" s="53"/>
      <c r="F198" s="53"/>
      <c r="G198" s="56" t="s">
        <v>282</v>
      </c>
      <c r="H198" s="53">
        <v>1</v>
      </c>
      <c r="I198" s="56" t="s">
        <v>284</v>
      </c>
      <c r="J198" s="56" t="s">
        <v>285</v>
      </c>
      <c r="K198" s="56" t="s">
        <v>1265</v>
      </c>
      <c r="L198" s="56" t="s">
        <v>1265</v>
      </c>
      <c r="M198" s="56" t="s">
        <v>1265</v>
      </c>
      <c r="N198" s="62">
        <v>1</v>
      </c>
    </row>
    <row r="199" spans="1:14" ht="52.5" customHeight="1" x14ac:dyDescent="0.3">
      <c r="A199" s="63">
        <v>36948</v>
      </c>
      <c r="B199" s="33" t="s">
        <v>597</v>
      </c>
      <c r="C199" s="52" t="s">
        <v>265</v>
      </c>
      <c r="D199" s="33" t="s">
        <v>264</v>
      </c>
      <c r="E199" s="53"/>
      <c r="F199" s="53"/>
      <c r="G199" s="56" t="s">
        <v>282</v>
      </c>
      <c r="H199" s="53">
        <v>1</v>
      </c>
      <c r="I199" s="56" t="s">
        <v>266</v>
      </c>
      <c r="J199" s="56" t="s">
        <v>267</v>
      </c>
      <c r="K199" s="56" t="s">
        <v>1262</v>
      </c>
      <c r="L199" s="56" t="s">
        <v>1265</v>
      </c>
      <c r="M199" s="56" t="s">
        <v>1265</v>
      </c>
      <c r="N199" s="62">
        <v>1</v>
      </c>
    </row>
    <row r="200" spans="1:14" ht="26.4" x14ac:dyDescent="0.3">
      <c r="A200" s="63">
        <v>36948</v>
      </c>
      <c r="B200" s="33" t="s">
        <v>597</v>
      </c>
      <c r="C200" s="52" t="s">
        <v>263</v>
      </c>
      <c r="D200" s="33"/>
      <c r="E200" s="53"/>
      <c r="F200" s="53"/>
      <c r="G200" s="56" t="s">
        <v>282</v>
      </c>
      <c r="H200" s="53">
        <v>1</v>
      </c>
      <c r="I200" s="56" t="s">
        <v>268</v>
      </c>
      <c r="J200" s="56" t="s">
        <v>269</v>
      </c>
      <c r="K200" s="56" t="s">
        <v>1262</v>
      </c>
      <c r="L200" s="56" t="s">
        <v>1265</v>
      </c>
      <c r="M200" s="56" t="s">
        <v>1265</v>
      </c>
      <c r="N200" s="62">
        <v>1</v>
      </c>
    </row>
    <row r="201" spans="1:14" ht="39.6" x14ac:dyDescent="0.3">
      <c r="A201" s="63">
        <v>36948</v>
      </c>
      <c r="B201" s="33" t="s">
        <v>597</v>
      </c>
      <c r="C201" s="52" t="s">
        <v>395</v>
      </c>
      <c r="D201" s="33" t="s">
        <v>479</v>
      </c>
      <c r="E201" s="53"/>
      <c r="F201" s="53"/>
      <c r="G201" s="56" t="s">
        <v>476</v>
      </c>
      <c r="H201" s="53">
        <v>1</v>
      </c>
      <c r="I201" s="56" t="s">
        <v>262</v>
      </c>
      <c r="J201" s="56" t="s">
        <v>396</v>
      </c>
      <c r="K201" s="56" t="s">
        <v>1262</v>
      </c>
      <c r="L201" s="56" t="s">
        <v>1265</v>
      </c>
      <c r="M201" s="56" t="s">
        <v>1265</v>
      </c>
      <c r="N201" s="62">
        <v>1</v>
      </c>
    </row>
    <row r="202" spans="1:14" ht="52.8" x14ac:dyDescent="0.3">
      <c r="A202" s="63">
        <v>36948</v>
      </c>
      <c r="B202" s="33" t="s">
        <v>597</v>
      </c>
      <c r="C202" s="52" t="s">
        <v>393</v>
      </c>
      <c r="D202" s="33" t="s">
        <v>879</v>
      </c>
      <c r="E202" s="53"/>
      <c r="F202" s="53"/>
      <c r="G202" s="56" t="s">
        <v>282</v>
      </c>
      <c r="H202" s="53">
        <v>1</v>
      </c>
      <c r="I202" s="56" t="s">
        <v>394</v>
      </c>
      <c r="J202" s="56" t="s">
        <v>1078</v>
      </c>
      <c r="K202" s="56" t="s">
        <v>1265</v>
      </c>
      <c r="L202" s="56" t="s">
        <v>1265</v>
      </c>
      <c r="M202" s="56" t="s">
        <v>1265</v>
      </c>
      <c r="N202" s="62">
        <v>1</v>
      </c>
    </row>
    <row r="203" spans="1:14" ht="40.5" customHeight="1" x14ac:dyDescent="0.3">
      <c r="A203" s="63">
        <v>36945</v>
      </c>
      <c r="B203" s="33" t="s">
        <v>597</v>
      </c>
      <c r="C203" s="52" t="s">
        <v>861</v>
      </c>
      <c r="D203" s="33"/>
      <c r="E203" s="53"/>
      <c r="F203" s="53"/>
      <c r="G203" s="56" t="s">
        <v>282</v>
      </c>
      <c r="H203" s="53">
        <v>1</v>
      </c>
      <c r="I203" s="56" t="s">
        <v>862</v>
      </c>
      <c r="J203" s="56" t="s">
        <v>863</v>
      </c>
      <c r="K203" s="56" t="s">
        <v>1262</v>
      </c>
      <c r="L203" s="56" t="s">
        <v>1262</v>
      </c>
      <c r="M203" s="56" t="s">
        <v>1265</v>
      </c>
      <c r="N203" s="62">
        <v>1</v>
      </c>
    </row>
    <row r="204" spans="1:14" ht="52.8" x14ac:dyDescent="0.3">
      <c r="A204" s="63">
        <v>36945</v>
      </c>
      <c r="B204" s="33" t="s">
        <v>597</v>
      </c>
      <c r="C204" s="52" t="s">
        <v>860</v>
      </c>
      <c r="D204" s="33" t="s">
        <v>479</v>
      </c>
      <c r="E204" s="53"/>
      <c r="F204" s="53"/>
      <c r="G204" s="56" t="s">
        <v>282</v>
      </c>
      <c r="H204" s="53">
        <v>1</v>
      </c>
      <c r="I204" s="56" t="s">
        <v>1030</v>
      </c>
      <c r="J204" s="56" t="s">
        <v>465</v>
      </c>
      <c r="K204" s="56" t="s">
        <v>1262</v>
      </c>
      <c r="L204" s="56" t="s">
        <v>1262</v>
      </c>
      <c r="M204" s="56" t="s">
        <v>1262</v>
      </c>
      <c r="N204" s="62">
        <v>1</v>
      </c>
    </row>
    <row r="205" spans="1:14" ht="26.4" x14ac:dyDescent="0.3">
      <c r="A205" s="63">
        <v>36945</v>
      </c>
      <c r="B205" s="33" t="s">
        <v>597</v>
      </c>
      <c r="C205" s="52" t="s">
        <v>444</v>
      </c>
      <c r="D205" s="33" t="s">
        <v>479</v>
      </c>
      <c r="E205" s="53"/>
      <c r="F205" s="53"/>
      <c r="G205" s="56" t="s">
        <v>282</v>
      </c>
      <c r="H205" s="53">
        <v>1</v>
      </c>
      <c r="I205" s="56" t="s">
        <v>859</v>
      </c>
      <c r="J205" s="56" t="s">
        <v>1078</v>
      </c>
      <c r="K205" s="56" t="s">
        <v>1262</v>
      </c>
      <c r="L205" s="56" t="s">
        <v>1262</v>
      </c>
      <c r="M205" s="56" t="s">
        <v>1262</v>
      </c>
      <c r="N205" s="62">
        <v>1</v>
      </c>
    </row>
    <row r="206" spans="1:14" ht="52.8" x14ac:dyDescent="0.3">
      <c r="A206" s="63">
        <v>36944</v>
      </c>
      <c r="B206" s="33" t="s">
        <v>597</v>
      </c>
      <c r="C206" s="52" t="s">
        <v>1159</v>
      </c>
      <c r="D206" s="33"/>
      <c r="E206" s="53"/>
      <c r="F206" s="53"/>
      <c r="G206" s="56" t="s">
        <v>282</v>
      </c>
      <c r="H206" s="53">
        <v>1</v>
      </c>
      <c r="I206" s="56" t="s">
        <v>1160</v>
      </c>
      <c r="J206" s="56" t="s">
        <v>1161</v>
      </c>
      <c r="K206" s="56" t="s">
        <v>1262</v>
      </c>
      <c r="L206" s="56" t="s">
        <v>1262</v>
      </c>
      <c r="M206" s="56" t="s">
        <v>1262</v>
      </c>
      <c r="N206" s="62">
        <v>1</v>
      </c>
    </row>
    <row r="207" spans="1:14" ht="41.25" customHeight="1" x14ac:dyDescent="0.3">
      <c r="A207" s="63">
        <v>36944</v>
      </c>
      <c r="B207" s="33" t="s">
        <v>597</v>
      </c>
      <c r="C207" s="52" t="s">
        <v>1079</v>
      </c>
      <c r="D207" s="33" t="s">
        <v>1080</v>
      </c>
      <c r="E207" s="53"/>
      <c r="F207" s="53"/>
      <c r="G207" s="56" t="s">
        <v>282</v>
      </c>
      <c r="H207" s="53">
        <v>1</v>
      </c>
      <c r="I207" s="56" t="s">
        <v>1157</v>
      </c>
      <c r="J207" s="56" t="s">
        <v>1158</v>
      </c>
      <c r="K207" s="56" t="s">
        <v>1262</v>
      </c>
      <c r="L207" s="56" t="s">
        <v>1265</v>
      </c>
      <c r="M207" s="56" t="s">
        <v>1265</v>
      </c>
      <c r="N207" s="62">
        <v>1</v>
      </c>
    </row>
    <row r="208" spans="1:14" ht="42.75" customHeight="1" x14ac:dyDescent="0.3">
      <c r="A208" s="63">
        <v>36944</v>
      </c>
      <c r="B208" s="33" t="s">
        <v>597</v>
      </c>
      <c r="C208" s="52" t="s">
        <v>372</v>
      </c>
      <c r="D208" s="33" t="s">
        <v>879</v>
      </c>
      <c r="E208" s="53"/>
      <c r="F208" s="53"/>
      <c r="G208" s="56" t="s">
        <v>282</v>
      </c>
      <c r="H208" s="53">
        <v>1</v>
      </c>
      <c r="I208" s="56" t="s">
        <v>1077</v>
      </c>
      <c r="J208" s="56" t="s">
        <v>1078</v>
      </c>
      <c r="K208" s="56" t="s">
        <v>1262</v>
      </c>
      <c r="L208" s="56" t="s">
        <v>1262</v>
      </c>
      <c r="M208" s="56" t="s">
        <v>1262</v>
      </c>
      <c r="N208" s="62">
        <v>1</v>
      </c>
    </row>
    <row r="209" spans="1:14" ht="110.25" customHeight="1" x14ac:dyDescent="0.3">
      <c r="A209" s="63">
        <v>36943</v>
      </c>
      <c r="B209" s="33" t="s">
        <v>597</v>
      </c>
      <c r="C209" s="52" t="s">
        <v>652</v>
      </c>
      <c r="D209" s="33" t="s">
        <v>653</v>
      </c>
      <c r="E209" s="53"/>
      <c r="F209" s="53"/>
      <c r="G209" s="56" t="s">
        <v>282</v>
      </c>
      <c r="H209" s="53">
        <v>1</v>
      </c>
      <c r="I209" s="56" t="s">
        <v>654</v>
      </c>
      <c r="J209" s="56" t="s">
        <v>655</v>
      </c>
      <c r="K209" s="56" t="s">
        <v>1265</v>
      </c>
      <c r="L209" s="56" t="s">
        <v>1265</v>
      </c>
      <c r="M209" s="56" t="s">
        <v>1262</v>
      </c>
      <c r="N209" s="62">
        <v>1</v>
      </c>
    </row>
    <row r="210" spans="1:14" ht="39.6" x14ac:dyDescent="0.3">
      <c r="A210" s="63">
        <v>36943</v>
      </c>
      <c r="B210" s="33" t="s">
        <v>597</v>
      </c>
      <c r="C210" s="52" t="s">
        <v>656</v>
      </c>
      <c r="D210" s="33"/>
      <c r="E210" s="53"/>
      <c r="F210" s="53"/>
      <c r="G210" s="56" t="s">
        <v>282</v>
      </c>
      <c r="H210" s="53">
        <v>1</v>
      </c>
      <c r="I210" s="56" t="s">
        <v>650</v>
      </c>
      <c r="J210" s="56" t="s">
        <v>651</v>
      </c>
      <c r="K210" s="56" t="s">
        <v>1262</v>
      </c>
      <c r="L210" s="56" t="s">
        <v>1262</v>
      </c>
      <c r="M210" s="56" t="s">
        <v>1262</v>
      </c>
      <c r="N210" s="62">
        <v>1</v>
      </c>
    </row>
    <row r="211" spans="1:14" ht="81" customHeight="1" thickBot="1" x14ac:dyDescent="0.35">
      <c r="A211" s="63">
        <v>36943</v>
      </c>
      <c r="B211" s="33" t="s">
        <v>597</v>
      </c>
      <c r="C211" s="52" t="s">
        <v>644</v>
      </c>
      <c r="D211" s="33" t="s">
        <v>479</v>
      </c>
      <c r="E211" s="53"/>
      <c r="F211" s="53"/>
      <c r="G211" s="56" t="s">
        <v>476</v>
      </c>
      <c r="H211" s="53">
        <v>1</v>
      </c>
      <c r="I211" s="56" t="s">
        <v>648</v>
      </c>
      <c r="J211" s="56" t="s">
        <v>649</v>
      </c>
      <c r="K211" s="56" t="s">
        <v>1262</v>
      </c>
      <c r="L211" s="56" t="s">
        <v>1262</v>
      </c>
      <c r="M211" s="56" t="s">
        <v>1262</v>
      </c>
      <c r="N211" s="62">
        <v>1</v>
      </c>
    </row>
    <row r="212" spans="1:14" x14ac:dyDescent="0.3">
      <c r="A212" s="131" t="s">
        <v>747</v>
      </c>
      <c r="B212" s="48"/>
      <c r="C212" s="132"/>
      <c r="D212" s="48">
        <f>COUNT(H214:H231)</f>
        <v>16</v>
      </c>
      <c r="E212" s="46"/>
      <c r="F212" s="46"/>
      <c r="G212" s="47"/>
      <c r="H212" s="46"/>
      <c r="I212" s="47"/>
      <c r="J212" s="47"/>
      <c r="K212" s="47"/>
      <c r="L212" s="47"/>
      <c r="M212" s="47"/>
      <c r="N212" s="72"/>
    </row>
    <row r="213" spans="1:14" x14ac:dyDescent="0.3">
      <c r="A213" s="63"/>
      <c r="B213" s="33"/>
      <c r="C213" s="52"/>
      <c r="D213" s="33"/>
      <c r="E213" s="53"/>
      <c r="F213" s="53"/>
      <c r="G213" s="56"/>
      <c r="H213" s="53"/>
      <c r="I213" s="56"/>
      <c r="J213" s="56"/>
      <c r="K213" s="56"/>
      <c r="L213" s="56"/>
      <c r="M213" s="56"/>
      <c r="N213" s="62"/>
    </row>
    <row r="214" spans="1:14" x14ac:dyDescent="0.3">
      <c r="A214" s="63"/>
      <c r="B214" s="33"/>
      <c r="C214" s="52"/>
      <c r="D214" s="33"/>
      <c r="E214" s="53"/>
      <c r="F214" s="53"/>
      <c r="G214" s="56"/>
      <c r="H214" s="53"/>
      <c r="I214" s="56"/>
      <c r="J214" s="56"/>
      <c r="K214" s="56"/>
      <c r="L214" s="56"/>
      <c r="M214" s="56"/>
      <c r="N214" s="62"/>
    </row>
    <row r="215" spans="1:14" x14ac:dyDescent="0.3">
      <c r="A215" s="63"/>
      <c r="B215" s="33"/>
      <c r="C215" s="52"/>
      <c r="D215" s="33"/>
      <c r="E215" s="53"/>
      <c r="F215" s="53"/>
      <c r="G215" s="56"/>
      <c r="H215" s="53"/>
      <c r="I215" s="56"/>
      <c r="J215" s="56"/>
      <c r="K215" s="56"/>
      <c r="L215" s="56"/>
      <c r="M215" s="56"/>
      <c r="N215" s="62"/>
    </row>
    <row r="216" spans="1:14" ht="26.4" x14ac:dyDescent="0.3">
      <c r="A216" s="63">
        <v>36942</v>
      </c>
      <c r="B216" s="33" t="s">
        <v>597</v>
      </c>
      <c r="C216" s="33" t="s">
        <v>2</v>
      </c>
      <c r="D216" s="33"/>
      <c r="E216" s="53"/>
      <c r="F216" s="53"/>
      <c r="G216" s="56" t="s">
        <v>282</v>
      </c>
      <c r="H216" s="53">
        <v>1</v>
      </c>
      <c r="I216" s="56" t="s">
        <v>540</v>
      </c>
      <c r="J216" s="56" t="s">
        <v>3</v>
      </c>
      <c r="K216" s="56" t="s">
        <v>1262</v>
      </c>
      <c r="L216" s="56" t="s">
        <v>1265</v>
      </c>
      <c r="M216" s="56" t="s">
        <v>1265</v>
      </c>
      <c r="N216" s="62">
        <v>1</v>
      </c>
    </row>
    <row r="217" spans="1:14" ht="26.4" x14ac:dyDescent="0.3">
      <c r="A217" s="63">
        <v>36942</v>
      </c>
      <c r="B217" s="33" t="s">
        <v>597</v>
      </c>
      <c r="C217" s="52" t="s">
        <v>589</v>
      </c>
      <c r="D217" s="33" t="s">
        <v>590</v>
      </c>
      <c r="E217" s="53"/>
      <c r="F217" s="53"/>
      <c r="G217" s="56" t="s">
        <v>282</v>
      </c>
      <c r="H217" s="53">
        <v>1</v>
      </c>
      <c r="I217" s="56" t="s">
        <v>591</v>
      </c>
      <c r="J217" s="56" t="s">
        <v>1</v>
      </c>
      <c r="K217" s="56" t="s">
        <v>1262</v>
      </c>
      <c r="L217" s="56" t="s">
        <v>1265</v>
      </c>
      <c r="M217" s="56" t="s">
        <v>1265</v>
      </c>
      <c r="N217" s="62">
        <v>1</v>
      </c>
    </row>
    <row r="218" spans="1:14" ht="27.75" customHeight="1" x14ac:dyDescent="0.3">
      <c r="A218" s="63">
        <v>36942</v>
      </c>
      <c r="B218" s="33" t="s">
        <v>597</v>
      </c>
      <c r="C218" s="52" t="s">
        <v>48</v>
      </c>
      <c r="D218" s="33" t="s">
        <v>479</v>
      </c>
      <c r="E218" s="53"/>
      <c r="F218" s="53"/>
      <c r="G218" s="56" t="s">
        <v>282</v>
      </c>
      <c r="H218" s="53">
        <v>1</v>
      </c>
      <c r="I218" s="56" t="s">
        <v>588</v>
      </c>
      <c r="J218" s="56" t="s">
        <v>541</v>
      </c>
      <c r="K218" s="56" t="s">
        <v>1262</v>
      </c>
      <c r="L218" s="56" t="s">
        <v>1262</v>
      </c>
      <c r="M218" s="56" t="s">
        <v>1262</v>
      </c>
      <c r="N218" s="62">
        <v>1</v>
      </c>
    </row>
    <row r="219" spans="1:14" ht="26.4" x14ac:dyDescent="0.3">
      <c r="A219" s="63">
        <v>36938</v>
      </c>
      <c r="B219" s="33" t="s">
        <v>597</v>
      </c>
      <c r="C219" s="52" t="s">
        <v>586</v>
      </c>
      <c r="D219" s="33"/>
      <c r="E219" s="53"/>
      <c r="F219" s="53"/>
      <c r="G219" s="56" t="s">
        <v>282</v>
      </c>
      <c r="H219" s="53">
        <v>1</v>
      </c>
      <c r="I219" s="56" t="s">
        <v>587</v>
      </c>
      <c r="J219" s="56" t="s">
        <v>1054</v>
      </c>
      <c r="K219" s="56" t="s">
        <v>1262</v>
      </c>
      <c r="L219" s="56" t="s">
        <v>1262</v>
      </c>
      <c r="M219" s="56" t="s">
        <v>1262</v>
      </c>
      <c r="N219" s="62">
        <v>1</v>
      </c>
    </row>
    <row r="220" spans="1:14" ht="30.75" customHeight="1" x14ac:dyDescent="0.3">
      <c r="A220" s="63">
        <v>36938</v>
      </c>
      <c r="B220" s="33" t="s">
        <v>597</v>
      </c>
      <c r="C220" s="52" t="s">
        <v>1052</v>
      </c>
      <c r="D220" s="33" t="s">
        <v>825</v>
      </c>
      <c r="E220" s="53"/>
      <c r="F220" s="53"/>
      <c r="G220" s="56" t="s">
        <v>282</v>
      </c>
      <c r="H220" s="53">
        <v>1</v>
      </c>
      <c r="I220" s="56" t="s">
        <v>1053</v>
      </c>
      <c r="J220" s="56" t="s">
        <v>1054</v>
      </c>
      <c r="K220" s="56" t="s">
        <v>1262</v>
      </c>
      <c r="L220" s="56" t="s">
        <v>1262</v>
      </c>
      <c r="M220" s="56" t="s">
        <v>1262</v>
      </c>
      <c r="N220" s="62">
        <v>1</v>
      </c>
    </row>
    <row r="221" spans="1:14" ht="51" customHeight="1" x14ac:dyDescent="0.3">
      <c r="A221" s="63">
        <v>36938</v>
      </c>
      <c r="B221" s="33" t="s">
        <v>597</v>
      </c>
      <c r="C221" s="52" t="s">
        <v>209</v>
      </c>
      <c r="D221" s="33"/>
      <c r="E221" s="53"/>
      <c r="F221" s="53"/>
      <c r="G221" s="56" t="s">
        <v>282</v>
      </c>
      <c r="H221" s="53">
        <v>1</v>
      </c>
      <c r="I221" s="56" t="s">
        <v>1050</v>
      </c>
      <c r="J221" s="56" t="s">
        <v>1051</v>
      </c>
      <c r="K221" s="56" t="s">
        <v>1262</v>
      </c>
      <c r="L221" s="56" t="s">
        <v>1262</v>
      </c>
      <c r="M221" s="56" t="s">
        <v>1262</v>
      </c>
      <c r="N221" s="62">
        <v>1</v>
      </c>
    </row>
    <row r="222" spans="1:14" ht="52.5" customHeight="1" x14ac:dyDescent="0.3">
      <c r="A222" s="63">
        <v>36938</v>
      </c>
      <c r="B222" s="33" t="s">
        <v>597</v>
      </c>
      <c r="C222" s="52" t="s">
        <v>206</v>
      </c>
      <c r="D222" s="33" t="s">
        <v>879</v>
      </c>
      <c r="E222" s="53"/>
      <c r="F222" s="53"/>
      <c r="G222" s="56" t="s">
        <v>282</v>
      </c>
      <c r="H222" s="53">
        <v>1</v>
      </c>
      <c r="I222" s="56" t="s">
        <v>207</v>
      </c>
      <c r="J222" s="56" t="s">
        <v>208</v>
      </c>
      <c r="K222" s="56" t="s">
        <v>1262</v>
      </c>
      <c r="L222" s="56" t="s">
        <v>1262</v>
      </c>
      <c r="M222" s="56" t="s">
        <v>1262</v>
      </c>
      <c r="N222" s="62">
        <v>1</v>
      </c>
    </row>
    <row r="223" spans="1:14" ht="57.75" customHeight="1" x14ac:dyDescent="0.3">
      <c r="A223" s="63">
        <v>36937</v>
      </c>
      <c r="B223" s="33" t="s">
        <v>597</v>
      </c>
      <c r="C223" s="52" t="s">
        <v>315</v>
      </c>
      <c r="D223" s="33"/>
      <c r="E223" s="53"/>
      <c r="F223" s="53"/>
      <c r="G223" s="56" t="s">
        <v>282</v>
      </c>
      <c r="H223" s="53">
        <v>1</v>
      </c>
      <c r="I223" s="56" t="s">
        <v>316</v>
      </c>
      <c r="J223" s="56" t="s">
        <v>317</v>
      </c>
      <c r="K223" s="56" t="s">
        <v>1262</v>
      </c>
      <c r="L223" s="56" t="s">
        <v>1262</v>
      </c>
      <c r="M223" s="56" t="s">
        <v>1262</v>
      </c>
      <c r="N223" s="62">
        <v>1</v>
      </c>
    </row>
    <row r="224" spans="1:14" ht="44.25" customHeight="1" x14ac:dyDescent="0.3">
      <c r="A224" s="63">
        <v>36937</v>
      </c>
      <c r="B224" s="33" t="s">
        <v>597</v>
      </c>
      <c r="C224" s="52" t="s">
        <v>427</v>
      </c>
      <c r="D224" s="33" t="s">
        <v>428</v>
      </c>
      <c r="E224" s="53"/>
      <c r="F224" s="53"/>
      <c r="G224" s="56" t="s">
        <v>282</v>
      </c>
      <c r="H224" s="53">
        <v>1</v>
      </c>
      <c r="I224" s="56" t="s">
        <v>313</v>
      </c>
      <c r="J224" s="56" t="s">
        <v>314</v>
      </c>
      <c r="K224" s="56" t="s">
        <v>1262</v>
      </c>
      <c r="L224" s="56" t="s">
        <v>1265</v>
      </c>
      <c r="M224" s="56" t="s">
        <v>1265</v>
      </c>
      <c r="N224" s="62">
        <v>1</v>
      </c>
    </row>
    <row r="225" spans="1:14" ht="56.25" customHeight="1" x14ac:dyDescent="0.3">
      <c r="A225" s="63">
        <v>36937</v>
      </c>
      <c r="B225" s="33" t="s">
        <v>597</v>
      </c>
      <c r="C225" s="52" t="s">
        <v>426</v>
      </c>
      <c r="D225" s="33" t="s">
        <v>879</v>
      </c>
      <c r="E225" s="53"/>
      <c r="F225" s="53"/>
      <c r="G225" s="56" t="s">
        <v>282</v>
      </c>
      <c r="H225" s="53">
        <v>1</v>
      </c>
      <c r="I225" s="56" t="s">
        <v>312</v>
      </c>
      <c r="J225" s="56" t="s">
        <v>429</v>
      </c>
      <c r="K225" s="56" t="s">
        <v>1265</v>
      </c>
      <c r="L225" s="56" t="s">
        <v>1265</v>
      </c>
      <c r="M225" s="56" t="s">
        <v>1265</v>
      </c>
      <c r="N225" s="62">
        <v>1</v>
      </c>
    </row>
    <row r="226" spans="1:14" ht="28.5" customHeight="1" x14ac:dyDescent="0.3">
      <c r="A226" s="63">
        <v>36936</v>
      </c>
      <c r="B226" s="33" t="s">
        <v>597</v>
      </c>
      <c r="C226" s="52" t="s">
        <v>752</v>
      </c>
      <c r="D226" s="33" t="s">
        <v>481</v>
      </c>
      <c r="E226" s="53"/>
      <c r="F226" s="53"/>
      <c r="G226" s="56" t="s">
        <v>282</v>
      </c>
      <c r="H226" s="53">
        <v>1</v>
      </c>
      <c r="I226" s="56" t="s">
        <v>759</v>
      </c>
      <c r="J226" s="56" t="s">
        <v>953</v>
      </c>
      <c r="K226" s="56" t="s">
        <v>929</v>
      </c>
      <c r="L226" s="56" t="s">
        <v>929</v>
      </c>
      <c r="M226" s="56" t="s">
        <v>929</v>
      </c>
      <c r="N226" s="62">
        <v>1</v>
      </c>
    </row>
    <row r="227" spans="1:14" ht="32.25" customHeight="1" x14ac:dyDescent="0.3">
      <c r="A227" s="63">
        <v>36936</v>
      </c>
      <c r="B227" s="33" t="s">
        <v>597</v>
      </c>
      <c r="C227" s="52" t="s">
        <v>751</v>
      </c>
      <c r="D227" s="33" t="s">
        <v>479</v>
      </c>
      <c r="E227" s="53"/>
      <c r="F227" s="53"/>
      <c r="G227" s="56" t="s">
        <v>282</v>
      </c>
      <c r="H227" s="53">
        <v>1</v>
      </c>
      <c r="I227" s="56" t="s">
        <v>951</v>
      </c>
      <c r="J227" s="56" t="s">
        <v>952</v>
      </c>
      <c r="K227" s="56" t="s">
        <v>1262</v>
      </c>
      <c r="L227" s="56" t="s">
        <v>1262</v>
      </c>
      <c r="M227" s="56" t="s">
        <v>1262</v>
      </c>
      <c r="N227" s="62">
        <v>1</v>
      </c>
    </row>
    <row r="228" spans="1:14" ht="29.25" customHeight="1" x14ac:dyDescent="0.3">
      <c r="A228" s="63">
        <v>36936</v>
      </c>
      <c r="B228" s="33" t="s">
        <v>597</v>
      </c>
      <c r="C228" s="52" t="s">
        <v>750</v>
      </c>
      <c r="D228" s="33"/>
      <c r="E228" s="53"/>
      <c r="F228" s="53"/>
      <c r="G228" s="56" t="s">
        <v>282</v>
      </c>
      <c r="H228" s="53">
        <v>1</v>
      </c>
      <c r="I228" s="56" t="s">
        <v>955</v>
      </c>
      <c r="J228" s="56" t="s">
        <v>758</v>
      </c>
      <c r="K228" s="56" t="s">
        <v>1262</v>
      </c>
      <c r="L228" s="56" t="s">
        <v>1262</v>
      </c>
      <c r="M228" s="56" t="s">
        <v>1262</v>
      </c>
      <c r="N228" s="62">
        <v>1</v>
      </c>
    </row>
    <row r="229" spans="1:14" ht="53.25" customHeight="1" x14ac:dyDescent="0.3">
      <c r="A229" s="63">
        <v>36936</v>
      </c>
      <c r="B229" s="33" t="s">
        <v>597</v>
      </c>
      <c r="C229" s="52" t="s">
        <v>749</v>
      </c>
      <c r="D229" s="33" t="s">
        <v>908</v>
      </c>
      <c r="E229" s="53"/>
      <c r="F229" s="53"/>
      <c r="G229" s="56" t="s">
        <v>282</v>
      </c>
      <c r="H229" s="53">
        <v>1</v>
      </c>
      <c r="I229" s="56" t="s">
        <v>757</v>
      </c>
      <c r="J229" s="56" t="s">
        <v>758</v>
      </c>
      <c r="K229" s="56" t="s">
        <v>1262</v>
      </c>
      <c r="L229" s="56" t="s">
        <v>1262</v>
      </c>
      <c r="M229" s="56" t="s">
        <v>1262</v>
      </c>
      <c r="N229" s="62">
        <v>1</v>
      </c>
    </row>
    <row r="230" spans="1:14" ht="42" customHeight="1" x14ac:dyDescent="0.3">
      <c r="A230" s="63">
        <v>36936</v>
      </c>
      <c r="B230" s="33" t="s">
        <v>597</v>
      </c>
      <c r="C230" s="52" t="s">
        <v>1218</v>
      </c>
      <c r="D230" s="33" t="s">
        <v>22</v>
      </c>
      <c r="E230" s="53"/>
      <c r="F230" s="53"/>
      <c r="G230" s="56" t="s">
        <v>282</v>
      </c>
      <c r="H230" s="53">
        <v>1</v>
      </c>
      <c r="I230" s="56" t="s">
        <v>755</v>
      </c>
      <c r="J230" s="56" t="s">
        <v>756</v>
      </c>
      <c r="K230" s="56" t="s">
        <v>1265</v>
      </c>
      <c r="L230" s="56" t="s">
        <v>1265</v>
      </c>
      <c r="M230" s="56" t="s">
        <v>1265</v>
      </c>
      <c r="N230" s="62">
        <v>1</v>
      </c>
    </row>
    <row r="231" spans="1:14" ht="27" thickBot="1" x14ac:dyDescent="0.35">
      <c r="A231" s="63">
        <v>36936</v>
      </c>
      <c r="B231" s="33" t="s">
        <v>597</v>
      </c>
      <c r="C231" s="52" t="s">
        <v>748</v>
      </c>
      <c r="D231" s="33" t="s">
        <v>22</v>
      </c>
      <c r="E231" s="53"/>
      <c r="F231" s="53"/>
      <c r="G231" s="56" t="s">
        <v>282</v>
      </c>
      <c r="H231" s="53">
        <v>1</v>
      </c>
      <c r="I231" s="56" t="s">
        <v>753</v>
      </c>
      <c r="J231" s="56" t="s">
        <v>754</v>
      </c>
      <c r="K231" s="56" t="s">
        <v>1265</v>
      </c>
      <c r="L231" s="56" t="s">
        <v>1265</v>
      </c>
      <c r="M231" s="56" t="s">
        <v>1265</v>
      </c>
      <c r="N231" s="62">
        <v>1</v>
      </c>
    </row>
    <row r="232" spans="1:14" x14ac:dyDescent="0.3">
      <c r="A232" s="103" t="s">
        <v>1260</v>
      </c>
      <c r="B232" s="50"/>
      <c r="C232" s="81"/>
      <c r="D232" s="50">
        <f>COUNT(H234:H258)</f>
        <v>24</v>
      </c>
      <c r="E232" s="92"/>
      <c r="F232" s="92"/>
      <c r="G232" s="93"/>
      <c r="H232" s="92"/>
      <c r="I232" s="93"/>
      <c r="J232" s="93"/>
      <c r="K232" s="93"/>
      <c r="L232" s="93"/>
      <c r="M232" s="93"/>
      <c r="N232" s="94"/>
    </row>
    <row r="233" spans="1:14" x14ac:dyDescent="0.3">
      <c r="A233" s="95"/>
      <c r="B233" s="96"/>
      <c r="C233" s="97"/>
      <c r="D233" s="96"/>
      <c r="E233" s="98"/>
      <c r="F233" s="98"/>
      <c r="G233" s="99"/>
      <c r="H233" s="98"/>
      <c r="I233" s="99"/>
      <c r="J233" s="99"/>
      <c r="K233" s="99"/>
      <c r="L233" s="99"/>
      <c r="M233" s="99"/>
      <c r="N233" s="100"/>
    </row>
    <row r="234" spans="1:14" ht="12.75" customHeight="1" x14ac:dyDescent="0.3">
      <c r="A234" s="127"/>
      <c r="B234" s="76"/>
      <c r="C234" s="77"/>
      <c r="D234" s="76"/>
      <c r="E234" s="59"/>
      <c r="F234" s="59"/>
      <c r="G234" s="78"/>
      <c r="H234" s="59"/>
      <c r="I234" s="78"/>
      <c r="J234" s="78"/>
      <c r="K234" s="78"/>
      <c r="L234" s="78"/>
      <c r="M234" s="78"/>
      <c r="N234" s="79"/>
    </row>
    <row r="235" spans="1:14" ht="39.6" x14ac:dyDescent="0.3">
      <c r="A235" s="127">
        <v>36935</v>
      </c>
      <c r="B235" s="76" t="s">
        <v>597</v>
      </c>
      <c r="C235" s="77" t="s">
        <v>1059</v>
      </c>
      <c r="D235" s="76" t="s">
        <v>22</v>
      </c>
      <c r="E235" s="59"/>
      <c r="F235" s="59"/>
      <c r="G235" s="78" t="s">
        <v>282</v>
      </c>
      <c r="H235" s="59">
        <v>1</v>
      </c>
      <c r="I235" s="78" t="s">
        <v>1060</v>
      </c>
      <c r="J235" s="56" t="s">
        <v>1061</v>
      </c>
      <c r="K235" s="78" t="s">
        <v>1262</v>
      </c>
      <c r="L235" s="78" t="s">
        <v>1265</v>
      </c>
      <c r="M235" s="78" t="s">
        <v>1265</v>
      </c>
      <c r="N235" s="79">
        <v>1</v>
      </c>
    </row>
    <row r="236" spans="1:14" ht="26.4" x14ac:dyDescent="0.3">
      <c r="A236" s="127">
        <v>36935</v>
      </c>
      <c r="B236" s="76" t="s">
        <v>597</v>
      </c>
      <c r="C236" s="77" t="s">
        <v>1057</v>
      </c>
      <c r="D236" s="76" t="s">
        <v>479</v>
      </c>
      <c r="E236" s="59"/>
      <c r="F236" s="59"/>
      <c r="G236" s="78" t="s">
        <v>282</v>
      </c>
      <c r="H236" s="59">
        <v>1</v>
      </c>
      <c r="I236" s="78" t="s">
        <v>1058</v>
      </c>
      <c r="J236" s="78" t="s">
        <v>1056</v>
      </c>
      <c r="K236" s="78" t="s">
        <v>1262</v>
      </c>
      <c r="L236" s="78" t="s">
        <v>1265</v>
      </c>
      <c r="M236" s="78" t="s">
        <v>1265</v>
      </c>
      <c r="N236" s="79">
        <v>1</v>
      </c>
    </row>
    <row r="237" spans="1:14" ht="26.4" x14ac:dyDescent="0.3">
      <c r="A237" s="127">
        <v>36935</v>
      </c>
      <c r="B237" s="76" t="s">
        <v>597</v>
      </c>
      <c r="C237" s="77" t="s">
        <v>1221</v>
      </c>
      <c r="D237" s="76" t="s">
        <v>879</v>
      </c>
      <c r="E237" s="59"/>
      <c r="F237" s="59"/>
      <c r="G237" s="78" t="s">
        <v>282</v>
      </c>
      <c r="H237" s="59">
        <v>1</v>
      </c>
      <c r="I237" s="78" t="s">
        <v>205</v>
      </c>
      <c r="J237" s="78" t="s">
        <v>1055</v>
      </c>
      <c r="K237" s="78" t="s">
        <v>1262</v>
      </c>
      <c r="L237" s="78" t="s">
        <v>1265</v>
      </c>
      <c r="M237" s="78" t="s">
        <v>1265</v>
      </c>
      <c r="N237" s="79">
        <v>1</v>
      </c>
    </row>
    <row r="238" spans="1:14" ht="26.4" x14ac:dyDescent="0.3">
      <c r="A238" s="127">
        <v>36935</v>
      </c>
      <c r="B238" s="76" t="s">
        <v>597</v>
      </c>
      <c r="C238" s="77" t="s">
        <v>508</v>
      </c>
      <c r="D238" s="76" t="s">
        <v>879</v>
      </c>
      <c r="E238" s="59"/>
      <c r="F238" s="59"/>
      <c r="G238" s="78" t="s">
        <v>282</v>
      </c>
      <c r="H238" s="59">
        <v>1</v>
      </c>
      <c r="I238" s="78" t="s">
        <v>78</v>
      </c>
      <c r="J238" s="56" t="s">
        <v>256</v>
      </c>
      <c r="K238" s="78" t="s">
        <v>1265</v>
      </c>
      <c r="L238" s="78" t="s">
        <v>1265</v>
      </c>
      <c r="M238" s="78" t="s">
        <v>1265</v>
      </c>
      <c r="N238" s="79">
        <v>1</v>
      </c>
    </row>
    <row r="239" spans="1:14" ht="26.4" x14ac:dyDescent="0.3">
      <c r="A239" s="127">
        <v>36935</v>
      </c>
      <c r="B239" s="76" t="s">
        <v>597</v>
      </c>
      <c r="C239" s="77" t="s">
        <v>506</v>
      </c>
      <c r="D239" s="76" t="s">
        <v>879</v>
      </c>
      <c r="E239" s="59"/>
      <c r="F239" s="59"/>
      <c r="G239" s="78" t="s">
        <v>282</v>
      </c>
      <c r="H239" s="59">
        <v>1</v>
      </c>
      <c r="I239" s="78" t="s">
        <v>507</v>
      </c>
      <c r="J239" s="56" t="s">
        <v>256</v>
      </c>
      <c r="K239" s="78" t="s">
        <v>1265</v>
      </c>
      <c r="L239" s="78" t="s">
        <v>1265</v>
      </c>
      <c r="M239" s="78" t="s">
        <v>1265</v>
      </c>
      <c r="N239" s="79">
        <v>1</v>
      </c>
    </row>
    <row r="240" spans="1:14" ht="39.6" x14ac:dyDescent="0.3">
      <c r="A240" s="127">
        <v>36934</v>
      </c>
      <c r="B240" s="76" t="s">
        <v>597</v>
      </c>
      <c r="C240" s="77" t="s">
        <v>1221</v>
      </c>
      <c r="D240" s="76" t="s">
        <v>879</v>
      </c>
      <c r="E240" s="59"/>
      <c r="F240" s="59"/>
      <c r="G240" s="78" t="s">
        <v>282</v>
      </c>
      <c r="H240" s="59">
        <v>1</v>
      </c>
      <c r="I240" s="78" t="s">
        <v>1222</v>
      </c>
      <c r="J240" s="78" t="s">
        <v>1223</v>
      </c>
      <c r="K240" s="78" t="s">
        <v>1262</v>
      </c>
      <c r="L240" s="78" t="s">
        <v>1265</v>
      </c>
      <c r="M240" s="78" t="s">
        <v>1265</v>
      </c>
      <c r="N240" s="79">
        <v>2</v>
      </c>
    </row>
    <row r="241" spans="1:14" ht="26.4" x14ac:dyDescent="0.3">
      <c r="A241" s="127">
        <v>36934</v>
      </c>
      <c r="B241" s="76" t="s">
        <v>597</v>
      </c>
      <c r="C241" s="77" t="s">
        <v>1218</v>
      </c>
      <c r="D241" s="76" t="s">
        <v>22</v>
      </c>
      <c r="E241" s="59"/>
      <c r="F241" s="59"/>
      <c r="G241" s="78" t="s">
        <v>282</v>
      </c>
      <c r="H241" s="59">
        <v>3</v>
      </c>
      <c r="I241" s="78" t="s">
        <v>1219</v>
      </c>
      <c r="J241" s="78" t="s">
        <v>1220</v>
      </c>
      <c r="K241" s="78" t="s">
        <v>1265</v>
      </c>
      <c r="L241" s="78" t="s">
        <v>1265</v>
      </c>
      <c r="M241" s="78" t="s">
        <v>1265</v>
      </c>
      <c r="N241" s="79">
        <v>1</v>
      </c>
    </row>
    <row r="242" spans="1:14" ht="26.4" x14ac:dyDescent="0.3">
      <c r="A242" s="127">
        <v>36931</v>
      </c>
      <c r="B242" s="76" t="s">
        <v>597</v>
      </c>
      <c r="C242" s="77" t="s">
        <v>781</v>
      </c>
      <c r="D242" s="76" t="s">
        <v>72</v>
      </c>
      <c r="E242" s="59"/>
      <c r="F242" s="59"/>
      <c r="G242" s="78" t="s">
        <v>282</v>
      </c>
      <c r="H242" s="59">
        <v>1</v>
      </c>
      <c r="I242" s="78" t="s">
        <v>782</v>
      </c>
      <c r="J242" s="78" t="s">
        <v>547</v>
      </c>
      <c r="K242" s="78" t="s">
        <v>929</v>
      </c>
      <c r="L242" s="78" t="s">
        <v>929</v>
      </c>
      <c r="M242" s="78" t="s">
        <v>929</v>
      </c>
      <c r="N242" s="79">
        <v>1</v>
      </c>
    </row>
    <row r="243" spans="1:14" ht="42.75" customHeight="1" x14ac:dyDescent="0.3">
      <c r="A243" s="127">
        <v>36931</v>
      </c>
      <c r="B243" s="76" t="s">
        <v>597</v>
      </c>
      <c r="C243" s="77" t="s">
        <v>780</v>
      </c>
      <c r="D243" s="76" t="s">
        <v>879</v>
      </c>
      <c r="E243" s="59"/>
      <c r="F243" s="59"/>
      <c r="G243" s="78" t="s">
        <v>282</v>
      </c>
      <c r="H243" s="59">
        <v>1</v>
      </c>
      <c r="I243" s="78" t="s">
        <v>542</v>
      </c>
      <c r="J243" s="56" t="s">
        <v>546</v>
      </c>
      <c r="K243" s="78" t="s">
        <v>1262</v>
      </c>
      <c r="L243" s="78" t="s">
        <v>1262</v>
      </c>
      <c r="M243" s="78" t="s">
        <v>929</v>
      </c>
      <c r="N243" s="79">
        <v>1</v>
      </c>
    </row>
    <row r="244" spans="1:14" ht="42" customHeight="1" x14ac:dyDescent="0.3">
      <c r="A244" s="127">
        <v>36931</v>
      </c>
      <c r="B244" s="76" t="s">
        <v>597</v>
      </c>
      <c r="C244" s="77" t="s">
        <v>779</v>
      </c>
      <c r="D244" s="76" t="s">
        <v>879</v>
      </c>
      <c r="E244" s="59"/>
      <c r="F244" s="59"/>
      <c r="G244" s="78" t="s">
        <v>282</v>
      </c>
      <c r="H244" s="59">
        <v>3</v>
      </c>
      <c r="I244" s="78" t="s">
        <v>543</v>
      </c>
      <c r="J244" s="78"/>
      <c r="K244" s="78" t="s">
        <v>929</v>
      </c>
      <c r="L244" s="78" t="s">
        <v>929</v>
      </c>
      <c r="M244" s="78" t="s">
        <v>929</v>
      </c>
      <c r="N244" s="79"/>
    </row>
    <row r="245" spans="1:14" ht="40.5" customHeight="1" x14ac:dyDescent="0.3">
      <c r="A245" s="127">
        <v>36931</v>
      </c>
      <c r="B245" s="76" t="s">
        <v>597</v>
      </c>
      <c r="C245" s="77" t="s">
        <v>778</v>
      </c>
      <c r="D245" s="76" t="s">
        <v>879</v>
      </c>
      <c r="E245" s="59"/>
      <c r="F245" s="59"/>
      <c r="G245" s="78" t="s">
        <v>282</v>
      </c>
      <c r="H245" s="59">
        <v>3</v>
      </c>
      <c r="I245" s="78" t="s">
        <v>543</v>
      </c>
      <c r="J245" s="78"/>
      <c r="K245" s="78" t="s">
        <v>929</v>
      </c>
      <c r="L245" s="78" t="s">
        <v>929</v>
      </c>
      <c r="M245" s="78" t="s">
        <v>929</v>
      </c>
      <c r="N245" s="79"/>
    </row>
    <row r="246" spans="1:14" ht="36.75" customHeight="1" x14ac:dyDescent="0.3">
      <c r="A246" s="127">
        <v>36931</v>
      </c>
      <c r="B246" s="76" t="s">
        <v>597</v>
      </c>
      <c r="C246" s="77" t="s">
        <v>777</v>
      </c>
      <c r="D246" s="76" t="s">
        <v>879</v>
      </c>
      <c r="E246" s="59"/>
      <c r="F246" s="59"/>
      <c r="G246" s="78" t="s">
        <v>282</v>
      </c>
      <c r="H246" s="59">
        <v>1</v>
      </c>
      <c r="I246" s="78" t="s">
        <v>544</v>
      </c>
      <c r="J246" s="56" t="s">
        <v>256</v>
      </c>
      <c r="K246" s="78" t="s">
        <v>1262</v>
      </c>
      <c r="L246" s="78" t="s">
        <v>1262</v>
      </c>
      <c r="M246" s="78" t="s">
        <v>929</v>
      </c>
      <c r="N246" s="79">
        <v>1</v>
      </c>
    </row>
    <row r="247" spans="1:14" ht="39.6" x14ac:dyDescent="0.3">
      <c r="A247" s="127">
        <v>36931</v>
      </c>
      <c r="B247" s="76" t="s">
        <v>597</v>
      </c>
      <c r="C247" s="77" t="s">
        <v>776</v>
      </c>
      <c r="D247" s="76" t="s">
        <v>479</v>
      </c>
      <c r="E247" s="59"/>
      <c r="F247" s="59"/>
      <c r="G247" s="78" t="s">
        <v>282</v>
      </c>
      <c r="H247" s="59">
        <v>3</v>
      </c>
      <c r="I247" s="128" t="s">
        <v>548</v>
      </c>
      <c r="J247" s="78" t="s">
        <v>549</v>
      </c>
      <c r="K247" s="78" t="s">
        <v>1262</v>
      </c>
      <c r="L247" s="78" t="s">
        <v>931</v>
      </c>
      <c r="M247" s="78" t="s">
        <v>931</v>
      </c>
      <c r="N247" s="79">
        <v>1</v>
      </c>
    </row>
    <row r="248" spans="1:14" ht="27.75" customHeight="1" x14ac:dyDescent="0.3">
      <c r="A248" s="127">
        <v>36931</v>
      </c>
      <c r="B248" s="76" t="s">
        <v>597</v>
      </c>
      <c r="C248" s="77" t="s">
        <v>775</v>
      </c>
      <c r="D248" s="76" t="s">
        <v>879</v>
      </c>
      <c r="E248" s="59"/>
      <c r="F248" s="59"/>
      <c r="G248" s="78" t="s">
        <v>282</v>
      </c>
      <c r="H248" s="59">
        <v>1</v>
      </c>
      <c r="I248" s="78" t="s">
        <v>545</v>
      </c>
      <c r="J248" s="56" t="s">
        <v>256</v>
      </c>
      <c r="K248" s="78" t="s">
        <v>929</v>
      </c>
      <c r="L248" s="78" t="s">
        <v>929</v>
      </c>
      <c r="M248" s="78" t="s">
        <v>929</v>
      </c>
      <c r="N248" s="79">
        <v>1</v>
      </c>
    </row>
    <row r="249" spans="1:14" ht="40.5" customHeight="1" x14ac:dyDescent="0.3">
      <c r="A249" s="127">
        <v>36930</v>
      </c>
      <c r="B249" s="33" t="s">
        <v>597</v>
      </c>
      <c r="C249" s="52" t="s">
        <v>933</v>
      </c>
      <c r="D249" s="33" t="s">
        <v>879</v>
      </c>
      <c r="E249" s="53"/>
      <c r="F249" s="53"/>
      <c r="G249" s="56" t="s">
        <v>282</v>
      </c>
      <c r="H249" s="53">
        <v>1</v>
      </c>
      <c r="I249" s="56" t="s">
        <v>934</v>
      </c>
      <c r="J249" s="56" t="s">
        <v>935</v>
      </c>
      <c r="K249" s="56" t="s">
        <v>929</v>
      </c>
      <c r="L249" s="56" t="s">
        <v>931</v>
      </c>
      <c r="M249" s="56" t="s">
        <v>931</v>
      </c>
      <c r="N249" s="62">
        <v>1</v>
      </c>
    </row>
    <row r="250" spans="1:14" ht="64.5" customHeight="1" x14ac:dyDescent="0.3">
      <c r="A250" s="127">
        <v>36930</v>
      </c>
      <c r="B250" s="33" t="s">
        <v>597</v>
      </c>
      <c r="C250" s="52" t="s">
        <v>335</v>
      </c>
      <c r="D250" s="33" t="s">
        <v>336</v>
      </c>
      <c r="E250" s="53"/>
      <c r="F250" s="53"/>
      <c r="G250" s="56" t="s">
        <v>282</v>
      </c>
      <c r="H250" s="53">
        <v>1</v>
      </c>
      <c r="I250" s="56" t="s">
        <v>932</v>
      </c>
      <c r="J250" s="56" t="s">
        <v>337</v>
      </c>
      <c r="K250" s="56" t="s">
        <v>1262</v>
      </c>
      <c r="L250" s="56" t="s">
        <v>929</v>
      </c>
      <c r="M250" s="56" t="s">
        <v>929</v>
      </c>
      <c r="N250" s="62">
        <v>1</v>
      </c>
    </row>
    <row r="251" spans="1:14" ht="38.25" customHeight="1" x14ac:dyDescent="0.3">
      <c r="A251" s="127">
        <v>36930</v>
      </c>
      <c r="B251" s="33" t="s">
        <v>597</v>
      </c>
      <c r="C251" s="52" t="s">
        <v>926</v>
      </c>
      <c r="D251" s="33" t="s">
        <v>479</v>
      </c>
      <c r="E251" s="53"/>
      <c r="F251" s="53"/>
      <c r="G251" s="56" t="s">
        <v>282</v>
      </c>
      <c r="H251" s="53">
        <v>1</v>
      </c>
      <c r="I251" s="56" t="s">
        <v>927</v>
      </c>
      <c r="J251" s="56" t="s">
        <v>928</v>
      </c>
      <c r="K251" s="56" t="s">
        <v>1262</v>
      </c>
      <c r="L251" s="56" t="s">
        <v>929</v>
      </c>
      <c r="M251" s="56" t="s">
        <v>929</v>
      </c>
      <c r="N251" s="62">
        <v>1</v>
      </c>
    </row>
    <row r="252" spans="1:14" ht="40.5" customHeight="1" x14ac:dyDescent="0.3">
      <c r="A252" s="127">
        <v>36929</v>
      </c>
      <c r="B252" s="18" t="s">
        <v>597</v>
      </c>
      <c r="C252" s="52" t="s">
        <v>335</v>
      </c>
      <c r="D252" s="33" t="s">
        <v>336</v>
      </c>
      <c r="E252" s="53"/>
      <c r="F252" s="53"/>
      <c r="G252" s="56" t="s">
        <v>282</v>
      </c>
      <c r="H252" s="53">
        <v>1</v>
      </c>
      <c r="I252" s="56" t="s">
        <v>930</v>
      </c>
      <c r="J252" s="56" t="s">
        <v>337</v>
      </c>
      <c r="K252" s="56" t="s">
        <v>1262</v>
      </c>
      <c r="L252" s="56" t="s">
        <v>1265</v>
      </c>
      <c r="M252" s="56" t="s">
        <v>1265</v>
      </c>
      <c r="N252" s="62">
        <v>1</v>
      </c>
    </row>
    <row r="253" spans="1:14" ht="39.6" x14ac:dyDescent="0.3">
      <c r="A253" s="127">
        <v>36929</v>
      </c>
      <c r="B253" s="18" t="s">
        <v>597</v>
      </c>
      <c r="C253" s="52" t="s">
        <v>1275</v>
      </c>
      <c r="D253" s="33" t="s">
        <v>1276</v>
      </c>
      <c r="E253" s="53"/>
      <c r="F253" s="53"/>
      <c r="G253" s="56" t="s">
        <v>1277</v>
      </c>
      <c r="H253" s="53">
        <v>1</v>
      </c>
      <c r="I253" s="56" t="s">
        <v>333</v>
      </c>
      <c r="J253" s="56" t="s">
        <v>334</v>
      </c>
      <c r="K253" s="56" t="s">
        <v>1262</v>
      </c>
      <c r="L253" s="56" t="s">
        <v>1265</v>
      </c>
      <c r="M253" s="56" t="s">
        <v>1265</v>
      </c>
      <c r="N253" s="62">
        <v>1</v>
      </c>
    </row>
    <row r="254" spans="1:14" ht="26.4" x14ac:dyDescent="0.3">
      <c r="A254" s="127">
        <v>36929</v>
      </c>
      <c r="B254" s="18" t="s">
        <v>597</v>
      </c>
      <c r="C254" s="52" t="s">
        <v>1272</v>
      </c>
      <c r="D254" s="33" t="s">
        <v>494</v>
      </c>
      <c r="E254" s="53"/>
      <c r="F254" s="53"/>
      <c r="G254" s="56" t="s">
        <v>282</v>
      </c>
      <c r="H254" s="53">
        <v>1</v>
      </c>
      <c r="I254" s="56" t="s">
        <v>1273</v>
      </c>
      <c r="J254" s="56" t="s">
        <v>1274</v>
      </c>
      <c r="K254" s="56" t="s">
        <v>1265</v>
      </c>
      <c r="L254" s="56" t="s">
        <v>1262</v>
      </c>
      <c r="M254" s="56" t="s">
        <v>1262</v>
      </c>
      <c r="N254" s="62">
        <v>1</v>
      </c>
    </row>
    <row r="255" spans="1:14" ht="26.4" x14ac:dyDescent="0.3">
      <c r="A255" s="127">
        <v>36929</v>
      </c>
      <c r="B255" s="18" t="s">
        <v>597</v>
      </c>
      <c r="C255" s="52" t="s">
        <v>644</v>
      </c>
      <c r="D255" s="33" t="s">
        <v>479</v>
      </c>
      <c r="E255" s="53"/>
      <c r="F255" s="53"/>
      <c r="G255" s="56" t="s">
        <v>282</v>
      </c>
      <c r="H255" s="53">
        <v>1</v>
      </c>
      <c r="I255" s="56" t="s">
        <v>1270</v>
      </c>
      <c r="J255" s="56" t="s">
        <v>1271</v>
      </c>
      <c r="K255" s="56" t="s">
        <v>1265</v>
      </c>
      <c r="L255" s="56" t="s">
        <v>1262</v>
      </c>
      <c r="M255" s="56" t="s">
        <v>1262</v>
      </c>
      <c r="N255" s="62">
        <v>1</v>
      </c>
    </row>
    <row r="256" spans="1:14" ht="39.6" x14ac:dyDescent="0.3">
      <c r="A256" s="127">
        <v>36929</v>
      </c>
      <c r="B256" s="18" t="s">
        <v>597</v>
      </c>
      <c r="C256" s="52" t="s">
        <v>1266</v>
      </c>
      <c r="D256" s="33" t="s">
        <v>481</v>
      </c>
      <c r="E256" s="53"/>
      <c r="F256" s="53"/>
      <c r="G256" s="56" t="s">
        <v>282</v>
      </c>
      <c r="H256" s="53">
        <v>1</v>
      </c>
      <c r="I256" s="56" t="s">
        <v>1268</v>
      </c>
      <c r="J256" s="56" t="s">
        <v>1267</v>
      </c>
      <c r="K256" s="56" t="s">
        <v>1265</v>
      </c>
      <c r="L256" s="56" t="s">
        <v>1265</v>
      </c>
      <c r="M256" s="56" t="s">
        <v>937</v>
      </c>
      <c r="N256" s="62">
        <v>1</v>
      </c>
    </row>
    <row r="257" spans="1:14" ht="26.4" x14ac:dyDescent="0.3">
      <c r="A257" s="127">
        <v>36929</v>
      </c>
      <c r="B257" s="18" t="s">
        <v>597</v>
      </c>
      <c r="C257" s="52" t="s">
        <v>1263</v>
      </c>
      <c r="D257" s="33" t="s">
        <v>879</v>
      </c>
      <c r="E257" s="53"/>
      <c r="F257" s="53"/>
      <c r="G257" s="56" t="s">
        <v>282</v>
      </c>
      <c r="H257" s="53">
        <v>1</v>
      </c>
      <c r="I257" s="56" t="s">
        <v>1264</v>
      </c>
      <c r="J257" s="56" t="s">
        <v>256</v>
      </c>
      <c r="K257" s="56" t="s">
        <v>1265</v>
      </c>
      <c r="L257" s="56" t="s">
        <v>1262</v>
      </c>
      <c r="M257" s="56" t="s">
        <v>1262</v>
      </c>
      <c r="N257" s="62">
        <v>1</v>
      </c>
    </row>
    <row r="258" spans="1:14" ht="27" thickBot="1" x14ac:dyDescent="0.35">
      <c r="A258" s="127">
        <v>36929</v>
      </c>
      <c r="B258" s="18" t="s">
        <v>597</v>
      </c>
      <c r="C258" s="18" t="s">
        <v>436</v>
      </c>
      <c r="D258" s="18" t="s">
        <v>479</v>
      </c>
      <c r="E258" s="53"/>
      <c r="F258" s="53"/>
      <c r="G258" s="56" t="s">
        <v>282</v>
      </c>
      <c r="H258" s="53">
        <v>1</v>
      </c>
      <c r="I258" s="56" t="s">
        <v>1269</v>
      </c>
      <c r="J258" s="56" t="s">
        <v>1261</v>
      </c>
      <c r="K258" s="56" t="s">
        <v>1262</v>
      </c>
      <c r="L258" s="56" t="s">
        <v>1262</v>
      </c>
      <c r="M258" s="56" t="s">
        <v>1262</v>
      </c>
      <c r="N258" s="62">
        <v>1</v>
      </c>
    </row>
    <row r="259" spans="1:14" s="80" customFormat="1" x14ac:dyDescent="0.3">
      <c r="A259" s="103" t="s">
        <v>906</v>
      </c>
      <c r="B259" s="50"/>
      <c r="C259" s="81"/>
      <c r="D259" s="50">
        <f>COUNT(H261:H283)</f>
        <v>21</v>
      </c>
      <c r="E259" s="92"/>
      <c r="F259" s="92"/>
      <c r="G259" s="93"/>
      <c r="H259" s="92"/>
      <c r="I259" s="93"/>
      <c r="J259" s="93"/>
      <c r="K259" s="93"/>
      <c r="L259" s="93"/>
      <c r="M259" s="93"/>
      <c r="N259" s="94"/>
    </row>
    <row r="260" spans="1:14" x14ac:dyDescent="0.3">
      <c r="A260" s="63"/>
      <c r="B260" s="33"/>
      <c r="C260" s="52"/>
      <c r="D260" s="33"/>
      <c r="E260" s="53"/>
      <c r="F260" s="53"/>
      <c r="G260" s="56"/>
      <c r="H260" s="53"/>
      <c r="I260" s="56"/>
      <c r="J260" s="56"/>
      <c r="K260" s="56"/>
      <c r="L260" s="56"/>
      <c r="M260" s="56"/>
      <c r="N260" s="62"/>
    </row>
    <row r="261" spans="1:14" x14ac:dyDescent="0.3">
      <c r="A261" s="63"/>
      <c r="B261" s="33"/>
      <c r="C261" s="52"/>
      <c r="D261" s="33"/>
      <c r="E261" s="53"/>
      <c r="F261" s="53"/>
      <c r="G261" s="56"/>
      <c r="H261" s="53"/>
      <c r="I261" s="56"/>
      <c r="J261" s="56"/>
      <c r="K261" s="56"/>
      <c r="L261" s="56"/>
      <c r="M261" s="56"/>
      <c r="N261" s="62"/>
    </row>
    <row r="262" spans="1:14" x14ac:dyDescent="0.3">
      <c r="A262" s="63"/>
      <c r="B262" s="33"/>
      <c r="C262" s="52"/>
      <c r="D262" s="33"/>
      <c r="E262" s="53"/>
      <c r="F262" s="53"/>
      <c r="G262" s="56"/>
      <c r="H262" s="53"/>
      <c r="I262" s="56"/>
      <c r="J262" s="56"/>
      <c r="K262" s="56"/>
      <c r="L262" s="56"/>
      <c r="M262" s="56"/>
      <c r="N262" s="62"/>
    </row>
    <row r="263" spans="1:14" x14ac:dyDescent="0.3">
      <c r="A263" s="63">
        <v>36928</v>
      </c>
      <c r="B263" s="33" t="s">
        <v>597</v>
      </c>
      <c r="C263" s="52" t="s">
        <v>275</v>
      </c>
      <c r="D263" s="33" t="s">
        <v>908</v>
      </c>
      <c r="E263" s="53"/>
      <c r="F263" s="53"/>
      <c r="G263" s="56" t="s">
        <v>282</v>
      </c>
      <c r="H263" s="53">
        <v>1</v>
      </c>
      <c r="I263" s="56" t="s">
        <v>276</v>
      </c>
      <c r="J263" s="56" t="s">
        <v>1228</v>
      </c>
      <c r="K263" s="56" t="s">
        <v>470</v>
      </c>
      <c r="L263" s="56" t="s">
        <v>470</v>
      </c>
      <c r="M263" s="56" t="s">
        <v>470</v>
      </c>
      <c r="N263" s="62">
        <v>1</v>
      </c>
    </row>
    <row r="264" spans="1:14" ht="26.4" x14ac:dyDescent="0.3">
      <c r="A264" s="63">
        <v>36928</v>
      </c>
      <c r="B264" s="33" t="s">
        <v>597</v>
      </c>
      <c r="C264" s="52" t="s">
        <v>1257</v>
      </c>
      <c r="D264" s="33" t="s">
        <v>481</v>
      </c>
      <c r="E264" s="53"/>
      <c r="F264" s="53"/>
      <c r="G264" s="56" t="s">
        <v>282</v>
      </c>
      <c r="H264" s="53">
        <v>1</v>
      </c>
      <c r="I264" s="56" t="s">
        <v>1258</v>
      </c>
      <c r="J264" s="56" t="s">
        <v>1259</v>
      </c>
      <c r="K264" s="56" t="s">
        <v>602</v>
      </c>
      <c r="L264" s="56" t="s">
        <v>602</v>
      </c>
      <c r="M264" s="56" t="s">
        <v>602</v>
      </c>
      <c r="N264" s="62">
        <v>1</v>
      </c>
    </row>
    <row r="265" spans="1:14" ht="92.4" x14ac:dyDescent="0.3">
      <c r="A265" s="63">
        <v>36928</v>
      </c>
      <c r="B265" s="33" t="s">
        <v>597</v>
      </c>
      <c r="C265" s="52" t="s">
        <v>274</v>
      </c>
      <c r="D265" s="33" t="s">
        <v>479</v>
      </c>
      <c r="E265" s="53"/>
      <c r="F265" s="53"/>
      <c r="G265" s="56" t="s">
        <v>282</v>
      </c>
      <c r="H265" s="53">
        <v>1</v>
      </c>
      <c r="I265" s="56" t="s">
        <v>585</v>
      </c>
      <c r="J265" s="56" t="s">
        <v>1171</v>
      </c>
      <c r="K265" s="56" t="s">
        <v>470</v>
      </c>
      <c r="L265" s="56" t="s">
        <v>602</v>
      </c>
      <c r="M265" s="56" t="s">
        <v>602</v>
      </c>
      <c r="N265" s="62">
        <v>1</v>
      </c>
    </row>
    <row r="266" spans="1:14" ht="26.4" x14ac:dyDescent="0.3">
      <c r="A266" s="63">
        <v>36927</v>
      </c>
      <c r="B266" s="33" t="s">
        <v>597</v>
      </c>
      <c r="C266" s="52" t="s">
        <v>946</v>
      </c>
      <c r="D266" s="33"/>
      <c r="E266" s="53"/>
      <c r="F266" s="53"/>
      <c r="G266" s="56" t="s">
        <v>476</v>
      </c>
      <c r="H266" s="53">
        <v>3</v>
      </c>
      <c r="I266" s="56" t="s">
        <v>947</v>
      </c>
      <c r="J266" s="56" t="s">
        <v>948</v>
      </c>
      <c r="K266" s="56" t="s">
        <v>602</v>
      </c>
      <c r="L266" s="56" t="s">
        <v>602</v>
      </c>
      <c r="M266" s="56" t="s">
        <v>602</v>
      </c>
      <c r="N266" s="62">
        <v>1</v>
      </c>
    </row>
    <row r="267" spans="1:14" ht="26.4" x14ac:dyDescent="0.3">
      <c r="A267" s="63">
        <v>36927</v>
      </c>
      <c r="B267" s="33" t="s">
        <v>597</v>
      </c>
      <c r="C267" s="52" t="s">
        <v>943</v>
      </c>
      <c r="D267" s="33" t="s">
        <v>944</v>
      </c>
      <c r="E267" s="53"/>
      <c r="F267" s="53"/>
      <c r="G267" s="56" t="s">
        <v>282</v>
      </c>
      <c r="H267" s="53">
        <v>3</v>
      </c>
      <c r="I267" s="56" t="s">
        <v>945</v>
      </c>
      <c r="J267" s="56" t="s">
        <v>256</v>
      </c>
      <c r="K267" s="56" t="s">
        <v>602</v>
      </c>
      <c r="L267" s="56" t="s">
        <v>602</v>
      </c>
      <c r="M267" s="56" t="s">
        <v>602</v>
      </c>
      <c r="N267" s="62">
        <v>1</v>
      </c>
    </row>
    <row r="268" spans="1:14" ht="38.25" customHeight="1" x14ac:dyDescent="0.3">
      <c r="A268" s="63">
        <v>36927</v>
      </c>
      <c r="B268" s="33" t="s">
        <v>597</v>
      </c>
      <c r="C268" s="52" t="s">
        <v>1226</v>
      </c>
      <c r="D268" s="33" t="s">
        <v>908</v>
      </c>
      <c r="E268" s="53"/>
      <c r="F268" s="53"/>
      <c r="G268" s="56" t="s">
        <v>282</v>
      </c>
      <c r="H268" s="53">
        <v>3</v>
      </c>
      <c r="I268" s="56" t="s">
        <v>1227</v>
      </c>
      <c r="J268" s="56" t="s">
        <v>1228</v>
      </c>
      <c r="K268" s="56" t="s">
        <v>470</v>
      </c>
      <c r="L268" s="56" t="s">
        <v>470</v>
      </c>
      <c r="M268" s="56" t="s">
        <v>470</v>
      </c>
      <c r="N268" s="62">
        <v>1</v>
      </c>
    </row>
    <row r="269" spans="1:14" ht="26.4" x14ac:dyDescent="0.3">
      <c r="A269" s="63">
        <v>36927</v>
      </c>
      <c r="B269" s="33" t="s">
        <v>597</v>
      </c>
      <c r="C269" s="52" t="s">
        <v>200</v>
      </c>
      <c r="D269" s="33" t="s">
        <v>479</v>
      </c>
      <c r="E269" s="53"/>
      <c r="F269" s="53"/>
      <c r="G269" s="56" t="s">
        <v>282</v>
      </c>
      <c r="H269" s="53">
        <v>1</v>
      </c>
      <c r="I269" s="56" t="s">
        <v>201</v>
      </c>
      <c r="J269" s="56" t="s">
        <v>256</v>
      </c>
      <c r="K269" s="56" t="s">
        <v>470</v>
      </c>
      <c r="L269" s="56" t="s">
        <v>470</v>
      </c>
      <c r="M269" s="56" t="s">
        <v>470</v>
      </c>
      <c r="N269" s="62">
        <v>1</v>
      </c>
    </row>
    <row r="270" spans="1:14" ht="39.6" x14ac:dyDescent="0.3">
      <c r="A270" s="63">
        <v>36927</v>
      </c>
      <c r="B270" s="33" t="s">
        <v>597</v>
      </c>
      <c r="C270" s="52" t="s">
        <v>185</v>
      </c>
      <c r="D270" s="33" t="s">
        <v>187</v>
      </c>
      <c r="E270" s="53"/>
      <c r="F270" s="53"/>
      <c r="G270" s="56" t="s">
        <v>282</v>
      </c>
      <c r="H270" s="53">
        <v>3</v>
      </c>
      <c r="I270" s="56" t="s">
        <v>188</v>
      </c>
      <c r="J270" s="56" t="s">
        <v>256</v>
      </c>
      <c r="K270" s="56" t="s">
        <v>602</v>
      </c>
      <c r="L270" s="56" t="s">
        <v>602</v>
      </c>
      <c r="M270" s="56" t="s">
        <v>602</v>
      </c>
      <c r="N270" s="62">
        <v>1</v>
      </c>
    </row>
    <row r="271" spans="1:14" ht="39.6" x14ac:dyDescent="0.3">
      <c r="A271" s="63">
        <v>36927</v>
      </c>
      <c r="B271" s="33" t="s">
        <v>597</v>
      </c>
      <c r="C271" s="52" t="s">
        <v>1186</v>
      </c>
      <c r="D271" s="33" t="s">
        <v>479</v>
      </c>
      <c r="E271" s="53"/>
      <c r="F271" s="53"/>
      <c r="G271" s="56" t="s">
        <v>282</v>
      </c>
      <c r="H271" s="53">
        <v>3</v>
      </c>
      <c r="I271" s="56" t="s">
        <v>199</v>
      </c>
      <c r="J271" s="56" t="s">
        <v>186</v>
      </c>
      <c r="K271" s="56" t="s">
        <v>602</v>
      </c>
      <c r="L271" s="56" t="s">
        <v>602</v>
      </c>
      <c r="M271" s="56" t="s">
        <v>602</v>
      </c>
      <c r="N271" s="62">
        <v>1</v>
      </c>
    </row>
    <row r="272" spans="1:14" ht="39.6" x14ac:dyDescent="0.3">
      <c r="A272" s="63">
        <v>36927</v>
      </c>
      <c r="B272" s="33" t="s">
        <v>597</v>
      </c>
      <c r="C272" s="52" t="s">
        <v>1184</v>
      </c>
      <c r="D272" s="33" t="s">
        <v>202</v>
      </c>
      <c r="E272" s="53"/>
      <c r="F272" s="53"/>
      <c r="G272" s="56" t="s">
        <v>282</v>
      </c>
      <c r="H272" s="53">
        <v>1</v>
      </c>
      <c r="I272" s="56" t="s">
        <v>1185</v>
      </c>
      <c r="J272" s="56" t="s">
        <v>1225</v>
      </c>
      <c r="K272" s="56" t="s">
        <v>602</v>
      </c>
      <c r="L272" s="56" t="s">
        <v>602</v>
      </c>
      <c r="M272" s="56" t="s">
        <v>602</v>
      </c>
      <c r="N272" s="62">
        <v>1</v>
      </c>
    </row>
    <row r="273" spans="1:14" ht="39.6" x14ac:dyDescent="0.3">
      <c r="A273" s="63">
        <v>36924</v>
      </c>
      <c r="B273" s="33" t="s">
        <v>597</v>
      </c>
      <c r="C273" s="52" t="s">
        <v>765</v>
      </c>
      <c r="D273" s="33"/>
      <c r="E273" s="53"/>
      <c r="F273" s="53"/>
      <c r="G273" s="56" t="s">
        <v>476</v>
      </c>
      <c r="H273" s="53">
        <v>3</v>
      </c>
      <c r="I273" s="56" t="s">
        <v>766</v>
      </c>
      <c r="J273" s="56"/>
      <c r="K273" s="56" t="s">
        <v>602</v>
      </c>
      <c r="L273" s="56" t="s">
        <v>602</v>
      </c>
      <c r="M273" s="56" t="s">
        <v>602</v>
      </c>
      <c r="N273" s="62">
        <v>1</v>
      </c>
    </row>
    <row r="274" spans="1:14" ht="39.6" x14ac:dyDescent="0.3">
      <c r="A274" s="63">
        <v>36924</v>
      </c>
      <c r="B274" s="33" t="s">
        <v>597</v>
      </c>
      <c r="C274" s="52" t="s">
        <v>1010</v>
      </c>
      <c r="D274" s="33"/>
      <c r="E274" s="53"/>
      <c r="F274" s="53"/>
      <c r="G274" s="56" t="s">
        <v>476</v>
      </c>
      <c r="H274" s="53">
        <v>2</v>
      </c>
      <c r="I274" s="56" t="s">
        <v>289</v>
      </c>
      <c r="J274" s="56" t="s">
        <v>290</v>
      </c>
      <c r="K274" s="56" t="s">
        <v>602</v>
      </c>
      <c r="L274" s="56" t="s">
        <v>602</v>
      </c>
      <c r="M274" s="56" t="s">
        <v>602</v>
      </c>
      <c r="N274" s="62">
        <v>1</v>
      </c>
    </row>
    <row r="275" spans="1:14" ht="39.6" x14ac:dyDescent="0.3">
      <c r="A275" s="63">
        <v>36924</v>
      </c>
      <c r="B275" s="33" t="s">
        <v>597</v>
      </c>
      <c r="C275" s="52" t="s">
        <v>1007</v>
      </c>
      <c r="D275" s="33" t="s">
        <v>481</v>
      </c>
      <c r="E275" s="53"/>
      <c r="F275" s="53"/>
      <c r="G275" s="56" t="s">
        <v>282</v>
      </c>
      <c r="H275" s="53">
        <v>1</v>
      </c>
      <c r="I275" s="56" t="s">
        <v>1009</v>
      </c>
      <c r="J275" s="56" t="s">
        <v>256</v>
      </c>
      <c r="K275" s="56" t="s">
        <v>602</v>
      </c>
      <c r="L275" s="56" t="s">
        <v>602</v>
      </c>
      <c r="M275" s="56" t="s">
        <v>470</v>
      </c>
      <c r="N275" s="62">
        <v>1</v>
      </c>
    </row>
    <row r="276" spans="1:14" ht="26.4" x14ac:dyDescent="0.3">
      <c r="A276" s="63">
        <v>36924</v>
      </c>
      <c r="B276" s="33" t="s">
        <v>597</v>
      </c>
      <c r="C276" s="52" t="s">
        <v>1006</v>
      </c>
      <c r="D276" s="33" t="s">
        <v>481</v>
      </c>
      <c r="E276" s="53"/>
      <c r="F276" s="53"/>
      <c r="G276" s="56" t="s">
        <v>282</v>
      </c>
      <c r="H276" s="53">
        <v>1</v>
      </c>
      <c r="I276" s="56" t="s">
        <v>1008</v>
      </c>
      <c r="J276" s="56" t="s">
        <v>256</v>
      </c>
      <c r="K276" s="56" t="s">
        <v>602</v>
      </c>
      <c r="L276" s="56" t="s">
        <v>470</v>
      </c>
      <c r="M276" s="56" t="s">
        <v>470</v>
      </c>
      <c r="N276" s="62">
        <v>1</v>
      </c>
    </row>
    <row r="277" spans="1:14" ht="26.4" x14ac:dyDescent="0.3">
      <c r="A277" s="63">
        <v>36924</v>
      </c>
      <c r="B277" s="33" t="s">
        <v>597</v>
      </c>
      <c r="C277" s="52" t="s">
        <v>1004</v>
      </c>
      <c r="D277" s="33"/>
      <c r="E277" s="53"/>
      <c r="F277" s="53"/>
      <c r="G277" s="56" t="s">
        <v>282</v>
      </c>
      <c r="H277" s="53">
        <v>1</v>
      </c>
      <c r="I277" s="56" t="s">
        <v>1005</v>
      </c>
      <c r="J277" s="56" t="s">
        <v>256</v>
      </c>
      <c r="K277" s="56" t="s">
        <v>470</v>
      </c>
      <c r="L277" s="56" t="s">
        <v>470</v>
      </c>
      <c r="M277" s="56" t="s">
        <v>470</v>
      </c>
      <c r="N277" s="62">
        <v>1</v>
      </c>
    </row>
    <row r="278" spans="1:14" ht="26.4" x14ac:dyDescent="0.3">
      <c r="A278" s="63">
        <v>36923</v>
      </c>
      <c r="B278" s="33" t="s">
        <v>597</v>
      </c>
      <c r="C278" s="52" t="s">
        <v>1169</v>
      </c>
      <c r="D278" s="33"/>
      <c r="E278" s="53"/>
      <c r="F278" s="53"/>
      <c r="G278" s="56" t="s">
        <v>282</v>
      </c>
      <c r="H278" s="53">
        <v>1</v>
      </c>
      <c r="I278" s="56" t="s">
        <v>1170</v>
      </c>
      <c r="J278" s="56" t="s">
        <v>1171</v>
      </c>
      <c r="K278" s="56" t="s">
        <v>602</v>
      </c>
      <c r="L278" s="56" t="s">
        <v>470</v>
      </c>
      <c r="M278" s="56" t="s">
        <v>470</v>
      </c>
      <c r="N278" s="62">
        <v>1</v>
      </c>
    </row>
    <row r="279" spans="1:14" ht="79.5" customHeight="1" x14ac:dyDescent="0.3">
      <c r="A279" s="63">
        <v>36923</v>
      </c>
      <c r="B279" s="33" t="s">
        <v>597</v>
      </c>
      <c r="C279" s="52" t="s">
        <v>1167</v>
      </c>
      <c r="D279" s="33" t="s">
        <v>481</v>
      </c>
      <c r="E279" s="53"/>
      <c r="F279" s="53"/>
      <c r="G279" s="56" t="s">
        <v>282</v>
      </c>
      <c r="H279" s="53">
        <v>1</v>
      </c>
      <c r="I279" s="56" t="s">
        <v>1168</v>
      </c>
      <c r="J279" s="56" t="s">
        <v>366</v>
      </c>
      <c r="K279" s="56" t="s">
        <v>602</v>
      </c>
      <c r="L279" s="56" t="s">
        <v>470</v>
      </c>
      <c r="M279" s="56" t="s">
        <v>470</v>
      </c>
      <c r="N279" s="62">
        <v>1</v>
      </c>
    </row>
    <row r="280" spans="1:14" ht="54" customHeight="1" x14ac:dyDescent="0.3">
      <c r="A280" s="63">
        <v>36922</v>
      </c>
      <c r="B280" s="33" t="s">
        <v>597</v>
      </c>
      <c r="C280" s="52" t="s">
        <v>686</v>
      </c>
      <c r="D280" s="33" t="s">
        <v>481</v>
      </c>
      <c r="E280" s="53"/>
      <c r="F280" s="53"/>
      <c r="G280" s="56" t="s">
        <v>282</v>
      </c>
      <c r="H280" s="53">
        <v>1</v>
      </c>
      <c r="I280" s="56" t="s">
        <v>705</v>
      </c>
      <c r="J280" s="56" t="s">
        <v>706</v>
      </c>
      <c r="K280" s="56" t="s">
        <v>470</v>
      </c>
      <c r="L280" s="56" t="s">
        <v>602</v>
      </c>
      <c r="M280" s="56" t="s">
        <v>602</v>
      </c>
      <c r="N280" s="62">
        <v>1</v>
      </c>
    </row>
    <row r="281" spans="1:14" ht="40.5" customHeight="1" x14ac:dyDescent="0.3">
      <c r="A281" s="63">
        <v>36922</v>
      </c>
      <c r="B281" s="33" t="s">
        <v>597</v>
      </c>
      <c r="C281" s="52" t="s">
        <v>904</v>
      </c>
      <c r="D281" s="33" t="s">
        <v>908</v>
      </c>
      <c r="E281" s="53"/>
      <c r="F281" s="53"/>
      <c r="G281" s="56" t="s">
        <v>282</v>
      </c>
      <c r="H281" s="53">
        <v>1</v>
      </c>
      <c r="I281" s="56" t="s">
        <v>703</v>
      </c>
      <c r="J281" s="56" t="s">
        <v>704</v>
      </c>
      <c r="K281" s="56" t="s">
        <v>470</v>
      </c>
      <c r="L281" s="56" t="s">
        <v>470</v>
      </c>
      <c r="M281" s="56" t="s">
        <v>470</v>
      </c>
      <c r="N281" s="62">
        <v>1</v>
      </c>
    </row>
    <row r="282" spans="1:14" ht="26.4" x14ac:dyDescent="0.3">
      <c r="A282" s="63">
        <v>36922</v>
      </c>
      <c r="B282" s="33" t="s">
        <v>597</v>
      </c>
      <c r="C282" s="52" t="s">
        <v>903</v>
      </c>
      <c r="D282" s="33" t="s">
        <v>481</v>
      </c>
      <c r="E282" s="53"/>
      <c r="F282" s="53"/>
      <c r="G282" s="56" t="s">
        <v>282</v>
      </c>
      <c r="H282" s="53">
        <v>1</v>
      </c>
      <c r="I282" s="56" t="s">
        <v>905</v>
      </c>
      <c r="J282" s="56" t="s">
        <v>256</v>
      </c>
      <c r="K282" s="56" t="s">
        <v>602</v>
      </c>
      <c r="L282" s="56" t="s">
        <v>470</v>
      </c>
      <c r="M282" s="56" t="s">
        <v>470</v>
      </c>
      <c r="N282" s="62">
        <v>1</v>
      </c>
    </row>
    <row r="283" spans="1:14" ht="27" thickBot="1" x14ac:dyDescent="0.35">
      <c r="A283" s="63">
        <v>36922</v>
      </c>
      <c r="B283" s="33" t="s">
        <v>597</v>
      </c>
      <c r="C283" s="52" t="s">
        <v>902</v>
      </c>
      <c r="D283" s="33" t="s">
        <v>482</v>
      </c>
      <c r="E283" s="53"/>
      <c r="F283" s="53"/>
      <c r="G283" s="56" t="s">
        <v>282</v>
      </c>
      <c r="H283" s="53">
        <v>1</v>
      </c>
      <c r="I283" s="56" t="s">
        <v>905</v>
      </c>
      <c r="J283" s="56" t="s">
        <v>256</v>
      </c>
      <c r="K283" s="56" t="s">
        <v>602</v>
      </c>
      <c r="L283" s="56" t="s">
        <v>470</v>
      </c>
      <c r="M283" s="56" t="s">
        <v>470</v>
      </c>
      <c r="N283" s="62">
        <v>1</v>
      </c>
    </row>
    <row r="284" spans="1:14" s="80" customFormat="1" x14ac:dyDescent="0.3">
      <c r="A284" s="103" t="s">
        <v>938</v>
      </c>
      <c r="B284" s="50"/>
      <c r="C284" s="81"/>
      <c r="D284" s="50">
        <f>COUNT(H287:H310)</f>
        <v>24</v>
      </c>
      <c r="E284" s="92"/>
      <c r="F284" s="92"/>
      <c r="G284" s="93"/>
      <c r="H284" s="92"/>
      <c r="I284" s="93"/>
      <c r="J284" s="93"/>
      <c r="K284" s="93"/>
      <c r="L284" s="93"/>
      <c r="M284" s="93"/>
      <c r="N284" s="94"/>
    </row>
    <row r="285" spans="1:14" x14ac:dyDescent="0.3">
      <c r="A285" s="63"/>
      <c r="B285" s="33"/>
      <c r="C285" s="52"/>
      <c r="D285" s="33"/>
      <c r="E285" s="53"/>
      <c r="F285" s="53"/>
      <c r="G285" s="56"/>
      <c r="H285" s="53"/>
      <c r="I285" s="56"/>
      <c r="J285" s="56"/>
      <c r="K285" s="56"/>
      <c r="L285" s="56"/>
      <c r="M285" s="56"/>
      <c r="N285" s="62"/>
    </row>
    <row r="286" spans="1:14" x14ac:dyDescent="0.3">
      <c r="A286" s="17"/>
      <c r="B286" s="42"/>
      <c r="C286" s="38"/>
      <c r="D286" s="19"/>
      <c r="E286" s="18"/>
      <c r="F286" s="18"/>
      <c r="G286" s="20"/>
      <c r="H286" s="20"/>
      <c r="I286" s="120"/>
      <c r="J286" s="19"/>
      <c r="K286" s="20"/>
      <c r="L286" s="20"/>
      <c r="M286" s="20"/>
      <c r="N286" s="20"/>
    </row>
    <row r="287" spans="1:14" ht="26.4" x14ac:dyDescent="0.3">
      <c r="A287" s="63">
        <v>36921</v>
      </c>
      <c r="B287" s="33" t="s">
        <v>597</v>
      </c>
      <c r="C287" s="52" t="s">
        <v>252</v>
      </c>
      <c r="D287" s="33" t="s">
        <v>479</v>
      </c>
      <c r="E287" s="53"/>
      <c r="F287" s="53"/>
      <c r="G287" s="56" t="s">
        <v>282</v>
      </c>
      <c r="H287" s="53">
        <v>1</v>
      </c>
      <c r="I287" s="56" t="s">
        <v>254</v>
      </c>
      <c r="J287" s="56" t="s">
        <v>253</v>
      </c>
      <c r="K287" s="56" t="s">
        <v>602</v>
      </c>
      <c r="L287" s="56" t="s">
        <v>470</v>
      </c>
      <c r="M287" s="56" t="s">
        <v>470</v>
      </c>
      <c r="N287" s="62">
        <v>1</v>
      </c>
    </row>
    <row r="288" spans="1:14" ht="39.6" x14ac:dyDescent="0.3">
      <c r="A288" s="63">
        <v>36921</v>
      </c>
      <c r="B288" s="33" t="s">
        <v>597</v>
      </c>
      <c r="C288" s="52" t="s">
        <v>369</v>
      </c>
      <c r="D288" s="33" t="s">
        <v>479</v>
      </c>
      <c r="E288" s="53"/>
      <c r="F288" s="53"/>
      <c r="G288" s="56" t="s">
        <v>282</v>
      </c>
      <c r="H288" s="53">
        <v>1</v>
      </c>
      <c r="I288" s="56" t="s">
        <v>1162</v>
      </c>
      <c r="J288" s="56" t="s">
        <v>251</v>
      </c>
      <c r="K288" s="56" t="s">
        <v>470</v>
      </c>
      <c r="L288" s="56" t="s">
        <v>470</v>
      </c>
      <c r="M288" s="56" t="s">
        <v>470</v>
      </c>
      <c r="N288" s="62">
        <v>1</v>
      </c>
    </row>
    <row r="289" spans="1:14" ht="39.6" x14ac:dyDescent="0.3">
      <c r="A289" s="63">
        <v>36921</v>
      </c>
      <c r="B289" s="33" t="s">
        <v>597</v>
      </c>
      <c r="C289" s="52" t="s">
        <v>368</v>
      </c>
      <c r="D289" s="33" t="s">
        <v>482</v>
      </c>
      <c r="E289" s="53"/>
      <c r="F289" s="53"/>
      <c r="G289" s="56" t="s">
        <v>282</v>
      </c>
      <c r="H289" s="53">
        <v>1</v>
      </c>
      <c r="I289" s="56" t="s">
        <v>370</v>
      </c>
      <c r="J289" s="56" t="s">
        <v>371</v>
      </c>
      <c r="K289" s="56" t="s">
        <v>470</v>
      </c>
      <c r="L289" s="56" t="s">
        <v>470</v>
      </c>
      <c r="M289" s="56" t="s">
        <v>470</v>
      </c>
      <c r="N289" s="62">
        <v>1</v>
      </c>
    </row>
    <row r="290" spans="1:14" ht="65.25" customHeight="1" x14ac:dyDescent="0.3">
      <c r="A290" s="63">
        <v>36921</v>
      </c>
      <c r="B290" s="33" t="s">
        <v>597</v>
      </c>
      <c r="C290" s="52" t="s">
        <v>367</v>
      </c>
      <c r="D290" s="33" t="s">
        <v>481</v>
      </c>
      <c r="E290" s="53"/>
      <c r="F290" s="53"/>
      <c r="G290" s="56" t="s">
        <v>282</v>
      </c>
      <c r="H290" s="53">
        <v>1</v>
      </c>
      <c r="I290" s="56" t="s">
        <v>1113</v>
      </c>
      <c r="J290" s="56" t="s">
        <v>366</v>
      </c>
      <c r="K290" s="56" t="s">
        <v>602</v>
      </c>
      <c r="L290" s="56" t="s">
        <v>470</v>
      </c>
      <c r="M290" s="56" t="s">
        <v>470</v>
      </c>
      <c r="N290" s="62">
        <v>1</v>
      </c>
    </row>
    <row r="291" spans="1:14" ht="84" customHeight="1" x14ac:dyDescent="0.3">
      <c r="A291" s="63">
        <v>36921</v>
      </c>
      <c r="B291" s="33" t="s">
        <v>597</v>
      </c>
      <c r="C291" s="52" t="s">
        <v>1136</v>
      </c>
      <c r="D291" s="33" t="s">
        <v>481</v>
      </c>
      <c r="E291" s="53"/>
      <c r="F291" s="53"/>
      <c r="G291" s="56" t="s">
        <v>282</v>
      </c>
      <c r="H291" s="53">
        <v>3</v>
      </c>
      <c r="I291" s="56" t="s">
        <v>1111</v>
      </c>
      <c r="J291" s="56" t="s">
        <v>1112</v>
      </c>
      <c r="K291" s="56" t="s">
        <v>602</v>
      </c>
      <c r="L291" s="56" t="s">
        <v>602</v>
      </c>
      <c r="M291" s="56" t="s">
        <v>470</v>
      </c>
      <c r="N291" s="62">
        <v>1</v>
      </c>
    </row>
    <row r="292" spans="1:14" ht="80.25" customHeight="1" x14ac:dyDescent="0.3">
      <c r="A292" s="63">
        <v>36920</v>
      </c>
      <c r="B292" s="33" t="s">
        <v>597</v>
      </c>
      <c r="C292" s="52" t="s">
        <v>1175</v>
      </c>
      <c r="D292" s="33"/>
      <c r="E292" s="53"/>
      <c r="F292" s="53"/>
      <c r="G292" s="56" t="s">
        <v>282</v>
      </c>
      <c r="H292" s="53">
        <v>1</v>
      </c>
      <c r="I292" s="56" t="s">
        <v>1176</v>
      </c>
      <c r="J292" s="56" t="s">
        <v>1177</v>
      </c>
      <c r="K292" s="56" t="s">
        <v>602</v>
      </c>
      <c r="L292" s="56" t="s">
        <v>602</v>
      </c>
      <c r="M292" s="56" t="s">
        <v>1179</v>
      </c>
      <c r="N292" s="62">
        <v>1</v>
      </c>
    </row>
    <row r="293" spans="1:14" ht="26.4" x14ac:dyDescent="0.3">
      <c r="A293" s="63">
        <v>36920</v>
      </c>
      <c r="B293" s="33" t="s">
        <v>597</v>
      </c>
      <c r="C293" s="52" t="s">
        <v>1173</v>
      </c>
      <c r="D293" s="33" t="s">
        <v>684</v>
      </c>
      <c r="E293" s="53"/>
      <c r="F293" s="53"/>
      <c r="G293" s="56" t="s">
        <v>282</v>
      </c>
      <c r="H293" s="53">
        <v>1</v>
      </c>
      <c r="I293" s="56" t="s">
        <v>1174</v>
      </c>
      <c r="J293" s="56" t="s">
        <v>256</v>
      </c>
      <c r="K293" s="56" t="s">
        <v>602</v>
      </c>
      <c r="L293" s="56" t="s">
        <v>602</v>
      </c>
      <c r="M293" s="56" t="s">
        <v>470</v>
      </c>
      <c r="N293" s="62">
        <v>1</v>
      </c>
    </row>
    <row r="294" spans="1:14" ht="48" customHeight="1" x14ac:dyDescent="0.3">
      <c r="A294" s="63">
        <v>36920</v>
      </c>
      <c r="B294" s="33" t="s">
        <v>597</v>
      </c>
      <c r="C294" s="52" t="s">
        <v>875</v>
      </c>
      <c r="D294" s="33" t="s">
        <v>684</v>
      </c>
      <c r="E294" s="53"/>
      <c r="F294" s="53"/>
      <c r="G294" s="56" t="s">
        <v>282</v>
      </c>
      <c r="H294" s="53">
        <v>1</v>
      </c>
      <c r="I294" s="56" t="s">
        <v>1163</v>
      </c>
      <c r="J294" s="56" t="s">
        <v>1166</v>
      </c>
      <c r="K294" s="56" t="s">
        <v>602</v>
      </c>
      <c r="L294" s="56" t="s">
        <v>602</v>
      </c>
      <c r="M294" s="56" t="s">
        <v>470</v>
      </c>
      <c r="N294" s="62">
        <v>1</v>
      </c>
    </row>
    <row r="295" spans="1:14" ht="38.25" customHeight="1" x14ac:dyDescent="0.3">
      <c r="A295" s="63">
        <v>36920</v>
      </c>
      <c r="B295" s="33" t="s">
        <v>597</v>
      </c>
      <c r="C295" s="52" t="s">
        <v>240</v>
      </c>
      <c r="D295" s="33" t="s">
        <v>684</v>
      </c>
      <c r="E295" s="53"/>
      <c r="F295" s="53"/>
      <c r="G295" s="56" t="s">
        <v>282</v>
      </c>
      <c r="H295" s="53">
        <v>1</v>
      </c>
      <c r="I295" s="56" t="s">
        <v>1164</v>
      </c>
      <c r="J295" s="56" t="s">
        <v>1172</v>
      </c>
      <c r="K295" s="56" t="s">
        <v>602</v>
      </c>
      <c r="L295" s="56" t="s">
        <v>602</v>
      </c>
      <c r="M295" s="56" t="s">
        <v>1179</v>
      </c>
      <c r="N295" s="62">
        <v>1</v>
      </c>
    </row>
    <row r="296" spans="1:14" ht="90" customHeight="1" x14ac:dyDescent="0.3">
      <c r="A296" s="63">
        <v>36917</v>
      </c>
      <c r="B296" s="33" t="s">
        <v>480</v>
      </c>
      <c r="C296" s="52" t="s">
        <v>923</v>
      </c>
      <c r="D296" s="33" t="s">
        <v>481</v>
      </c>
      <c r="E296" s="53"/>
      <c r="F296" s="53"/>
      <c r="G296" s="56" t="s">
        <v>282</v>
      </c>
      <c r="H296" s="53">
        <v>1</v>
      </c>
      <c r="I296" s="56" t="s">
        <v>924</v>
      </c>
      <c r="J296" s="56" t="s">
        <v>925</v>
      </c>
      <c r="K296" s="56" t="s">
        <v>602</v>
      </c>
      <c r="L296" s="56" t="s">
        <v>470</v>
      </c>
      <c r="M296" s="56" t="s">
        <v>470</v>
      </c>
      <c r="N296" s="62">
        <v>1</v>
      </c>
    </row>
    <row r="297" spans="1:14" ht="65.25" customHeight="1" x14ac:dyDescent="0.3">
      <c r="A297" s="63">
        <v>36917</v>
      </c>
      <c r="B297" s="33" t="s">
        <v>597</v>
      </c>
      <c r="C297" s="52" t="s">
        <v>637</v>
      </c>
      <c r="D297" s="33" t="s">
        <v>482</v>
      </c>
      <c r="E297" s="53"/>
      <c r="F297" s="53"/>
      <c r="G297" s="56" t="s">
        <v>282</v>
      </c>
      <c r="H297" s="53">
        <v>1</v>
      </c>
      <c r="I297" s="56" t="s">
        <v>638</v>
      </c>
      <c r="J297" s="56" t="s">
        <v>639</v>
      </c>
      <c r="K297" s="56" t="s">
        <v>602</v>
      </c>
      <c r="L297" s="56" t="s">
        <v>470</v>
      </c>
      <c r="M297" s="56" t="s">
        <v>470</v>
      </c>
      <c r="N297" s="62">
        <v>1</v>
      </c>
    </row>
    <row r="298" spans="1:14" ht="42" customHeight="1" x14ac:dyDescent="0.3">
      <c r="A298" s="63">
        <v>36917</v>
      </c>
      <c r="B298" s="33" t="s">
        <v>597</v>
      </c>
      <c r="C298" s="52" t="s">
        <v>633</v>
      </c>
      <c r="D298" s="33" t="s">
        <v>634</v>
      </c>
      <c r="E298" s="53"/>
      <c r="F298" s="53"/>
      <c r="G298" s="56" t="s">
        <v>282</v>
      </c>
      <c r="H298" s="53">
        <v>1</v>
      </c>
      <c r="I298" s="56" t="s">
        <v>635</v>
      </c>
      <c r="J298" s="56" t="s">
        <v>636</v>
      </c>
      <c r="K298" s="56" t="s">
        <v>602</v>
      </c>
      <c r="L298" s="56" t="s">
        <v>470</v>
      </c>
      <c r="M298" s="56" t="s">
        <v>470</v>
      </c>
      <c r="N298" s="62">
        <v>1</v>
      </c>
    </row>
    <row r="299" spans="1:14" ht="41.25" customHeight="1" x14ac:dyDescent="0.3">
      <c r="A299" s="63">
        <v>36917</v>
      </c>
      <c r="B299" s="33" t="s">
        <v>597</v>
      </c>
      <c r="C299" s="52" t="s">
        <v>575</v>
      </c>
      <c r="D299" s="33" t="s">
        <v>684</v>
      </c>
      <c r="E299" s="53"/>
      <c r="F299" s="53"/>
      <c r="G299" s="56" t="s">
        <v>282</v>
      </c>
      <c r="H299" s="53">
        <v>1</v>
      </c>
      <c r="I299" s="56" t="s">
        <v>195</v>
      </c>
      <c r="J299" s="56" t="s">
        <v>196</v>
      </c>
      <c r="K299" s="56" t="s">
        <v>602</v>
      </c>
      <c r="L299" s="56" t="s">
        <v>470</v>
      </c>
      <c r="M299" s="56" t="s">
        <v>470</v>
      </c>
      <c r="N299" s="62">
        <v>1</v>
      </c>
    </row>
    <row r="300" spans="1:14" ht="29.25" customHeight="1" x14ac:dyDescent="0.3">
      <c r="A300" s="63">
        <v>36916</v>
      </c>
      <c r="B300" s="33" t="s">
        <v>597</v>
      </c>
      <c r="C300" s="52" t="s">
        <v>1122</v>
      </c>
      <c r="D300" s="33" t="s">
        <v>684</v>
      </c>
      <c r="E300" s="53"/>
      <c r="F300" s="53"/>
      <c r="G300" s="56" t="s">
        <v>282</v>
      </c>
      <c r="H300" s="53">
        <v>1</v>
      </c>
      <c r="I300" s="56" t="s">
        <v>197</v>
      </c>
      <c r="J300" s="56" t="s">
        <v>256</v>
      </c>
      <c r="K300" s="56" t="s">
        <v>602</v>
      </c>
      <c r="L300" s="56" t="s">
        <v>470</v>
      </c>
      <c r="M300" s="56" t="s">
        <v>470</v>
      </c>
      <c r="N300" s="62">
        <v>1</v>
      </c>
    </row>
    <row r="301" spans="1:14" ht="26.4" x14ac:dyDescent="0.3">
      <c r="A301" s="63">
        <v>36916</v>
      </c>
      <c r="B301" s="33" t="s">
        <v>597</v>
      </c>
      <c r="C301" s="52" t="s">
        <v>575</v>
      </c>
      <c r="D301" s="33" t="s">
        <v>684</v>
      </c>
      <c r="E301" s="53"/>
      <c r="F301" s="53"/>
      <c r="G301" s="56" t="s">
        <v>282</v>
      </c>
      <c r="H301" s="53">
        <v>1</v>
      </c>
      <c r="I301" s="56" t="s">
        <v>195</v>
      </c>
      <c r="J301" s="56" t="s">
        <v>196</v>
      </c>
      <c r="K301" s="56" t="s">
        <v>602</v>
      </c>
      <c r="L301" s="56" t="s">
        <v>470</v>
      </c>
      <c r="M301" s="56" t="s">
        <v>470</v>
      </c>
      <c r="N301" s="62">
        <v>1</v>
      </c>
    </row>
    <row r="302" spans="1:14" ht="54.75" customHeight="1" x14ac:dyDescent="0.3">
      <c r="A302" s="63">
        <v>36915</v>
      </c>
      <c r="B302" s="33" t="s">
        <v>597</v>
      </c>
      <c r="C302" s="52" t="s">
        <v>686</v>
      </c>
      <c r="D302" s="33" t="s">
        <v>481</v>
      </c>
      <c r="E302" s="53"/>
      <c r="F302" s="53"/>
      <c r="G302" s="56" t="s">
        <v>282</v>
      </c>
      <c r="H302" s="53">
        <v>1</v>
      </c>
      <c r="I302" s="56" t="s">
        <v>1178</v>
      </c>
      <c r="J302" s="56" t="s">
        <v>1165</v>
      </c>
      <c r="K302" s="56" t="s">
        <v>470</v>
      </c>
      <c r="L302" s="56" t="s">
        <v>602</v>
      </c>
      <c r="M302" s="56" t="s">
        <v>1179</v>
      </c>
      <c r="N302" s="62">
        <v>1</v>
      </c>
    </row>
    <row r="303" spans="1:14" ht="26.4" x14ac:dyDescent="0.3">
      <c r="A303" s="63">
        <v>36915</v>
      </c>
      <c r="B303" s="33" t="s">
        <v>597</v>
      </c>
      <c r="C303" s="52" t="s">
        <v>683</v>
      </c>
      <c r="D303" s="33" t="s">
        <v>684</v>
      </c>
      <c r="E303" s="53"/>
      <c r="F303" s="53"/>
      <c r="G303" s="56" t="s">
        <v>282</v>
      </c>
      <c r="H303" s="53">
        <v>1</v>
      </c>
      <c r="I303" s="172" t="s">
        <v>685</v>
      </c>
      <c r="J303" s="172" t="s">
        <v>256</v>
      </c>
      <c r="K303" s="172" t="s">
        <v>470</v>
      </c>
      <c r="L303" s="172" t="s">
        <v>470</v>
      </c>
      <c r="M303" s="172" t="s">
        <v>470</v>
      </c>
      <c r="N303" s="62">
        <v>1</v>
      </c>
    </row>
    <row r="304" spans="1:14" x14ac:dyDescent="0.3">
      <c r="A304" s="63">
        <v>36915</v>
      </c>
      <c r="B304" s="33" t="s">
        <v>597</v>
      </c>
      <c r="C304" s="52" t="s">
        <v>682</v>
      </c>
      <c r="D304" s="33" t="s">
        <v>684</v>
      </c>
      <c r="E304" s="53"/>
      <c r="F304" s="53"/>
      <c r="G304" s="56" t="s">
        <v>282</v>
      </c>
      <c r="H304" s="53">
        <v>1</v>
      </c>
      <c r="I304" s="172"/>
      <c r="J304" s="172"/>
      <c r="K304" s="172"/>
      <c r="L304" s="172"/>
      <c r="M304" s="172"/>
      <c r="N304" s="62">
        <v>1</v>
      </c>
    </row>
    <row r="305" spans="1:14" x14ac:dyDescent="0.3">
      <c r="A305" s="63">
        <v>36915</v>
      </c>
      <c r="B305" s="33" t="s">
        <v>597</v>
      </c>
      <c r="C305" s="52" t="s">
        <v>681</v>
      </c>
      <c r="D305" s="33" t="s">
        <v>684</v>
      </c>
      <c r="E305" s="53"/>
      <c r="F305" s="53"/>
      <c r="G305" s="56" t="s">
        <v>282</v>
      </c>
      <c r="H305" s="53">
        <v>1</v>
      </c>
      <c r="I305" s="172"/>
      <c r="J305" s="172"/>
      <c r="K305" s="172"/>
      <c r="L305" s="172"/>
      <c r="M305" s="172"/>
      <c r="N305" s="62">
        <v>1</v>
      </c>
    </row>
    <row r="306" spans="1:14" x14ac:dyDescent="0.3">
      <c r="A306" s="63">
        <v>36915</v>
      </c>
      <c r="B306" s="33" t="s">
        <v>597</v>
      </c>
      <c r="C306" s="52" t="s">
        <v>680</v>
      </c>
      <c r="D306" s="33" t="s">
        <v>684</v>
      </c>
      <c r="E306" s="53"/>
      <c r="F306" s="53"/>
      <c r="G306" s="56" t="s">
        <v>282</v>
      </c>
      <c r="H306" s="53">
        <v>1</v>
      </c>
      <c r="I306" s="172"/>
      <c r="J306" s="172"/>
      <c r="K306" s="172"/>
      <c r="L306" s="172"/>
      <c r="M306" s="172"/>
      <c r="N306" s="62">
        <v>1</v>
      </c>
    </row>
    <row r="307" spans="1:14" x14ac:dyDescent="0.3">
      <c r="A307" s="63">
        <v>36915</v>
      </c>
      <c r="B307" s="33" t="s">
        <v>597</v>
      </c>
      <c r="C307" s="52" t="s">
        <v>679</v>
      </c>
      <c r="D307" s="33" t="s">
        <v>684</v>
      </c>
      <c r="E307" s="53"/>
      <c r="F307" s="53"/>
      <c r="G307" s="56" t="s">
        <v>282</v>
      </c>
      <c r="H307" s="53">
        <v>1</v>
      </c>
      <c r="I307" s="172"/>
      <c r="J307" s="172"/>
      <c r="K307" s="172"/>
      <c r="L307" s="172"/>
      <c r="M307" s="172"/>
      <c r="N307" s="62">
        <v>1</v>
      </c>
    </row>
    <row r="308" spans="1:14" x14ac:dyDescent="0.3">
      <c r="A308" s="63">
        <v>36915</v>
      </c>
      <c r="B308" s="33" t="s">
        <v>597</v>
      </c>
      <c r="C308" s="52" t="s">
        <v>677</v>
      </c>
      <c r="D308" s="33" t="s">
        <v>684</v>
      </c>
      <c r="E308" s="53"/>
      <c r="F308" s="53"/>
      <c r="G308" s="56" t="s">
        <v>282</v>
      </c>
      <c r="H308" s="53">
        <v>1</v>
      </c>
      <c r="I308" s="172"/>
      <c r="J308" s="172"/>
      <c r="K308" s="172"/>
      <c r="L308" s="172"/>
      <c r="M308" s="172"/>
      <c r="N308" s="62">
        <v>1</v>
      </c>
    </row>
    <row r="309" spans="1:14" x14ac:dyDescent="0.3">
      <c r="A309" s="63">
        <v>36915</v>
      </c>
      <c r="B309" s="33" t="s">
        <v>597</v>
      </c>
      <c r="C309" s="52" t="s">
        <v>678</v>
      </c>
      <c r="D309" s="33" t="s">
        <v>684</v>
      </c>
      <c r="E309" s="53"/>
      <c r="F309" s="53"/>
      <c r="G309" s="56" t="s">
        <v>282</v>
      </c>
      <c r="H309" s="53">
        <v>1</v>
      </c>
      <c r="I309" s="172"/>
      <c r="J309" s="172"/>
      <c r="K309" s="172"/>
      <c r="L309" s="172"/>
      <c r="M309" s="172"/>
      <c r="N309" s="62">
        <v>1</v>
      </c>
    </row>
    <row r="310" spans="1:14" ht="27" thickBot="1" x14ac:dyDescent="0.35">
      <c r="A310" s="63">
        <v>36915</v>
      </c>
      <c r="B310" s="33" t="s">
        <v>597</v>
      </c>
      <c r="C310" s="52" t="s">
        <v>676</v>
      </c>
      <c r="D310" s="33" t="s">
        <v>684</v>
      </c>
      <c r="E310" s="53"/>
      <c r="F310" s="53"/>
      <c r="G310" s="56" t="s">
        <v>282</v>
      </c>
      <c r="H310" s="53">
        <v>1</v>
      </c>
      <c r="I310" s="173"/>
      <c r="J310" s="173"/>
      <c r="K310" s="173"/>
      <c r="L310" s="173"/>
      <c r="M310" s="173"/>
      <c r="N310" s="62">
        <v>1</v>
      </c>
    </row>
    <row r="311" spans="1:14" x14ac:dyDescent="0.3">
      <c r="A311" s="103" t="s">
        <v>716</v>
      </c>
      <c r="B311" s="50"/>
      <c r="C311" s="81"/>
      <c r="D311" s="50">
        <f>COUNT(H314:H339)</f>
        <v>26</v>
      </c>
      <c r="E311" s="92"/>
      <c r="F311" s="92"/>
      <c r="G311" s="93"/>
      <c r="H311" s="92"/>
      <c r="I311" s="93"/>
      <c r="J311" s="93"/>
      <c r="K311" s="93"/>
      <c r="L311" s="93"/>
      <c r="M311" s="93"/>
      <c r="N311" s="94"/>
    </row>
    <row r="312" spans="1:14" x14ac:dyDescent="0.3">
      <c r="A312" s="63"/>
      <c r="B312" s="33"/>
      <c r="C312" s="52"/>
      <c r="D312" s="33"/>
      <c r="E312" s="53"/>
      <c r="F312" s="53"/>
      <c r="G312" s="56"/>
      <c r="H312" s="53"/>
      <c r="I312" s="56"/>
      <c r="J312" s="56"/>
      <c r="K312" s="56"/>
      <c r="L312" s="56"/>
      <c r="M312" s="56"/>
      <c r="N312" s="62"/>
    </row>
    <row r="313" spans="1:14" ht="63.75" customHeight="1" x14ac:dyDescent="0.3">
      <c r="A313" s="63">
        <v>36914</v>
      </c>
      <c r="B313" s="33" t="s">
        <v>597</v>
      </c>
      <c r="C313" s="52" t="s">
        <v>42</v>
      </c>
      <c r="D313" s="33" t="s">
        <v>717</v>
      </c>
      <c r="E313" s="53"/>
      <c r="F313" s="53"/>
      <c r="G313" s="56" t="s">
        <v>282</v>
      </c>
      <c r="H313" s="53">
        <v>1</v>
      </c>
      <c r="I313" s="56" t="s">
        <v>43</v>
      </c>
      <c r="J313" s="56" t="s">
        <v>44</v>
      </c>
      <c r="K313" s="56" t="s">
        <v>602</v>
      </c>
      <c r="L313" s="56" t="s">
        <v>470</v>
      </c>
      <c r="M313" s="56" t="s">
        <v>470</v>
      </c>
      <c r="N313" s="62">
        <v>1</v>
      </c>
    </row>
    <row r="314" spans="1:14" ht="52.8" x14ac:dyDescent="0.3">
      <c r="A314" s="63">
        <v>36914</v>
      </c>
      <c r="B314" s="33" t="s">
        <v>597</v>
      </c>
      <c r="C314" s="52" t="s">
        <v>736</v>
      </c>
      <c r="D314" s="33" t="s">
        <v>717</v>
      </c>
      <c r="E314" s="53"/>
      <c r="F314" s="53"/>
      <c r="G314" s="56" t="s">
        <v>282</v>
      </c>
      <c r="H314" s="53">
        <v>1</v>
      </c>
      <c r="I314" s="56" t="s">
        <v>41</v>
      </c>
      <c r="J314" s="56" t="s">
        <v>256</v>
      </c>
      <c r="K314" s="56" t="s">
        <v>602</v>
      </c>
      <c r="L314" s="56" t="s">
        <v>470</v>
      </c>
      <c r="M314" s="56" t="s">
        <v>470</v>
      </c>
      <c r="N314" s="62">
        <v>1</v>
      </c>
    </row>
    <row r="315" spans="1:14" ht="26.4" x14ac:dyDescent="0.3">
      <c r="A315" s="63">
        <v>36914</v>
      </c>
      <c r="B315" s="33" t="s">
        <v>597</v>
      </c>
      <c r="C315" s="52" t="s">
        <v>242</v>
      </c>
      <c r="D315" s="33" t="s">
        <v>717</v>
      </c>
      <c r="E315" s="53"/>
      <c r="F315" s="53"/>
      <c r="G315" s="56" t="s">
        <v>282</v>
      </c>
      <c r="H315" s="53">
        <v>1</v>
      </c>
      <c r="I315" s="56" t="s">
        <v>45</v>
      </c>
      <c r="J315" s="56" t="s">
        <v>256</v>
      </c>
      <c r="K315" s="56"/>
      <c r="L315" s="56" t="s">
        <v>470</v>
      </c>
      <c r="M315" s="56" t="s">
        <v>470</v>
      </c>
      <c r="N315" s="62">
        <v>1</v>
      </c>
    </row>
    <row r="316" spans="1:14" ht="27" customHeight="1" x14ac:dyDescent="0.3">
      <c r="A316" s="63">
        <v>36914</v>
      </c>
      <c r="B316" s="33" t="s">
        <v>597</v>
      </c>
      <c r="C316" s="52" t="s">
        <v>735</v>
      </c>
      <c r="D316" s="33" t="s">
        <v>717</v>
      </c>
      <c r="E316" s="53"/>
      <c r="F316" s="53"/>
      <c r="G316" s="56" t="s">
        <v>282</v>
      </c>
      <c r="H316" s="53">
        <v>1</v>
      </c>
      <c r="I316" s="56" t="s">
        <v>737</v>
      </c>
      <c r="J316" s="56" t="s">
        <v>256</v>
      </c>
      <c r="K316" s="56" t="s">
        <v>470</v>
      </c>
      <c r="L316" s="56" t="s">
        <v>470</v>
      </c>
      <c r="M316" s="56" t="s">
        <v>470</v>
      </c>
      <c r="N316" s="62">
        <v>1</v>
      </c>
    </row>
    <row r="317" spans="1:14" ht="26.4" x14ac:dyDescent="0.3">
      <c r="A317" s="63">
        <v>36913</v>
      </c>
      <c r="B317" s="33" t="s">
        <v>597</v>
      </c>
      <c r="C317" s="52" t="s">
        <v>472</v>
      </c>
      <c r="D317" s="33" t="s">
        <v>482</v>
      </c>
      <c r="E317" s="53"/>
      <c r="F317" s="53"/>
      <c r="G317" s="56" t="s">
        <v>282</v>
      </c>
      <c r="H317" s="53">
        <v>1</v>
      </c>
      <c r="I317" s="56" t="s">
        <v>473</v>
      </c>
      <c r="J317" s="56" t="s">
        <v>256</v>
      </c>
      <c r="K317" s="56" t="s">
        <v>602</v>
      </c>
      <c r="L317" s="56" t="s">
        <v>470</v>
      </c>
      <c r="M317" s="56" t="s">
        <v>470</v>
      </c>
      <c r="N317" s="62">
        <v>1</v>
      </c>
    </row>
    <row r="318" spans="1:14" ht="55.5" customHeight="1" x14ac:dyDescent="0.3">
      <c r="A318" s="63">
        <v>36913</v>
      </c>
      <c r="B318" s="33" t="s">
        <v>597</v>
      </c>
      <c r="C318" s="52" t="s">
        <v>644</v>
      </c>
      <c r="D318" s="33" t="s">
        <v>479</v>
      </c>
      <c r="E318" s="53"/>
      <c r="F318" s="53"/>
      <c r="G318" s="56" t="s">
        <v>282</v>
      </c>
      <c r="H318" s="53">
        <v>1</v>
      </c>
      <c r="I318" s="56" t="s">
        <v>978</v>
      </c>
      <c r="J318" s="56" t="s">
        <v>256</v>
      </c>
      <c r="K318" s="56" t="s">
        <v>470</v>
      </c>
      <c r="L318" s="56" t="s">
        <v>470</v>
      </c>
      <c r="M318" s="56" t="s">
        <v>470</v>
      </c>
      <c r="N318" s="62">
        <v>1</v>
      </c>
    </row>
    <row r="319" spans="1:14" ht="54.75" customHeight="1" x14ac:dyDescent="0.3">
      <c r="A319" s="63">
        <v>36913</v>
      </c>
      <c r="B319" s="33" t="s">
        <v>597</v>
      </c>
      <c r="C319" s="52" t="s">
        <v>583</v>
      </c>
      <c r="D319" s="33" t="s">
        <v>584</v>
      </c>
      <c r="E319" s="53"/>
      <c r="F319" s="53"/>
      <c r="G319" s="56" t="s">
        <v>282</v>
      </c>
      <c r="H319" s="53">
        <v>1</v>
      </c>
      <c r="I319" s="56" t="s">
        <v>977</v>
      </c>
      <c r="J319" s="56" t="s">
        <v>256</v>
      </c>
      <c r="K319" s="56" t="s">
        <v>470</v>
      </c>
      <c r="L319" s="56" t="s">
        <v>470</v>
      </c>
      <c r="M319" s="56" t="s">
        <v>470</v>
      </c>
      <c r="N319" s="62">
        <v>1</v>
      </c>
    </row>
    <row r="320" spans="1:14" ht="27.75" customHeight="1" x14ac:dyDescent="0.3">
      <c r="A320" s="63">
        <v>36913</v>
      </c>
      <c r="B320" s="33" t="s">
        <v>597</v>
      </c>
      <c r="C320" s="52" t="s">
        <v>365</v>
      </c>
      <c r="D320" s="33" t="s">
        <v>717</v>
      </c>
      <c r="E320" s="53"/>
      <c r="F320" s="53"/>
      <c r="G320" s="56" t="s">
        <v>282</v>
      </c>
      <c r="H320" s="53">
        <v>1</v>
      </c>
      <c r="I320" s="56" t="s">
        <v>364</v>
      </c>
      <c r="J320" s="56" t="s">
        <v>880</v>
      </c>
      <c r="K320" s="56" t="s">
        <v>602</v>
      </c>
      <c r="L320" s="56" t="s">
        <v>470</v>
      </c>
      <c r="M320" s="56" t="s">
        <v>470</v>
      </c>
      <c r="N320" s="62">
        <v>1</v>
      </c>
    </row>
    <row r="321" spans="1:14" ht="27.75" customHeight="1" x14ac:dyDescent="0.3">
      <c r="A321" s="63">
        <v>36913</v>
      </c>
      <c r="B321" s="33" t="s">
        <v>597</v>
      </c>
      <c r="C321" s="52" t="s">
        <v>363</v>
      </c>
      <c r="D321" s="33" t="s">
        <v>717</v>
      </c>
      <c r="E321" s="53"/>
      <c r="F321" s="53"/>
      <c r="G321" s="56" t="s">
        <v>282</v>
      </c>
      <c r="H321" s="53">
        <v>1</v>
      </c>
      <c r="I321" s="56" t="s">
        <v>364</v>
      </c>
      <c r="J321" s="56" t="s">
        <v>880</v>
      </c>
      <c r="K321" s="56" t="s">
        <v>602</v>
      </c>
      <c r="L321" s="56" t="s">
        <v>470</v>
      </c>
      <c r="M321" s="56" t="s">
        <v>470</v>
      </c>
      <c r="N321" s="62">
        <v>1</v>
      </c>
    </row>
    <row r="322" spans="1:14" ht="24.75" customHeight="1" x14ac:dyDescent="0.3">
      <c r="A322" s="63">
        <v>36910</v>
      </c>
      <c r="B322" s="33" t="s">
        <v>597</v>
      </c>
      <c r="C322" s="52" t="s">
        <v>701</v>
      </c>
      <c r="D322" s="33" t="s">
        <v>717</v>
      </c>
      <c r="E322" s="53"/>
      <c r="F322" s="53"/>
      <c r="G322" s="56" t="s">
        <v>282</v>
      </c>
      <c r="H322" s="53">
        <v>3.1</v>
      </c>
      <c r="I322" s="164" t="s">
        <v>445</v>
      </c>
      <c r="J322" s="171" t="s">
        <v>666</v>
      </c>
      <c r="K322" s="56" t="s">
        <v>602</v>
      </c>
      <c r="L322" s="56" t="s">
        <v>470</v>
      </c>
      <c r="M322" s="56" t="s">
        <v>470</v>
      </c>
      <c r="N322" s="62">
        <v>2</v>
      </c>
    </row>
    <row r="323" spans="1:14" x14ac:dyDescent="0.3">
      <c r="A323" s="63">
        <v>36910</v>
      </c>
      <c r="B323" s="33" t="s">
        <v>597</v>
      </c>
      <c r="C323" s="52" t="s">
        <v>1182</v>
      </c>
      <c r="D323" s="33" t="s">
        <v>717</v>
      </c>
      <c r="E323" s="53"/>
      <c r="F323" s="53"/>
      <c r="G323" s="56" t="s">
        <v>282</v>
      </c>
      <c r="H323" s="53">
        <v>3.1</v>
      </c>
      <c r="I323" s="164"/>
      <c r="J323" s="171"/>
      <c r="K323" s="56" t="s">
        <v>602</v>
      </c>
      <c r="L323" s="56" t="s">
        <v>470</v>
      </c>
      <c r="M323" s="56" t="s">
        <v>470</v>
      </c>
      <c r="N323" s="62">
        <v>2</v>
      </c>
    </row>
    <row r="324" spans="1:14" x14ac:dyDescent="0.3">
      <c r="A324" s="63">
        <v>36910</v>
      </c>
      <c r="B324" s="33" t="s">
        <v>597</v>
      </c>
      <c r="C324" s="52" t="s">
        <v>702</v>
      </c>
      <c r="D324" s="33" t="s">
        <v>717</v>
      </c>
      <c r="E324" s="53"/>
      <c r="F324" s="53"/>
      <c r="G324" s="56" t="s">
        <v>282</v>
      </c>
      <c r="H324" s="53">
        <v>3.1</v>
      </c>
      <c r="I324" s="164"/>
      <c r="J324" s="171"/>
      <c r="K324" s="56" t="s">
        <v>602</v>
      </c>
      <c r="L324" s="56" t="s">
        <v>470</v>
      </c>
      <c r="M324" s="56" t="s">
        <v>470</v>
      </c>
      <c r="N324" s="62">
        <v>2</v>
      </c>
    </row>
    <row r="325" spans="1:14" x14ac:dyDescent="0.3">
      <c r="A325" s="63">
        <v>36910</v>
      </c>
      <c r="B325" s="33" t="s">
        <v>597</v>
      </c>
      <c r="C325" s="52" t="s">
        <v>700</v>
      </c>
      <c r="D325" s="33" t="s">
        <v>717</v>
      </c>
      <c r="E325" s="53"/>
      <c r="F325" s="53"/>
      <c r="G325" s="56" t="s">
        <v>282</v>
      </c>
      <c r="H325" s="53">
        <v>3.1</v>
      </c>
      <c r="I325" s="164"/>
      <c r="J325" s="171"/>
      <c r="K325" s="56" t="s">
        <v>602</v>
      </c>
      <c r="L325" s="56" t="s">
        <v>470</v>
      </c>
      <c r="M325" s="56" t="s">
        <v>470</v>
      </c>
      <c r="N325" s="62">
        <v>2</v>
      </c>
    </row>
    <row r="326" spans="1:14" x14ac:dyDescent="0.3">
      <c r="A326" s="63">
        <v>36910</v>
      </c>
      <c r="B326" s="33" t="s">
        <v>597</v>
      </c>
      <c r="C326" s="52" t="s">
        <v>578</v>
      </c>
      <c r="D326" s="33" t="s">
        <v>717</v>
      </c>
      <c r="E326" s="53"/>
      <c r="F326" s="53"/>
      <c r="G326" s="56" t="s">
        <v>282</v>
      </c>
      <c r="H326" s="53">
        <v>3.1</v>
      </c>
      <c r="I326" s="164"/>
      <c r="J326" s="171"/>
      <c r="K326" s="56" t="s">
        <v>602</v>
      </c>
      <c r="L326" s="56" t="s">
        <v>470</v>
      </c>
      <c r="M326" s="56" t="s">
        <v>470</v>
      </c>
      <c r="N326" s="62">
        <v>2</v>
      </c>
    </row>
    <row r="327" spans="1:14" x14ac:dyDescent="0.3">
      <c r="A327" s="63">
        <v>36910</v>
      </c>
      <c r="B327" s="33" t="s">
        <v>597</v>
      </c>
      <c r="C327" s="124" t="s">
        <v>1144</v>
      </c>
      <c r="D327" s="33" t="s">
        <v>717</v>
      </c>
      <c r="E327" s="53"/>
      <c r="F327" s="53"/>
      <c r="G327" s="56" t="s">
        <v>282</v>
      </c>
      <c r="H327" s="53">
        <v>3.1</v>
      </c>
      <c r="I327" s="164"/>
      <c r="J327" s="171"/>
      <c r="K327" s="56" t="s">
        <v>602</v>
      </c>
      <c r="L327" s="56" t="s">
        <v>470</v>
      </c>
      <c r="M327" s="56" t="s">
        <v>470</v>
      </c>
      <c r="N327" s="62">
        <v>2</v>
      </c>
    </row>
    <row r="328" spans="1:14" ht="54" customHeight="1" x14ac:dyDescent="0.3">
      <c r="A328" s="63">
        <v>36910</v>
      </c>
      <c r="B328" s="33" t="s">
        <v>597</v>
      </c>
      <c r="C328" s="52" t="s">
        <v>1087</v>
      </c>
      <c r="D328" s="33" t="s">
        <v>717</v>
      </c>
      <c r="E328" s="53"/>
      <c r="F328" s="53"/>
      <c r="G328" s="56" t="s">
        <v>282</v>
      </c>
      <c r="H328" s="53">
        <v>1</v>
      </c>
      <c r="I328" s="33" t="s">
        <v>699</v>
      </c>
      <c r="J328" s="56" t="s">
        <v>880</v>
      </c>
      <c r="K328" s="56" t="s">
        <v>602</v>
      </c>
      <c r="L328" s="56" t="s">
        <v>602</v>
      </c>
      <c r="M328" s="56" t="s">
        <v>602</v>
      </c>
      <c r="N328" s="62">
        <v>1</v>
      </c>
    </row>
    <row r="329" spans="1:14" ht="38.25" customHeight="1" x14ac:dyDescent="0.3">
      <c r="A329" s="63">
        <v>36909</v>
      </c>
      <c r="B329" s="33" t="s">
        <v>597</v>
      </c>
      <c r="C329" s="124" t="s">
        <v>698</v>
      </c>
      <c r="D329" s="33" t="s">
        <v>717</v>
      </c>
      <c r="E329" s="53"/>
      <c r="F329" s="53"/>
      <c r="G329" s="56" t="s">
        <v>282</v>
      </c>
      <c r="H329" s="53">
        <v>3</v>
      </c>
      <c r="I329" s="56"/>
      <c r="J329" s="56"/>
      <c r="K329" s="56" t="s">
        <v>602</v>
      </c>
      <c r="L329" s="56" t="s">
        <v>470</v>
      </c>
      <c r="M329" s="56" t="s">
        <v>470</v>
      </c>
      <c r="N329" s="62">
        <v>1</v>
      </c>
    </row>
    <row r="330" spans="1:14" ht="26.4" x14ac:dyDescent="0.3">
      <c r="A330" s="63">
        <v>36909</v>
      </c>
      <c r="B330" s="33" t="s">
        <v>597</v>
      </c>
      <c r="C330" s="52" t="s">
        <v>883</v>
      </c>
      <c r="D330" s="33" t="s">
        <v>717</v>
      </c>
      <c r="E330" s="53"/>
      <c r="F330" s="53"/>
      <c r="G330" s="56" t="s">
        <v>282</v>
      </c>
      <c r="H330" s="53">
        <v>1</v>
      </c>
      <c r="I330" s="56" t="s">
        <v>884</v>
      </c>
      <c r="J330" s="56" t="s">
        <v>885</v>
      </c>
      <c r="K330" s="56" t="s">
        <v>602</v>
      </c>
      <c r="L330" s="56" t="s">
        <v>470</v>
      </c>
      <c r="M330" s="56" t="s">
        <v>470</v>
      </c>
      <c r="N330" s="62">
        <v>1</v>
      </c>
    </row>
    <row r="331" spans="1:14" ht="26.4" x14ac:dyDescent="0.3">
      <c r="A331" s="63">
        <v>36909</v>
      </c>
      <c r="B331" s="33" t="s">
        <v>597</v>
      </c>
      <c r="C331" s="52" t="s">
        <v>881</v>
      </c>
      <c r="D331" s="33" t="s">
        <v>717</v>
      </c>
      <c r="E331" s="53"/>
      <c r="F331" s="53"/>
      <c r="G331" s="56" t="s">
        <v>282</v>
      </c>
      <c r="H331" s="53">
        <v>1</v>
      </c>
      <c r="I331" s="56" t="s">
        <v>882</v>
      </c>
      <c r="J331" s="56" t="s">
        <v>256</v>
      </c>
      <c r="K331" s="56" t="s">
        <v>470</v>
      </c>
      <c r="L331" s="56" t="s">
        <v>470</v>
      </c>
      <c r="M331" s="56" t="s">
        <v>470</v>
      </c>
      <c r="N331" s="62">
        <v>1</v>
      </c>
    </row>
    <row r="332" spans="1:14" ht="54" customHeight="1" x14ac:dyDescent="0.3">
      <c r="A332" s="63">
        <v>36909</v>
      </c>
      <c r="B332" s="33" t="s">
        <v>597</v>
      </c>
      <c r="C332" s="33" t="s">
        <v>1087</v>
      </c>
      <c r="D332" s="33" t="s">
        <v>717</v>
      </c>
      <c r="E332" s="53"/>
      <c r="F332" s="53"/>
      <c r="G332" s="56" t="s">
        <v>282</v>
      </c>
      <c r="H332" s="53">
        <v>1</v>
      </c>
      <c r="I332" s="33" t="s">
        <v>640</v>
      </c>
      <c r="J332" s="56" t="s">
        <v>880</v>
      </c>
      <c r="K332" s="56" t="s">
        <v>602</v>
      </c>
      <c r="L332" s="56" t="s">
        <v>470</v>
      </c>
      <c r="M332" s="56" t="s">
        <v>470</v>
      </c>
      <c r="N332" s="62">
        <v>1</v>
      </c>
    </row>
    <row r="333" spans="1:14" ht="39.6" x14ac:dyDescent="0.3">
      <c r="A333" s="63">
        <v>36908</v>
      </c>
      <c r="B333" s="33" t="s">
        <v>476</v>
      </c>
      <c r="C333" s="52" t="s">
        <v>719</v>
      </c>
      <c r="D333" s="33" t="s">
        <v>479</v>
      </c>
      <c r="E333" s="53"/>
      <c r="F333" s="53"/>
      <c r="G333" s="56" t="s">
        <v>476</v>
      </c>
      <c r="H333" s="53">
        <v>2</v>
      </c>
      <c r="I333" s="56" t="s">
        <v>724</v>
      </c>
      <c r="J333" s="56" t="s">
        <v>723</v>
      </c>
      <c r="K333" s="56" t="s">
        <v>470</v>
      </c>
      <c r="L333" s="56" t="s">
        <v>470</v>
      </c>
      <c r="M333" s="56" t="s">
        <v>470</v>
      </c>
      <c r="N333" s="62">
        <v>1</v>
      </c>
    </row>
    <row r="334" spans="1:14" ht="40.5" customHeight="1" x14ac:dyDescent="0.3">
      <c r="A334" s="63">
        <v>36908</v>
      </c>
      <c r="B334" s="33" t="s">
        <v>476</v>
      </c>
      <c r="C334" s="52" t="s">
        <v>718</v>
      </c>
      <c r="D334" s="33"/>
      <c r="E334" s="53"/>
      <c r="F334" s="53"/>
      <c r="G334" s="56" t="s">
        <v>476</v>
      </c>
      <c r="H334" s="53">
        <v>2</v>
      </c>
      <c r="I334" s="56" t="s">
        <v>721</v>
      </c>
      <c r="J334" s="56" t="s">
        <v>722</v>
      </c>
      <c r="K334" s="56" t="s">
        <v>602</v>
      </c>
      <c r="L334" s="56" t="s">
        <v>470</v>
      </c>
      <c r="M334" s="56" t="s">
        <v>470</v>
      </c>
      <c r="N334" s="62">
        <v>1</v>
      </c>
    </row>
    <row r="335" spans="1:14" ht="27" customHeight="1" x14ac:dyDescent="0.3">
      <c r="A335" s="63">
        <v>36908</v>
      </c>
      <c r="B335" s="33" t="s">
        <v>597</v>
      </c>
      <c r="C335" s="52" t="s">
        <v>448</v>
      </c>
      <c r="D335" s="33" t="s">
        <v>717</v>
      </c>
      <c r="E335" s="53"/>
      <c r="F335" s="53"/>
      <c r="G335" s="56" t="s">
        <v>282</v>
      </c>
      <c r="H335" s="53">
        <v>1</v>
      </c>
      <c r="I335" s="164" t="s">
        <v>720</v>
      </c>
      <c r="J335" s="164" t="s">
        <v>256</v>
      </c>
      <c r="K335" s="56" t="s">
        <v>602</v>
      </c>
      <c r="L335" s="56" t="s">
        <v>470</v>
      </c>
      <c r="M335" s="56" t="s">
        <v>470</v>
      </c>
      <c r="N335" s="62">
        <v>1</v>
      </c>
    </row>
    <row r="336" spans="1:14" x14ac:dyDescent="0.3">
      <c r="A336" s="63">
        <v>36908</v>
      </c>
      <c r="B336" s="33" t="s">
        <v>597</v>
      </c>
      <c r="C336" s="52" t="s">
        <v>1182</v>
      </c>
      <c r="D336" s="33" t="s">
        <v>717</v>
      </c>
      <c r="E336" s="53"/>
      <c r="F336" s="53"/>
      <c r="G336" s="56" t="s">
        <v>282</v>
      </c>
      <c r="H336" s="53">
        <v>1</v>
      </c>
      <c r="I336" s="164"/>
      <c r="J336" s="164"/>
      <c r="K336" s="56" t="s">
        <v>602</v>
      </c>
      <c r="L336" s="56" t="s">
        <v>470</v>
      </c>
      <c r="M336" s="56" t="s">
        <v>470</v>
      </c>
      <c r="N336" s="62">
        <v>1</v>
      </c>
    </row>
    <row r="337" spans="1:14" ht="25.5" customHeight="1" x14ac:dyDescent="0.3">
      <c r="A337" s="63">
        <v>36908</v>
      </c>
      <c r="B337" s="33" t="s">
        <v>597</v>
      </c>
      <c r="C337" s="52" t="s">
        <v>579</v>
      </c>
      <c r="D337" s="33" t="s">
        <v>717</v>
      </c>
      <c r="E337" s="53"/>
      <c r="F337" s="53"/>
      <c r="G337" s="56" t="s">
        <v>282</v>
      </c>
      <c r="H337" s="53">
        <v>1</v>
      </c>
      <c r="I337" s="164"/>
      <c r="J337" s="164"/>
      <c r="K337" s="56" t="s">
        <v>602</v>
      </c>
      <c r="L337" s="56" t="s">
        <v>470</v>
      </c>
      <c r="M337" s="56" t="s">
        <v>470</v>
      </c>
      <c r="N337" s="62">
        <v>1</v>
      </c>
    </row>
    <row r="338" spans="1:14" ht="31.5" customHeight="1" x14ac:dyDescent="0.3">
      <c r="A338" s="63">
        <v>36908</v>
      </c>
      <c r="B338" s="33" t="s">
        <v>597</v>
      </c>
      <c r="C338" s="52" t="s">
        <v>578</v>
      </c>
      <c r="D338" s="33" t="s">
        <v>717</v>
      </c>
      <c r="E338" s="53"/>
      <c r="F338" s="53"/>
      <c r="G338" s="56" t="s">
        <v>282</v>
      </c>
      <c r="H338" s="53">
        <v>1</v>
      </c>
      <c r="I338" s="164"/>
      <c r="J338" s="164"/>
      <c r="K338" s="56" t="s">
        <v>602</v>
      </c>
      <c r="L338" s="56" t="s">
        <v>470</v>
      </c>
      <c r="M338" s="56" t="s">
        <v>470</v>
      </c>
      <c r="N338" s="62">
        <v>1</v>
      </c>
    </row>
    <row r="339" spans="1:14" ht="14.4" thickBot="1" x14ac:dyDescent="0.35">
      <c r="A339" s="63">
        <v>36908</v>
      </c>
      <c r="B339" s="33" t="s">
        <v>597</v>
      </c>
      <c r="C339" s="124" t="s">
        <v>1144</v>
      </c>
      <c r="D339" s="33" t="s">
        <v>717</v>
      </c>
      <c r="E339" s="53"/>
      <c r="F339" s="53"/>
      <c r="G339" s="56" t="s">
        <v>282</v>
      </c>
      <c r="H339" s="53">
        <v>1</v>
      </c>
      <c r="I339" s="165"/>
      <c r="J339" s="165"/>
      <c r="K339" s="56" t="s">
        <v>602</v>
      </c>
      <c r="L339" s="56" t="s">
        <v>470</v>
      </c>
      <c r="M339" s="56" t="s">
        <v>470</v>
      </c>
      <c r="N339" s="62">
        <v>1</v>
      </c>
    </row>
    <row r="340" spans="1:14" x14ac:dyDescent="0.3">
      <c r="A340" s="103" t="s">
        <v>449</v>
      </c>
      <c r="B340" s="50"/>
      <c r="C340" s="81"/>
      <c r="D340" s="50">
        <f>COUNT(H341:H359)</f>
        <v>17</v>
      </c>
      <c r="E340" s="92"/>
      <c r="F340" s="92"/>
      <c r="G340" s="93"/>
      <c r="H340" s="92"/>
      <c r="I340" s="125"/>
      <c r="J340" s="93"/>
      <c r="K340" s="93"/>
      <c r="L340" s="93"/>
      <c r="M340" s="93"/>
      <c r="N340" s="94"/>
    </row>
    <row r="341" spans="1:14" x14ac:dyDescent="0.3">
      <c r="A341" s="63"/>
      <c r="B341" s="33"/>
      <c r="C341" s="52"/>
      <c r="D341" s="33"/>
      <c r="E341" s="53"/>
      <c r="F341" s="53"/>
      <c r="G341" s="56"/>
      <c r="H341" s="53"/>
      <c r="I341" s="120"/>
      <c r="J341" s="56"/>
      <c r="K341" s="56"/>
      <c r="L341" s="56"/>
      <c r="M341" s="56"/>
      <c r="N341" s="62"/>
    </row>
    <row r="342" spans="1:14" x14ac:dyDescent="0.3">
      <c r="A342" s="63"/>
      <c r="B342" s="33"/>
      <c r="C342" s="52"/>
      <c r="D342" s="33"/>
      <c r="E342" s="53"/>
      <c r="F342" s="53"/>
      <c r="G342" s="56"/>
      <c r="H342" s="53"/>
      <c r="I342" s="120"/>
      <c r="J342" s="56"/>
      <c r="K342" s="56"/>
      <c r="L342" s="56"/>
      <c r="M342" s="56"/>
      <c r="N342" s="62"/>
    </row>
    <row r="343" spans="1:14" ht="39.6" x14ac:dyDescent="0.3">
      <c r="A343" s="63">
        <v>36907</v>
      </c>
      <c r="B343" s="33" t="s">
        <v>597</v>
      </c>
      <c r="C343" s="52" t="s">
        <v>580</v>
      </c>
      <c r="D343" s="33" t="s">
        <v>482</v>
      </c>
      <c r="E343" s="53"/>
      <c r="F343" s="53"/>
      <c r="G343" s="56" t="s">
        <v>282</v>
      </c>
      <c r="H343" s="53">
        <v>1</v>
      </c>
      <c r="I343" s="120" t="s">
        <v>581</v>
      </c>
      <c r="J343" s="56" t="s">
        <v>582</v>
      </c>
      <c r="K343" s="56" t="s">
        <v>470</v>
      </c>
      <c r="L343" s="56" t="s">
        <v>470</v>
      </c>
      <c r="M343" s="56" t="s">
        <v>470</v>
      </c>
      <c r="N343" s="62">
        <v>1</v>
      </c>
    </row>
    <row r="344" spans="1:14" x14ac:dyDescent="0.3">
      <c r="A344" s="63">
        <v>36907</v>
      </c>
      <c r="B344" s="33" t="s">
        <v>597</v>
      </c>
      <c r="C344" s="52" t="s">
        <v>448</v>
      </c>
      <c r="D344" s="33" t="s">
        <v>481</v>
      </c>
      <c r="E344" s="53"/>
      <c r="F344" s="53"/>
      <c r="G344" s="56" t="s">
        <v>282</v>
      </c>
      <c r="H344" s="53">
        <v>1</v>
      </c>
      <c r="I344" s="170" t="s">
        <v>760</v>
      </c>
      <c r="J344" s="171" t="s">
        <v>761</v>
      </c>
      <c r="K344" s="56" t="s">
        <v>602</v>
      </c>
      <c r="L344" s="56" t="s">
        <v>470</v>
      </c>
      <c r="M344" s="56" t="s">
        <v>470</v>
      </c>
      <c r="N344" s="62">
        <v>1</v>
      </c>
    </row>
    <row r="345" spans="1:14" x14ac:dyDescent="0.3">
      <c r="A345" s="63">
        <v>36907</v>
      </c>
      <c r="B345" s="33" t="s">
        <v>597</v>
      </c>
      <c r="C345" s="52" t="s">
        <v>1182</v>
      </c>
      <c r="D345" s="33" t="s">
        <v>481</v>
      </c>
      <c r="E345" s="53"/>
      <c r="F345" s="53"/>
      <c r="G345" s="56" t="s">
        <v>282</v>
      </c>
      <c r="H345" s="53">
        <v>1</v>
      </c>
      <c r="I345" s="170"/>
      <c r="J345" s="171"/>
      <c r="K345" s="56" t="s">
        <v>602</v>
      </c>
      <c r="L345" s="56" t="s">
        <v>470</v>
      </c>
      <c r="M345" s="56" t="s">
        <v>470</v>
      </c>
      <c r="N345" s="62">
        <v>1</v>
      </c>
    </row>
    <row r="346" spans="1:14" x14ac:dyDescent="0.3">
      <c r="A346" s="63">
        <v>36907</v>
      </c>
      <c r="B346" s="33" t="s">
        <v>597</v>
      </c>
      <c r="C346" s="52" t="s">
        <v>579</v>
      </c>
      <c r="D346" s="33" t="s">
        <v>481</v>
      </c>
      <c r="E346" s="53"/>
      <c r="F346" s="53"/>
      <c r="G346" s="56" t="s">
        <v>282</v>
      </c>
      <c r="H346" s="53">
        <v>1</v>
      </c>
      <c r="I346" s="170"/>
      <c r="J346" s="171"/>
      <c r="K346" s="56" t="s">
        <v>602</v>
      </c>
      <c r="L346" s="56" t="s">
        <v>470</v>
      </c>
      <c r="M346" s="56" t="s">
        <v>470</v>
      </c>
      <c r="N346" s="62">
        <v>1</v>
      </c>
    </row>
    <row r="347" spans="1:14" ht="29.25" customHeight="1" x14ac:dyDescent="0.3">
      <c r="A347" s="63">
        <v>36907</v>
      </c>
      <c r="B347" s="33" t="s">
        <v>597</v>
      </c>
      <c r="C347" s="126" t="s">
        <v>578</v>
      </c>
      <c r="D347" s="33" t="s">
        <v>481</v>
      </c>
      <c r="E347" s="53"/>
      <c r="F347" s="53"/>
      <c r="G347" s="56" t="s">
        <v>282</v>
      </c>
      <c r="H347" s="53">
        <v>1</v>
      </c>
      <c r="I347" s="170"/>
      <c r="J347" s="171"/>
      <c r="K347" s="56" t="s">
        <v>602</v>
      </c>
      <c r="L347" s="56" t="s">
        <v>470</v>
      </c>
      <c r="M347" s="56" t="s">
        <v>470</v>
      </c>
      <c r="N347" s="62">
        <v>1</v>
      </c>
    </row>
    <row r="348" spans="1:14" x14ac:dyDescent="0.3">
      <c r="A348" s="63">
        <v>36907</v>
      </c>
      <c r="B348" s="33" t="s">
        <v>597</v>
      </c>
      <c r="C348" s="52" t="s">
        <v>1144</v>
      </c>
      <c r="D348" s="33" t="s">
        <v>481</v>
      </c>
      <c r="E348" s="53"/>
      <c r="F348" s="53"/>
      <c r="G348" s="56" t="s">
        <v>282</v>
      </c>
      <c r="H348" s="53">
        <v>1</v>
      </c>
      <c r="I348" s="170"/>
      <c r="J348" s="171"/>
      <c r="K348" s="56" t="s">
        <v>602</v>
      </c>
      <c r="L348" s="56" t="s">
        <v>470</v>
      </c>
      <c r="M348" s="56" t="s">
        <v>470</v>
      </c>
      <c r="N348" s="62">
        <v>1</v>
      </c>
    </row>
    <row r="349" spans="1:14" ht="41.25" customHeight="1" x14ac:dyDescent="0.3">
      <c r="A349" s="63">
        <v>36907</v>
      </c>
      <c r="B349" s="33" t="s">
        <v>597</v>
      </c>
      <c r="C349" s="124" t="s">
        <v>576</v>
      </c>
      <c r="D349" s="33"/>
      <c r="E349" s="53"/>
      <c r="F349" s="53"/>
      <c r="G349" s="56" t="s">
        <v>282</v>
      </c>
      <c r="H349" s="53">
        <v>1</v>
      </c>
      <c r="I349" s="120" t="s">
        <v>577</v>
      </c>
      <c r="J349" s="56" t="s">
        <v>256</v>
      </c>
      <c r="K349" s="56" t="s">
        <v>602</v>
      </c>
      <c r="L349" s="56" t="s">
        <v>602</v>
      </c>
      <c r="M349" s="56" t="s">
        <v>602</v>
      </c>
      <c r="N349" s="62">
        <v>1</v>
      </c>
    </row>
    <row r="350" spans="1:14" ht="26.4" x14ac:dyDescent="0.3">
      <c r="A350" s="63">
        <v>36907</v>
      </c>
      <c r="B350" s="33" t="s">
        <v>597</v>
      </c>
      <c r="C350" s="52" t="s">
        <v>527</v>
      </c>
      <c r="D350" s="33" t="s">
        <v>528</v>
      </c>
      <c r="E350" s="53"/>
      <c r="F350" s="53"/>
      <c r="G350" s="56" t="s">
        <v>282</v>
      </c>
      <c r="H350" s="53">
        <v>1</v>
      </c>
      <c r="I350" s="120" t="s">
        <v>529</v>
      </c>
      <c r="J350" s="56" t="s">
        <v>256</v>
      </c>
      <c r="K350" s="56" t="s">
        <v>602</v>
      </c>
      <c r="L350" s="56" t="s">
        <v>602</v>
      </c>
      <c r="M350" s="56" t="s">
        <v>602</v>
      </c>
      <c r="N350" s="62">
        <v>1</v>
      </c>
    </row>
    <row r="351" spans="1:14" ht="39.6" x14ac:dyDescent="0.3">
      <c r="A351" s="63">
        <v>36903</v>
      </c>
      <c r="B351" s="33" t="s">
        <v>597</v>
      </c>
      <c r="C351" s="52" t="s">
        <v>1119</v>
      </c>
      <c r="D351" s="33"/>
      <c r="E351" s="53"/>
      <c r="F351" s="53"/>
      <c r="G351" s="56" t="s">
        <v>282</v>
      </c>
      <c r="H351" s="53">
        <v>1</v>
      </c>
      <c r="I351" s="120" t="s">
        <v>1120</v>
      </c>
      <c r="J351" s="56" t="s">
        <v>1121</v>
      </c>
      <c r="K351" s="56" t="s">
        <v>602</v>
      </c>
      <c r="L351" s="56" t="s">
        <v>602</v>
      </c>
      <c r="M351" s="56" t="s">
        <v>602</v>
      </c>
      <c r="N351" s="62">
        <v>1</v>
      </c>
    </row>
    <row r="352" spans="1:14" ht="28.5" customHeight="1" x14ac:dyDescent="0.3">
      <c r="A352" s="63">
        <v>36903</v>
      </c>
      <c r="B352" s="33" t="s">
        <v>597</v>
      </c>
      <c r="C352" s="52" t="s">
        <v>1116</v>
      </c>
      <c r="D352" s="33" t="s">
        <v>479</v>
      </c>
      <c r="E352" s="53"/>
      <c r="F352" s="53"/>
      <c r="G352" s="56" t="s">
        <v>282</v>
      </c>
      <c r="H352" s="53">
        <v>3</v>
      </c>
      <c r="I352" s="120" t="s">
        <v>1117</v>
      </c>
      <c r="J352" s="56" t="s">
        <v>1118</v>
      </c>
      <c r="K352" s="56" t="s">
        <v>602</v>
      </c>
      <c r="L352" s="56" t="s">
        <v>470</v>
      </c>
      <c r="M352" s="56" t="s">
        <v>470</v>
      </c>
      <c r="N352" s="62">
        <v>1</v>
      </c>
    </row>
    <row r="353" spans="1:14" ht="73.5" customHeight="1" x14ac:dyDescent="0.3">
      <c r="A353" s="63">
        <v>36903</v>
      </c>
      <c r="B353" s="33" t="s">
        <v>597</v>
      </c>
      <c r="C353" s="52" t="s">
        <v>1115</v>
      </c>
      <c r="D353" s="33" t="s">
        <v>479</v>
      </c>
      <c r="E353" s="53"/>
      <c r="F353" s="53"/>
      <c r="G353" s="56" t="s">
        <v>282</v>
      </c>
      <c r="H353" s="53">
        <v>3</v>
      </c>
      <c r="I353" s="120" t="s">
        <v>259</v>
      </c>
      <c r="J353" s="56" t="s">
        <v>260</v>
      </c>
      <c r="K353" s="56" t="s">
        <v>470</v>
      </c>
      <c r="L353" s="56" t="s">
        <v>470</v>
      </c>
      <c r="M353" s="56" t="s">
        <v>470</v>
      </c>
      <c r="N353" s="62">
        <v>1</v>
      </c>
    </row>
    <row r="354" spans="1:14" ht="42.75" customHeight="1" x14ac:dyDescent="0.3">
      <c r="A354" s="63">
        <v>36903</v>
      </c>
      <c r="B354" s="33" t="s">
        <v>597</v>
      </c>
      <c r="C354" s="52" t="s">
        <v>1093</v>
      </c>
      <c r="D354" s="33" t="s">
        <v>481</v>
      </c>
      <c r="E354" s="53"/>
      <c r="F354" s="53"/>
      <c r="G354" s="56" t="s">
        <v>282</v>
      </c>
      <c r="H354" s="53">
        <v>1</v>
      </c>
      <c r="I354" s="120" t="s">
        <v>1114</v>
      </c>
      <c r="J354" s="56" t="s">
        <v>256</v>
      </c>
      <c r="K354" s="56" t="s">
        <v>602</v>
      </c>
      <c r="L354" s="56" t="s">
        <v>602</v>
      </c>
      <c r="M354" s="56" t="s">
        <v>602</v>
      </c>
      <c r="N354" s="62">
        <v>1</v>
      </c>
    </row>
    <row r="355" spans="1:14" ht="68.25" customHeight="1" x14ac:dyDescent="0.3">
      <c r="A355" s="63">
        <v>36903</v>
      </c>
      <c r="B355" s="33" t="s">
        <v>597</v>
      </c>
      <c r="C355" s="52" t="s">
        <v>1089</v>
      </c>
      <c r="D355" s="33" t="s">
        <v>481</v>
      </c>
      <c r="E355" s="53"/>
      <c r="F355" s="53"/>
      <c r="G355" s="56" t="s">
        <v>282</v>
      </c>
      <c r="H355" s="53">
        <v>1</v>
      </c>
      <c r="I355" s="120" t="s">
        <v>1090</v>
      </c>
      <c r="J355" s="56" t="s">
        <v>1092</v>
      </c>
      <c r="K355" s="56" t="s">
        <v>602</v>
      </c>
      <c r="L355" s="56" t="s">
        <v>470</v>
      </c>
      <c r="M355" s="56" t="s">
        <v>602</v>
      </c>
      <c r="N355" s="62">
        <v>1</v>
      </c>
    </row>
    <row r="356" spans="1:14" ht="80.25" customHeight="1" x14ac:dyDescent="0.3">
      <c r="A356" s="63">
        <v>36902</v>
      </c>
      <c r="B356" s="33" t="s">
        <v>597</v>
      </c>
      <c r="C356" s="52" t="s">
        <v>1144</v>
      </c>
      <c r="D356" s="33" t="s">
        <v>481</v>
      </c>
      <c r="E356" s="53"/>
      <c r="F356" s="53"/>
      <c r="G356" s="56" t="s">
        <v>282</v>
      </c>
      <c r="H356" s="53">
        <v>1</v>
      </c>
      <c r="I356" s="120" t="s">
        <v>1091</v>
      </c>
      <c r="J356" s="56" t="s">
        <v>1143</v>
      </c>
      <c r="K356" s="56" t="s">
        <v>602</v>
      </c>
      <c r="L356" s="56" t="s">
        <v>470</v>
      </c>
      <c r="M356" s="56" t="s">
        <v>470</v>
      </c>
      <c r="N356" s="62">
        <v>1</v>
      </c>
    </row>
    <row r="357" spans="1:14" ht="26.4" x14ac:dyDescent="0.3">
      <c r="A357" s="63">
        <v>36902</v>
      </c>
      <c r="B357" s="33" t="s">
        <v>597</v>
      </c>
      <c r="C357" s="52" t="s">
        <v>646</v>
      </c>
      <c r="D357" s="33" t="s">
        <v>481</v>
      </c>
      <c r="E357" s="53"/>
      <c r="F357" s="53"/>
      <c r="G357" s="56" t="s">
        <v>282</v>
      </c>
      <c r="H357" s="53">
        <v>1</v>
      </c>
      <c r="I357" s="120" t="s">
        <v>647</v>
      </c>
      <c r="J357" s="56" t="s">
        <v>1083</v>
      </c>
      <c r="K357" s="56" t="s">
        <v>602</v>
      </c>
      <c r="L357" s="56" t="s">
        <v>602</v>
      </c>
      <c r="M357" s="56" t="s">
        <v>602</v>
      </c>
      <c r="N357" s="62">
        <v>1</v>
      </c>
    </row>
    <row r="358" spans="1:14" ht="26.4" x14ac:dyDescent="0.3">
      <c r="A358" s="63">
        <v>36902</v>
      </c>
      <c r="B358" s="33" t="s">
        <v>597</v>
      </c>
      <c r="C358" s="52" t="s">
        <v>644</v>
      </c>
      <c r="D358" s="33" t="s">
        <v>479</v>
      </c>
      <c r="E358" s="53"/>
      <c r="F358" s="53"/>
      <c r="G358" s="56" t="s">
        <v>282</v>
      </c>
      <c r="H358" s="53">
        <v>1</v>
      </c>
      <c r="I358" s="120" t="s">
        <v>645</v>
      </c>
      <c r="J358" s="56" t="s">
        <v>256</v>
      </c>
      <c r="K358" s="56" t="s">
        <v>470</v>
      </c>
      <c r="L358" s="56" t="s">
        <v>470</v>
      </c>
      <c r="M358" s="56" t="s">
        <v>470</v>
      </c>
      <c r="N358" s="62">
        <v>1</v>
      </c>
    </row>
    <row r="359" spans="1:14" ht="27" thickBot="1" x14ac:dyDescent="0.35">
      <c r="A359" s="111">
        <v>36901</v>
      </c>
      <c r="B359" s="112" t="s">
        <v>476</v>
      </c>
      <c r="C359" s="113" t="s">
        <v>450</v>
      </c>
      <c r="D359" s="112" t="s">
        <v>481</v>
      </c>
      <c r="E359" s="114"/>
      <c r="F359" s="114"/>
      <c r="G359" s="115" t="s">
        <v>282</v>
      </c>
      <c r="H359" s="114">
        <v>1</v>
      </c>
      <c r="I359" s="115" t="s">
        <v>451</v>
      </c>
      <c r="J359" s="115" t="s">
        <v>452</v>
      </c>
      <c r="K359" s="115" t="s">
        <v>602</v>
      </c>
      <c r="L359" s="115" t="s">
        <v>602</v>
      </c>
      <c r="M359" s="115" t="s">
        <v>602</v>
      </c>
      <c r="N359" s="116">
        <v>1</v>
      </c>
    </row>
    <row r="360" spans="1:14" x14ac:dyDescent="0.3">
      <c r="A360" s="95" t="s">
        <v>323</v>
      </c>
      <c r="B360" s="1"/>
      <c r="C360" s="36"/>
      <c r="D360" s="1">
        <f>COUNT(H362:H393)</f>
        <v>31</v>
      </c>
      <c r="E360" s="3"/>
      <c r="F360" s="3"/>
      <c r="G360" s="8"/>
      <c r="H360" s="3"/>
      <c r="I360" s="120"/>
      <c r="J360" s="8"/>
      <c r="K360" s="8"/>
      <c r="L360" s="8"/>
      <c r="M360" s="8"/>
      <c r="N360" s="41"/>
    </row>
    <row r="361" spans="1:14" x14ac:dyDescent="0.3">
      <c r="A361" s="2"/>
      <c r="B361" s="1"/>
      <c r="C361" s="36"/>
      <c r="D361" s="1"/>
      <c r="E361" s="3"/>
      <c r="F361" s="3"/>
      <c r="G361" s="8"/>
      <c r="H361" s="3"/>
      <c r="I361" s="120"/>
      <c r="J361" s="8"/>
      <c r="K361" s="8"/>
      <c r="L361" s="8"/>
      <c r="M361" s="8"/>
      <c r="N361" s="41"/>
    </row>
    <row r="362" spans="1:14" x14ac:dyDescent="0.3">
      <c r="A362" s="63"/>
      <c r="B362" s="33"/>
      <c r="C362" s="52"/>
      <c r="D362" s="33"/>
      <c r="E362" s="53"/>
      <c r="F362" s="53"/>
      <c r="G362" s="56"/>
      <c r="H362" s="53"/>
      <c r="I362" s="120"/>
      <c r="J362" s="56"/>
      <c r="K362" s="56"/>
      <c r="L362" s="56"/>
      <c r="M362" s="56"/>
      <c r="N362" s="62"/>
    </row>
    <row r="363" spans="1:14" ht="41.25" customHeight="1" x14ac:dyDescent="0.3">
      <c r="A363" s="63">
        <v>36900</v>
      </c>
      <c r="B363" s="33" t="s">
        <v>597</v>
      </c>
      <c r="C363" s="52" t="s">
        <v>466</v>
      </c>
      <c r="D363" s="33" t="s">
        <v>479</v>
      </c>
      <c r="E363" s="53"/>
      <c r="F363" s="53"/>
      <c r="G363" s="56" t="s">
        <v>282</v>
      </c>
      <c r="H363" s="53">
        <v>1</v>
      </c>
      <c r="I363" s="120" t="s">
        <v>467</v>
      </c>
      <c r="J363" s="33" t="s">
        <v>468</v>
      </c>
      <c r="K363" s="56" t="s">
        <v>602</v>
      </c>
      <c r="L363" s="56" t="s">
        <v>470</v>
      </c>
      <c r="M363" s="56" t="s">
        <v>470</v>
      </c>
      <c r="N363" s="62"/>
    </row>
    <row r="364" spans="1:14" ht="42.75" customHeight="1" x14ac:dyDescent="0.3">
      <c r="A364" s="63">
        <v>36900</v>
      </c>
      <c r="B364" s="33" t="s">
        <v>597</v>
      </c>
      <c r="C364" s="52" t="s">
        <v>462</v>
      </c>
      <c r="D364" s="33"/>
      <c r="E364" s="53"/>
      <c r="F364" s="53"/>
      <c r="G364" s="56" t="s">
        <v>282</v>
      </c>
      <c r="H364" s="53">
        <v>1</v>
      </c>
      <c r="I364" s="120" t="s">
        <v>461</v>
      </c>
      <c r="J364" s="56" t="s">
        <v>464</v>
      </c>
      <c r="K364" s="56" t="s">
        <v>602</v>
      </c>
      <c r="L364" s="56" t="s">
        <v>470</v>
      </c>
      <c r="M364" s="56" t="s">
        <v>602</v>
      </c>
      <c r="N364" s="62"/>
    </row>
    <row r="365" spans="1:14" ht="67.5" customHeight="1" x14ac:dyDescent="0.3">
      <c r="A365" s="63">
        <v>36900</v>
      </c>
      <c r="B365" s="33" t="s">
        <v>597</v>
      </c>
      <c r="C365" s="33" t="s">
        <v>459</v>
      </c>
      <c r="D365" s="33"/>
      <c r="E365" s="53"/>
      <c r="F365" s="53"/>
      <c r="G365" s="56" t="s">
        <v>282</v>
      </c>
      <c r="H365" s="53">
        <v>1</v>
      </c>
      <c r="I365" s="120" t="s">
        <v>458</v>
      </c>
      <c r="J365" s="56" t="s">
        <v>464</v>
      </c>
      <c r="K365" s="56" t="s">
        <v>602</v>
      </c>
      <c r="L365" s="56" t="s">
        <v>602</v>
      </c>
      <c r="M365" s="56" t="s">
        <v>602</v>
      </c>
      <c r="N365" s="62"/>
    </row>
    <row r="366" spans="1:14" ht="40.5" customHeight="1" x14ac:dyDescent="0.3">
      <c r="A366" s="63">
        <v>36900</v>
      </c>
      <c r="B366" s="33" t="s">
        <v>597</v>
      </c>
      <c r="C366" s="52" t="s">
        <v>460</v>
      </c>
      <c r="D366" s="33"/>
      <c r="E366" s="53"/>
      <c r="F366" s="53"/>
      <c r="G366" s="56"/>
      <c r="H366" s="53">
        <v>1</v>
      </c>
      <c r="I366" s="120" t="s">
        <v>457</v>
      </c>
      <c r="J366" s="56" t="s">
        <v>464</v>
      </c>
      <c r="K366" s="56" t="s">
        <v>602</v>
      </c>
      <c r="L366" s="56" t="s">
        <v>470</v>
      </c>
      <c r="M366" s="56" t="s">
        <v>470</v>
      </c>
      <c r="N366" s="62"/>
    </row>
    <row r="367" spans="1:14" ht="45.75" customHeight="1" x14ac:dyDescent="0.3">
      <c r="A367" s="63">
        <v>36900</v>
      </c>
      <c r="B367" s="33" t="s">
        <v>597</v>
      </c>
      <c r="C367" s="52" t="s">
        <v>456</v>
      </c>
      <c r="D367" s="33"/>
      <c r="E367" s="53"/>
      <c r="F367" s="53"/>
      <c r="G367" s="56" t="s">
        <v>282</v>
      </c>
      <c r="H367" s="53">
        <v>1</v>
      </c>
      <c r="I367" s="120" t="s">
        <v>454</v>
      </c>
      <c r="J367" s="56" t="s">
        <v>464</v>
      </c>
      <c r="K367" s="56" t="s">
        <v>602</v>
      </c>
      <c r="L367" s="56" t="s">
        <v>602</v>
      </c>
      <c r="M367" s="56" t="s">
        <v>602</v>
      </c>
      <c r="N367" s="62"/>
    </row>
    <row r="368" spans="1:14" ht="64.5" customHeight="1" x14ac:dyDescent="0.3">
      <c r="A368" s="63">
        <v>36900</v>
      </c>
      <c r="B368" s="33" t="s">
        <v>597</v>
      </c>
      <c r="C368" s="52" t="s">
        <v>463</v>
      </c>
      <c r="D368" s="33"/>
      <c r="E368" s="53"/>
      <c r="F368" s="53"/>
      <c r="G368" s="56" t="s">
        <v>282</v>
      </c>
      <c r="H368" s="53">
        <v>1</v>
      </c>
      <c r="I368" s="120" t="s">
        <v>455</v>
      </c>
      <c r="J368" s="56" t="s">
        <v>464</v>
      </c>
      <c r="K368" s="56" t="s">
        <v>602</v>
      </c>
      <c r="L368" s="56" t="s">
        <v>470</v>
      </c>
      <c r="M368" s="56" t="s">
        <v>602</v>
      </c>
      <c r="N368" s="62"/>
    </row>
    <row r="369" spans="1:14" ht="52.8" x14ac:dyDescent="0.3">
      <c r="A369" s="63">
        <v>36899</v>
      </c>
      <c r="B369" s="33" t="s">
        <v>597</v>
      </c>
      <c r="C369" s="52" t="s">
        <v>448</v>
      </c>
      <c r="D369" s="33" t="s">
        <v>879</v>
      </c>
      <c r="E369" s="53"/>
      <c r="F369" s="53"/>
      <c r="G369" s="56" t="s">
        <v>282</v>
      </c>
      <c r="H369" s="53">
        <v>1</v>
      </c>
      <c r="I369" s="120" t="s">
        <v>642</v>
      </c>
      <c r="J369" s="56" t="s">
        <v>256</v>
      </c>
      <c r="K369" s="56" t="s">
        <v>602</v>
      </c>
      <c r="L369" s="56" t="s">
        <v>470</v>
      </c>
      <c r="M369" s="56" t="s">
        <v>470</v>
      </c>
      <c r="N369" s="62"/>
    </row>
    <row r="370" spans="1:14" ht="52.8" x14ac:dyDescent="0.3">
      <c r="A370" s="63">
        <v>36899</v>
      </c>
      <c r="B370" s="33" t="s">
        <v>597</v>
      </c>
      <c r="C370" s="52" t="s">
        <v>1182</v>
      </c>
      <c r="D370" s="33" t="s">
        <v>879</v>
      </c>
      <c r="E370" s="53"/>
      <c r="F370" s="53"/>
      <c r="G370" s="56" t="s">
        <v>282</v>
      </c>
      <c r="H370" s="53">
        <v>1</v>
      </c>
      <c r="I370" s="120" t="s">
        <v>642</v>
      </c>
      <c r="J370" s="56" t="s">
        <v>256</v>
      </c>
      <c r="K370" s="56" t="s">
        <v>602</v>
      </c>
      <c r="L370" s="56" t="s">
        <v>470</v>
      </c>
      <c r="M370" s="56" t="s">
        <v>470</v>
      </c>
      <c r="N370" s="62"/>
    </row>
    <row r="371" spans="1:14" ht="52.8" x14ac:dyDescent="0.3">
      <c r="A371" s="63">
        <v>36899</v>
      </c>
      <c r="B371" s="33" t="s">
        <v>597</v>
      </c>
      <c r="C371" s="52" t="s">
        <v>378</v>
      </c>
      <c r="D371" s="33" t="s">
        <v>879</v>
      </c>
      <c r="E371" s="53"/>
      <c r="F371" s="53"/>
      <c r="G371" s="56" t="s">
        <v>282</v>
      </c>
      <c r="H371" s="53">
        <v>1</v>
      </c>
      <c r="I371" s="120" t="s">
        <v>642</v>
      </c>
      <c r="J371" s="56" t="s">
        <v>256</v>
      </c>
      <c r="K371" s="56" t="s">
        <v>602</v>
      </c>
      <c r="L371" s="56" t="s">
        <v>470</v>
      </c>
      <c r="M371" s="56" t="s">
        <v>470</v>
      </c>
      <c r="N371" s="62"/>
    </row>
    <row r="372" spans="1:14" ht="26.4" x14ac:dyDescent="0.3">
      <c r="A372" s="63">
        <v>36899</v>
      </c>
      <c r="B372" s="33" t="s">
        <v>597</v>
      </c>
      <c r="C372" s="52" t="s">
        <v>746</v>
      </c>
      <c r="D372" s="33" t="s">
        <v>479</v>
      </c>
      <c r="E372" s="53"/>
      <c r="F372" s="53"/>
      <c r="G372" s="56" t="s">
        <v>282</v>
      </c>
      <c r="H372" s="53">
        <v>1</v>
      </c>
      <c r="I372" s="120" t="s">
        <v>377</v>
      </c>
      <c r="J372" s="56" t="s">
        <v>1083</v>
      </c>
      <c r="K372" s="56" t="s">
        <v>602</v>
      </c>
      <c r="L372" s="56" t="s">
        <v>470</v>
      </c>
      <c r="M372" s="56" t="s">
        <v>470</v>
      </c>
      <c r="N372" s="62"/>
    </row>
    <row r="373" spans="1:14" ht="52.8" x14ac:dyDescent="0.3">
      <c r="A373" s="63">
        <v>36899</v>
      </c>
      <c r="B373" s="33" t="s">
        <v>597</v>
      </c>
      <c r="C373" s="52" t="s">
        <v>1104</v>
      </c>
      <c r="D373" s="33" t="s">
        <v>879</v>
      </c>
      <c r="E373" s="53"/>
      <c r="F373" s="53"/>
      <c r="G373" s="56" t="s">
        <v>282</v>
      </c>
      <c r="H373" s="53">
        <v>1</v>
      </c>
      <c r="I373" s="120" t="s">
        <v>198</v>
      </c>
      <c r="J373" s="56" t="s">
        <v>1143</v>
      </c>
      <c r="K373" s="56" t="s">
        <v>602</v>
      </c>
      <c r="L373" s="56" t="s">
        <v>602</v>
      </c>
      <c r="M373" s="56" t="s">
        <v>602</v>
      </c>
      <c r="N373" s="62"/>
    </row>
    <row r="374" spans="1:14" ht="52.8" x14ac:dyDescent="0.3">
      <c r="A374" s="63">
        <v>36899</v>
      </c>
      <c r="B374" s="33" t="s">
        <v>597</v>
      </c>
      <c r="C374" s="123" t="s">
        <v>643</v>
      </c>
      <c r="D374" s="33" t="s">
        <v>879</v>
      </c>
      <c r="E374" s="53"/>
      <c r="F374" s="53"/>
      <c r="G374" s="56" t="s">
        <v>282</v>
      </c>
      <c r="H374" s="53">
        <v>1</v>
      </c>
      <c r="I374" s="120" t="s">
        <v>642</v>
      </c>
      <c r="J374" s="56" t="s">
        <v>256</v>
      </c>
      <c r="K374" s="56" t="s">
        <v>602</v>
      </c>
      <c r="L374" s="56" t="s">
        <v>470</v>
      </c>
      <c r="M374" s="56" t="s">
        <v>470</v>
      </c>
      <c r="N374" s="62"/>
    </row>
    <row r="375" spans="1:14" ht="69" customHeight="1" x14ac:dyDescent="0.3">
      <c r="A375" s="63">
        <v>36899</v>
      </c>
      <c r="B375" s="33" t="s">
        <v>597</v>
      </c>
      <c r="C375" s="52" t="s">
        <v>1144</v>
      </c>
      <c r="D375" s="33" t="s">
        <v>879</v>
      </c>
      <c r="E375" s="53"/>
      <c r="F375" s="53"/>
      <c r="G375" s="56" t="s">
        <v>282</v>
      </c>
      <c r="H375" s="53">
        <v>1</v>
      </c>
      <c r="I375" s="120" t="s">
        <v>642</v>
      </c>
      <c r="J375" s="56" t="s">
        <v>256</v>
      </c>
      <c r="K375" s="56" t="s">
        <v>602</v>
      </c>
      <c r="L375" s="56" t="s">
        <v>470</v>
      </c>
      <c r="M375" s="56" t="s">
        <v>470</v>
      </c>
      <c r="N375" s="62">
        <v>1</v>
      </c>
    </row>
    <row r="376" spans="1:14" ht="67.5" customHeight="1" x14ac:dyDescent="0.3">
      <c r="A376" s="63">
        <v>36896</v>
      </c>
      <c r="B376" s="33" t="s">
        <v>597</v>
      </c>
      <c r="C376" s="52" t="s">
        <v>1104</v>
      </c>
      <c r="D376" s="33" t="s">
        <v>879</v>
      </c>
      <c r="E376" s="53"/>
      <c r="F376" s="53"/>
      <c r="G376" s="56" t="s">
        <v>282</v>
      </c>
      <c r="H376" s="53">
        <v>1</v>
      </c>
      <c r="I376" s="120" t="s">
        <v>198</v>
      </c>
      <c r="J376" s="56" t="s">
        <v>1143</v>
      </c>
      <c r="K376" s="56" t="s">
        <v>602</v>
      </c>
      <c r="L376" s="56" t="s">
        <v>602</v>
      </c>
      <c r="M376" s="56" t="s">
        <v>602</v>
      </c>
      <c r="N376" s="62">
        <v>1</v>
      </c>
    </row>
    <row r="377" spans="1:14" ht="26.4" x14ac:dyDescent="0.3">
      <c r="A377" s="63">
        <v>36896</v>
      </c>
      <c r="B377" s="33" t="s">
        <v>597</v>
      </c>
      <c r="C377" s="52" t="s">
        <v>1087</v>
      </c>
      <c r="D377" s="33" t="s">
        <v>879</v>
      </c>
      <c r="E377" s="53"/>
      <c r="F377" s="53"/>
      <c r="G377" s="56" t="s">
        <v>282</v>
      </c>
      <c r="H377" s="53">
        <v>1</v>
      </c>
      <c r="I377" s="120" t="s">
        <v>1088</v>
      </c>
      <c r="J377" s="33" t="s">
        <v>256</v>
      </c>
      <c r="K377" s="56" t="s">
        <v>602</v>
      </c>
      <c r="L377" s="56" t="s">
        <v>602</v>
      </c>
      <c r="M377" s="56" t="s">
        <v>602</v>
      </c>
      <c r="N377" s="62">
        <v>1</v>
      </c>
    </row>
    <row r="378" spans="1:14" ht="26.4" x14ac:dyDescent="0.3">
      <c r="A378" s="63">
        <v>36896</v>
      </c>
      <c r="B378" s="33" t="s">
        <v>597</v>
      </c>
      <c r="C378" s="52" t="s">
        <v>1084</v>
      </c>
      <c r="D378" s="33" t="s">
        <v>1085</v>
      </c>
      <c r="E378" s="53"/>
      <c r="F378" s="53"/>
      <c r="G378" s="56" t="s">
        <v>282</v>
      </c>
      <c r="H378" s="53">
        <v>1</v>
      </c>
      <c r="I378" s="120" t="s">
        <v>1086</v>
      </c>
      <c r="J378" s="56" t="s">
        <v>1083</v>
      </c>
      <c r="K378" s="56" t="s">
        <v>602</v>
      </c>
      <c r="L378" s="56" t="s">
        <v>602</v>
      </c>
      <c r="M378" s="56" t="s">
        <v>602</v>
      </c>
      <c r="N378" s="62">
        <v>1</v>
      </c>
    </row>
    <row r="379" spans="1:14" ht="108" customHeight="1" x14ac:dyDescent="0.3">
      <c r="A379" s="63">
        <v>36895</v>
      </c>
      <c r="B379" s="33" t="s">
        <v>597</v>
      </c>
      <c r="C379" s="52" t="s">
        <v>258</v>
      </c>
      <c r="D379" s="33" t="s">
        <v>879</v>
      </c>
      <c r="E379" s="53"/>
      <c r="F379" s="53"/>
      <c r="G379" s="56" t="s">
        <v>282</v>
      </c>
      <c r="H379" s="53">
        <v>3</v>
      </c>
      <c r="I379" s="120" t="s">
        <v>261</v>
      </c>
      <c r="J379" s="56" t="s">
        <v>1081</v>
      </c>
      <c r="K379" s="56" t="s">
        <v>521</v>
      </c>
      <c r="L379" s="56" t="s">
        <v>470</v>
      </c>
      <c r="M379" s="56" t="s">
        <v>470</v>
      </c>
      <c r="N379" s="62">
        <v>2</v>
      </c>
    </row>
    <row r="380" spans="1:14" ht="26.4" x14ac:dyDescent="0.3">
      <c r="A380" s="63">
        <v>36895</v>
      </c>
      <c r="B380" s="33" t="s">
        <v>597</v>
      </c>
      <c r="C380" s="52" t="s">
        <v>762</v>
      </c>
      <c r="D380" s="33" t="s">
        <v>479</v>
      </c>
      <c r="E380" s="53"/>
      <c r="F380" s="53"/>
      <c r="G380" s="56" t="s">
        <v>282</v>
      </c>
      <c r="H380" s="53">
        <v>3</v>
      </c>
      <c r="I380" s="120" t="s">
        <v>1135</v>
      </c>
      <c r="J380" s="78" t="s">
        <v>257</v>
      </c>
      <c r="K380" s="56" t="s">
        <v>602</v>
      </c>
      <c r="L380" s="56" t="s">
        <v>602</v>
      </c>
      <c r="M380" s="56" t="s">
        <v>602</v>
      </c>
      <c r="N380" s="62">
        <v>1</v>
      </c>
    </row>
    <row r="381" spans="1:14" ht="26.4" x14ac:dyDescent="0.3">
      <c r="A381" s="63">
        <v>36895</v>
      </c>
      <c r="B381" s="33" t="s">
        <v>597</v>
      </c>
      <c r="C381" s="52" t="s">
        <v>325</v>
      </c>
      <c r="D381" s="33" t="s">
        <v>879</v>
      </c>
      <c r="E381" s="53"/>
      <c r="F381" s="53"/>
      <c r="G381" s="56" t="s">
        <v>282</v>
      </c>
      <c r="H381" s="53">
        <v>1</v>
      </c>
      <c r="I381" s="120" t="s">
        <v>326</v>
      </c>
      <c r="J381" s="56" t="s">
        <v>256</v>
      </c>
      <c r="K381" s="56" t="s">
        <v>602</v>
      </c>
      <c r="L381" s="56" t="s">
        <v>470</v>
      </c>
      <c r="M381" s="56" t="s">
        <v>602</v>
      </c>
      <c r="N381" s="62">
        <v>1</v>
      </c>
    </row>
    <row r="382" spans="1:14" ht="26.4" x14ac:dyDescent="0.3">
      <c r="A382" s="63">
        <v>36895</v>
      </c>
      <c r="B382" s="33" t="s">
        <v>597</v>
      </c>
      <c r="C382" s="52" t="s">
        <v>324</v>
      </c>
      <c r="D382" s="33" t="s">
        <v>479</v>
      </c>
      <c r="E382" s="53"/>
      <c r="F382" s="53"/>
      <c r="G382" s="56" t="s">
        <v>282</v>
      </c>
      <c r="H382" s="53">
        <v>1</v>
      </c>
      <c r="I382" s="120" t="s">
        <v>1082</v>
      </c>
      <c r="J382" s="56" t="s">
        <v>1083</v>
      </c>
      <c r="K382" s="56" t="s">
        <v>602</v>
      </c>
      <c r="L382" s="56" t="s">
        <v>602</v>
      </c>
      <c r="M382" s="56" t="s">
        <v>602</v>
      </c>
      <c r="N382" s="62">
        <v>1</v>
      </c>
    </row>
    <row r="383" spans="1:14" ht="78.75" customHeight="1" x14ac:dyDescent="0.3">
      <c r="A383" s="75">
        <v>36894</v>
      </c>
      <c r="B383" s="76" t="s">
        <v>597</v>
      </c>
      <c r="C383" s="52" t="s">
        <v>320</v>
      </c>
      <c r="D383" s="55"/>
      <c r="E383" s="53"/>
      <c r="F383" s="53"/>
      <c r="G383" s="56" t="s">
        <v>282</v>
      </c>
      <c r="H383" s="53">
        <v>1</v>
      </c>
      <c r="I383" s="120" t="s">
        <v>321</v>
      </c>
      <c r="J383" s="56" t="s">
        <v>322</v>
      </c>
      <c r="K383" s="56" t="s">
        <v>521</v>
      </c>
      <c r="L383" s="56" t="s">
        <v>470</v>
      </c>
      <c r="M383" s="56" t="s">
        <v>470</v>
      </c>
      <c r="N383" s="62">
        <v>1</v>
      </c>
    </row>
    <row r="384" spans="1:14" ht="26.4" x14ac:dyDescent="0.3">
      <c r="A384" s="75">
        <v>36894</v>
      </c>
      <c r="B384" s="76" t="s">
        <v>597</v>
      </c>
      <c r="C384" s="52" t="s">
        <v>425</v>
      </c>
      <c r="D384" s="33"/>
      <c r="E384" s="53"/>
      <c r="F384" s="53"/>
      <c r="G384" s="56" t="s">
        <v>282</v>
      </c>
      <c r="H384" s="53">
        <v>1</v>
      </c>
      <c r="I384" s="120" t="s">
        <v>318</v>
      </c>
      <c r="J384" s="124" t="s">
        <v>319</v>
      </c>
      <c r="K384" s="56" t="s">
        <v>602</v>
      </c>
      <c r="L384" s="56" t="s">
        <v>602</v>
      </c>
      <c r="M384" s="56" t="s">
        <v>470</v>
      </c>
      <c r="N384" s="62">
        <v>1</v>
      </c>
    </row>
    <row r="385" spans="1:14" ht="26.4" x14ac:dyDescent="0.3">
      <c r="A385" s="75">
        <v>36894</v>
      </c>
      <c r="B385" s="76" t="s">
        <v>597</v>
      </c>
      <c r="C385" s="52" t="s">
        <v>856</v>
      </c>
      <c r="D385" s="33" t="s">
        <v>857</v>
      </c>
      <c r="E385" s="53"/>
      <c r="F385" s="53"/>
      <c r="G385" s="56"/>
      <c r="H385" s="53">
        <v>3</v>
      </c>
      <c r="I385" s="120" t="s">
        <v>422</v>
      </c>
      <c r="J385" s="56" t="s">
        <v>423</v>
      </c>
      <c r="K385" s="56" t="s">
        <v>521</v>
      </c>
      <c r="L385" s="56" t="s">
        <v>470</v>
      </c>
      <c r="M385" s="56" t="s">
        <v>470</v>
      </c>
      <c r="N385" s="62">
        <v>1</v>
      </c>
    </row>
    <row r="386" spans="1:14" ht="66" x14ac:dyDescent="0.3">
      <c r="A386" s="75">
        <v>36894</v>
      </c>
      <c r="B386" s="76" t="s">
        <v>597</v>
      </c>
      <c r="C386" s="52" t="s">
        <v>525</v>
      </c>
      <c r="D386" s="33" t="s">
        <v>879</v>
      </c>
      <c r="E386" s="53"/>
      <c r="F386" s="53"/>
      <c r="G386" s="56" t="s">
        <v>526</v>
      </c>
      <c r="H386" s="53">
        <v>1</v>
      </c>
      <c r="I386" s="120" t="s">
        <v>1256</v>
      </c>
      <c r="J386" s="56" t="s">
        <v>855</v>
      </c>
      <c r="K386" s="56" t="s">
        <v>602</v>
      </c>
      <c r="L386" s="56" t="s">
        <v>470</v>
      </c>
      <c r="M386" s="56" t="s">
        <v>602</v>
      </c>
      <c r="N386" s="62">
        <v>1</v>
      </c>
    </row>
    <row r="387" spans="1:14" ht="26.4" x14ac:dyDescent="0.3">
      <c r="A387" s="75">
        <v>36894</v>
      </c>
      <c r="B387" s="76" t="s">
        <v>597</v>
      </c>
      <c r="C387" s="52" t="s">
        <v>522</v>
      </c>
      <c r="D387" s="33" t="s">
        <v>523</v>
      </c>
      <c r="E387" s="53"/>
      <c r="F387" s="53"/>
      <c r="G387" s="56" t="s">
        <v>282</v>
      </c>
      <c r="H387" s="53">
        <v>1</v>
      </c>
      <c r="I387" s="120" t="s">
        <v>524</v>
      </c>
      <c r="J387" s="78" t="s">
        <v>515</v>
      </c>
      <c r="K387" s="56" t="s">
        <v>602</v>
      </c>
      <c r="L387" s="56" t="s">
        <v>602</v>
      </c>
      <c r="M387" s="56" t="s">
        <v>602</v>
      </c>
      <c r="N387" s="62">
        <v>1</v>
      </c>
    </row>
    <row r="388" spans="1:14" ht="26.4" x14ac:dyDescent="0.3">
      <c r="A388" s="75">
        <v>36894</v>
      </c>
      <c r="B388" s="76" t="s">
        <v>597</v>
      </c>
      <c r="C388" s="52" t="s">
        <v>518</v>
      </c>
      <c r="D388" s="33" t="s">
        <v>879</v>
      </c>
      <c r="E388" s="53"/>
      <c r="F388" s="53"/>
      <c r="G388" s="56" t="s">
        <v>282</v>
      </c>
      <c r="H388" s="53">
        <v>1</v>
      </c>
      <c r="I388" s="120" t="s">
        <v>519</v>
      </c>
      <c r="J388" s="56" t="s">
        <v>520</v>
      </c>
      <c r="K388" s="56" t="s">
        <v>521</v>
      </c>
      <c r="L388" s="56" t="s">
        <v>470</v>
      </c>
      <c r="M388" s="56" t="s">
        <v>470</v>
      </c>
      <c r="N388" s="62">
        <v>1</v>
      </c>
    </row>
    <row r="389" spans="1:14" s="80" customFormat="1" ht="55.5" customHeight="1" x14ac:dyDescent="0.3">
      <c r="A389" s="75">
        <v>36894</v>
      </c>
      <c r="B389" s="76" t="s">
        <v>597</v>
      </c>
      <c r="C389" s="77" t="s">
        <v>1104</v>
      </c>
      <c r="D389" s="76" t="s">
        <v>879</v>
      </c>
      <c r="E389" s="59"/>
      <c r="F389" s="59"/>
      <c r="G389" s="78" t="s">
        <v>627</v>
      </c>
      <c r="H389" s="59">
        <v>3</v>
      </c>
      <c r="I389" s="120" t="s">
        <v>517</v>
      </c>
      <c r="J389" s="78" t="s">
        <v>516</v>
      </c>
      <c r="K389" s="78" t="s">
        <v>602</v>
      </c>
      <c r="L389" s="78" t="s">
        <v>602</v>
      </c>
      <c r="M389" s="78" t="s">
        <v>602</v>
      </c>
      <c r="N389" s="79">
        <v>1</v>
      </c>
    </row>
    <row r="390" spans="1:14" s="80" customFormat="1" ht="26.4" x14ac:dyDescent="0.3">
      <c r="A390" s="75">
        <v>36894</v>
      </c>
      <c r="B390" s="76" t="s">
        <v>597</v>
      </c>
      <c r="C390" s="77" t="s">
        <v>746</v>
      </c>
      <c r="D390" s="76" t="s">
        <v>479</v>
      </c>
      <c r="E390" s="59"/>
      <c r="F390" s="59"/>
      <c r="G390" s="78" t="s">
        <v>627</v>
      </c>
      <c r="H390" s="59">
        <v>1</v>
      </c>
      <c r="I390" s="120" t="s">
        <v>514</v>
      </c>
      <c r="J390" s="78" t="s">
        <v>515</v>
      </c>
      <c r="K390" s="78" t="s">
        <v>602</v>
      </c>
      <c r="L390" s="78" t="s">
        <v>602</v>
      </c>
      <c r="M390" s="78" t="s">
        <v>602</v>
      </c>
      <c r="N390" s="79">
        <v>1</v>
      </c>
    </row>
    <row r="391" spans="1:14" s="80" customFormat="1" ht="26.4" x14ac:dyDescent="0.3">
      <c r="A391" s="75">
        <v>36894</v>
      </c>
      <c r="B391" s="76" t="s">
        <v>597</v>
      </c>
      <c r="C391" s="77" t="s">
        <v>762</v>
      </c>
      <c r="D391" s="76" t="s">
        <v>479</v>
      </c>
      <c r="E391" s="59"/>
      <c r="F391" s="59"/>
      <c r="G391" s="78" t="s">
        <v>627</v>
      </c>
      <c r="H391" s="59">
        <v>3</v>
      </c>
      <c r="I391" s="120" t="s">
        <v>553</v>
      </c>
      <c r="J391" s="78" t="s">
        <v>554</v>
      </c>
      <c r="K391" s="78" t="s">
        <v>602</v>
      </c>
      <c r="L391" s="78" t="s">
        <v>602</v>
      </c>
      <c r="M391" s="78" t="s">
        <v>602</v>
      </c>
      <c r="N391" s="79">
        <v>1</v>
      </c>
    </row>
    <row r="392" spans="1:14" s="80" customFormat="1" ht="26.4" x14ac:dyDescent="0.3">
      <c r="A392" s="75">
        <v>36894</v>
      </c>
      <c r="B392" s="76" t="s">
        <v>597</v>
      </c>
      <c r="C392" s="77" t="s">
        <v>763</v>
      </c>
      <c r="D392" s="76" t="s">
        <v>479</v>
      </c>
      <c r="E392" s="59"/>
      <c r="F392" s="59"/>
      <c r="G392" s="78" t="s">
        <v>627</v>
      </c>
      <c r="H392" s="59">
        <v>3</v>
      </c>
      <c r="I392" s="120" t="s">
        <v>553</v>
      </c>
      <c r="J392" s="78" t="s">
        <v>554</v>
      </c>
      <c r="K392" s="78" t="s">
        <v>602</v>
      </c>
      <c r="L392" s="78" t="s">
        <v>602</v>
      </c>
      <c r="M392" s="78" t="s">
        <v>602</v>
      </c>
      <c r="N392" s="79">
        <v>1</v>
      </c>
    </row>
    <row r="393" spans="1:14" s="80" customFormat="1" ht="41.25" customHeight="1" thickBot="1" x14ac:dyDescent="0.35">
      <c r="A393" s="111">
        <v>36894</v>
      </c>
      <c r="B393" s="112" t="s">
        <v>597</v>
      </c>
      <c r="C393" s="113" t="s">
        <v>575</v>
      </c>
      <c r="D393" s="112" t="s">
        <v>479</v>
      </c>
      <c r="E393" s="114"/>
      <c r="F393" s="114"/>
      <c r="G393" s="115" t="s">
        <v>627</v>
      </c>
      <c r="H393" s="114">
        <v>3</v>
      </c>
      <c r="I393" s="121" t="s">
        <v>551</v>
      </c>
      <c r="J393" s="115" t="s">
        <v>552</v>
      </c>
      <c r="K393" s="115" t="s">
        <v>602</v>
      </c>
      <c r="L393" s="115" t="s">
        <v>470</v>
      </c>
      <c r="M393" s="115" t="s">
        <v>470</v>
      </c>
      <c r="N393" s="116">
        <v>1</v>
      </c>
    </row>
    <row r="394" spans="1:14" s="80" customFormat="1" x14ac:dyDescent="0.3">
      <c r="A394" s="95" t="s">
        <v>169</v>
      </c>
      <c r="B394" s="96"/>
      <c r="C394" s="97"/>
      <c r="D394" s="96">
        <f>COUNT(H396:H412)</f>
        <v>16</v>
      </c>
      <c r="E394" s="98"/>
      <c r="F394" s="98"/>
      <c r="G394" s="99"/>
      <c r="H394" s="98"/>
      <c r="I394" s="120"/>
      <c r="J394" s="99"/>
      <c r="K394" s="99"/>
      <c r="L394" s="99"/>
      <c r="M394" s="99"/>
      <c r="N394" s="100"/>
    </row>
    <row r="395" spans="1:14" s="80" customFormat="1" x14ac:dyDescent="0.3">
      <c r="A395" s="75"/>
      <c r="B395" s="76"/>
      <c r="C395" s="77"/>
      <c r="D395" s="76"/>
      <c r="E395" s="59"/>
      <c r="F395" s="59"/>
      <c r="G395" s="78"/>
      <c r="H395" s="59"/>
      <c r="I395" s="120"/>
      <c r="J395" s="78"/>
      <c r="K395" s="78"/>
      <c r="L395" s="78"/>
      <c r="M395" s="78"/>
      <c r="N395" s="79"/>
    </row>
    <row r="396" spans="1:14" s="80" customFormat="1" x14ac:dyDescent="0.3">
      <c r="A396" s="75"/>
      <c r="B396" s="76"/>
      <c r="C396" s="77"/>
      <c r="D396" s="76"/>
      <c r="E396" s="59"/>
      <c r="F396" s="59"/>
      <c r="G396" s="78"/>
      <c r="H396" s="59"/>
      <c r="I396" s="120"/>
      <c r="J396" s="78"/>
      <c r="K396" s="78"/>
      <c r="L396" s="78"/>
      <c r="M396" s="78"/>
      <c r="N396" s="79"/>
    </row>
    <row r="397" spans="1:14" s="80" customFormat="1" ht="39.6" x14ac:dyDescent="0.3">
      <c r="A397" s="75">
        <v>36893</v>
      </c>
      <c r="B397" s="76" t="s">
        <v>597</v>
      </c>
      <c r="C397" s="77" t="s">
        <v>770</v>
      </c>
      <c r="D397" s="76"/>
      <c r="E397" s="59"/>
      <c r="F397" s="59"/>
      <c r="G397" s="78" t="s">
        <v>476</v>
      </c>
      <c r="H397" s="59">
        <v>1</v>
      </c>
      <c r="I397" s="120" t="s">
        <v>771</v>
      </c>
      <c r="J397" s="78" t="s">
        <v>424</v>
      </c>
      <c r="K397" s="78" t="s">
        <v>470</v>
      </c>
      <c r="L397" s="78" t="s">
        <v>602</v>
      </c>
      <c r="M397" s="78" t="s">
        <v>602</v>
      </c>
      <c r="N397" s="79">
        <v>1</v>
      </c>
    </row>
    <row r="398" spans="1:14" s="80" customFormat="1" ht="66" customHeight="1" x14ac:dyDescent="0.3">
      <c r="A398" s="75">
        <v>36893</v>
      </c>
      <c r="B398" s="76" t="s">
        <v>597</v>
      </c>
      <c r="C398" s="77" t="s">
        <v>1104</v>
      </c>
      <c r="D398" s="76" t="s">
        <v>481</v>
      </c>
      <c r="E398" s="59"/>
      <c r="F398" s="59"/>
      <c r="G398" s="78" t="s">
        <v>282</v>
      </c>
      <c r="H398" s="59">
        <v>1</v>
      </c>
      <c r="I398" s="120" t="s">
        <v>768</v>
      </c>
      <c r="J398" s="78" t="s">
        <v>769</v>
      </c>
      <c r="K398" s="78" t="s">
        <v>602</v>
      </c>
      <c r="L398" s="78" t="s">
        <v>602</v>
      </c>
      <c r="M398" s="78" t="s">
        <v>602</v>
      </c>
      <c r="N398" s="79">
        <v>1</v>
      </c>
    </row>
    <row r="399" spans="1:14" s="80" customFormat="1" ht="26.4" x14ac:dyDescent="0.3">
      <c r="A399" s="75">
        <v>36893</v>
      </c>
      <c r="B399" s="76" t="s">
        <v>597</v>
      </c>
      <c r="C399" s="77" t="s">
        <v>763</v>
      </c>
      <c r="D399" s="76" t="s">
        <v>479</v>
      </c>
      <c r="E399" s="59"/>
      <c r="F399" s="59"/>
      <c r="G399" s="78" t="s">
        <v>282</v>
      </c>
      <c r="H399" s="59">
        <v>3</v>
      </c>
      <c r="I399" s="120" t="s">
        <v>764</v>
      </c>
      <c r="J399" s="78" t="s">
        <v>767</v>
      </c>
      <c r="K399" s="78" t="s">
        <v>602</v>
      </c>
      <c r="L399" s="78" t="s">
        <v>602</v>
      </c>
      <c r="M399" s="78" t="s">
        <v>602</v>
      </c>
      <c r="N399" s="79">
        <v>1</v>
      </c>
    </row>
    <row r="400" spans="1:14" s="80" customFormat="1" ht="26.4" x14ac:dyDescent="0.3">
      <c r="A400" s="75">
        <v>36893</v>
      </c>
      <c r="B400" s="76" t="s">
        <v>597</v>
      </c>
      <c r="C400" s="77" t="s">
        <v>762</v>
      </c>
      <c r="D400" s="76" t="s">
        <v>479</v>
      </c>
      <c r="E400" s="59"/>
      <c r="F400" s="59"/>
      <c r="G400" s="78" t="s">
        <v>282</v>
      </c>
      <c r="H400" s="59">
        <v>3</v>
      </c>
      <c r="I400" s="120" t="s">
        <v>764</v>
      </c>
      <c r="J400" s="78" t="s">
        <v>767</v>
      </c>
      <c r="K400" s="78" t="s">
        <v>602</v>
      </c>
      <c r="L400" s="78" t="s">
        <v>602</v>
      </c>
      <c r="M400" s="78" t="s">
        <v>602</v>
      </c>
      <c r="N400" s="79">
        <v>1</v>
      </c>
    </row>
    <row r="401" spans="1:14" s="80" customFormat="1" ht="52.5" customHeight="1" x14ac:dyDescent="0.3">
      <c r="A401" s="75">
        <v>36893</v>
      </c>
      <c r="B401" s="76" t="s">
        <v>597</v>
      </c>
      <c r="C401" s="76" t="s">
        <v>575</v>
      </c>
      <c r="D401" s="76" t="s">
        <v>479</v>
      </c>
      <c r="E401" s="59"/>
      <c r="F401" s="59"/>
      <c r="G401" s="78" t="s">
        <v>627</v>
      </c>
      <c r="H401" s="59">
        <v>3</v>
      </c>
      <c r="I401" s="120" t="s">
        <v>773</v>
      </c>
      <c r="J401" s="76" t="s">
        <v>772</v>
      </c>
      <c r="K401" s="78" t="s">
        <v>602</v>
      </c>
      <c r="L401" s="78" t="s">
        <v>470</v>
      </c>
      <c r="M401" s="78" t="s">
        <v>470</v>
      </c>
      <c r="N401" s="79">
        <v>2</v>
      </c>
    </row>
    <row r="402" spans="1:14" s="80" customFormat="1" ht="39" customHeight="1" x14ac:dyDescent="0.3">
      <c r="A402" s="75">
        <v>36889</v>
      </c>
      <c r="B402" s="76" t="s">
        <v>597</v>
      </c>
      <c r="C402" s="76" t="s">
        <v>575</v>
      </c>
      <c r="D402" s="76" t="s">
        <v>479</v>
      </c>
      <c r="E402" s="59"/>
      <c r="F402" s="59"/>
      <c r="G402" s="78" t="s">
        <v>282</v>
      </c>
      <c r="H402" s="59">
        <v>3</v>
      </c>
      <c r="I402" s="120" t="s">
        <v>550</v>
      </c>
      <c r="J402" s="78" t="s">
        <v>732</v>
      </c>
      <c r="K402" s="78" t="s">
        <v>602</v>
      </c>
      <c r="L402" s="78" t="s">
        <v>602</v>
      </c>
      <c r="M402" s="78" t="s">
        <v>602</v>
      </c>
      <c r="N402" s="79">
        <v>1</v>
      </c>
    </row>
    <row r="403" spans="1:14" s="80" customFormat="1" ht="26.4" x14ac:dyDescent="0.3">
      <c r="A403" s="75">
        <v>36889</v>
      </c>
      <c r="B403" s="76" t="s">
        <v>597</v>
      </c>
      <c r="C403" s="77" t="s">
        <v>173</v>
      </c>
      <c r="D403" s="76" t="s">
        <v>479</v>
      </c>
      <c r="E403" s="59"/>
      <c r="F403" s="59"/>
      <c r="G403" s="78" t="s">
        <v>174</v>
      </c>
      <c r="H403" s="59">
        <v>3</v>
      </c>
      <c r="I403" s="120" t="s">
        <v>175</v>
      </c>
      <c r="J403" s="78" t="s">
        <v>176</v>
      </c>
      <c r="K403" s="78" t="s">
        <v>602</v>
      </c>
      <c r="L403" s="78" t="s">
        <v>602</v>
      </c>
      <c r="M403" s="78" t="s">
        <v>602</v>
      </c>
      <c r="N403" s="79">
        <v>1</v>
      </c>
    </row>
    <row r="404" spans="1:14" s="80" customFormat="1" ht="39.6" x14ac:dyDescent="0.3">
      <c r="A404" s="75">
        <v>36889</v>
      </c>
      <c r="B404" s="76" t="s">
        <v>597</v>
      </c>
      <c r="C404" s="77" t="s">
        <v>1104</v>
      </c>
      <c r="D404" s="76" t="s">
        <v>481</v>
      </c>
      <c r="E404" s="59"/>
      <c r="F404" s="59"/>
      <c r="G404" s="78" t="s">
        <v>282</v>
      </c>
      <c r="H404" s="59">
        <v>3</v>
      </c>
      <c r="I404" s="120" t="s">
        <v>171</v>
      </c>
      <c r="J404" s="78" t="s">
        <v>172</v>
      </c>
      <c r="K404" s="78" t="s">
        <v>602</v>
      </c>
      <c r="L404" s="78" t="s">
        <v>602</v>
      </c>
      <c r="M404" s="78" t="s">
        <v>602</v>
      </c>
      <c r="N404" s="79">
        <v>1</v>
      </c>
    </row>
    <row r="405" spans="1:14" s="80" customFormat="1" ht="64.5" customHeight="1" x14ac:dyDescent="0.3">
      <c r="A405" s="75">
        <v>36888</v>
      </c>
      <c r="B405" s="76" t="s">
        <v>165</v>
      </c>
      <c r="C405" s="77" t="s">
        <v>166</v>
      </c>
      <c r="D405" s="76" t="s">
        <v>167</v>
      </c>
      <c r="E405" s="59"/>
      <c r="F405" s="59"/>
      <c r="G405" s="78" t="s">
        <v>627</v>
      </c>
      <c r="H405" s="59">
        <v>3</v>
      </c>
      <c r="I405" s="120" t="s">
        <v>170</v>
      </c>
      <c r="J405" s="78" t="s">
        <v>168</v>
      </c>
      <c r="K405" s="78" t="s">
        <v>470</v>
      </c>
      <c r="L405" s="78" t="s">
        <v>470</v>
      </c>
      <c r="M405" s="78" t="s">
        <v>470</v>
      </c>
      <c r="N405" s="79">
        <v>1</v>
      </c>
    </row>
    <row r="406" spans="1:14" s="80" customFormat="1" ht="39.6" x14ac:dyDescent="0.3">
      <c r="A406" s="75">
        <v>36888</v>
      </c>
      <c r="B406" s="76" t="s">
        <v>597</v>
      </c>
      <c r="C406" s="77" t="s">
        <v>1153</v>
      </c>
      <c r="D406" s="76" t="s">
        <v>22</v>
      </c>
      <c r="E406" s="59"/>
      <c r="F406" s="59"/>
      <c r="G406" s="78" t="s">
        <v>282</v>
      </c>
      <c r="H406" s="59">
        <v>1</v>
      </c>
      <c r="I406" s="120" t="s">
        <v>1154</v>
      </c>
      <c r="J406" s="78" t="s">
        <v>1103</v>
      </c>
      <c r="K406" s="78" t="s">
        <v>470</v>
      </c>
      <c r="L406" s="78" t="s">
        <v>470</v>
      </c>
      <c r="M406" s="78" t="s">
        <v>470</v>
      </c>
      <c r="N406" s="79">
        <v>1</v>
      </c>
    </row>
    <row r="407" spans="1:14" s="80" customFormat="1" ht="26.4" x14ac:dyDescent="0.3">
      <c r="A407" s="75">
        <v>36888</v>
      </c>
      <c r="B407" s="76" t="s">
        <v>597</v>
      </c>
      <c r="C407" s="77" t="s">
        <v>1104</v>
      </c>
      <c r="D407" s="76" t="s">
        <v>481</v>
      </c>
      <c r="E407" s="59"/>
      <c r="F407" s="59"/>
      <c r="G407" s="78" t="s">
        <v>282</v>
      </c>
      <c r="H407" s="59">
        <v>1</v>
      </c>
      <c r="I407" s="120" t="s">
        <v>163</v>
      </c>
      <c r="J407" s="76" t="s">
        <v>732</v>
      </c>
      <c r="K407" s="78" t="s">
        <v>470</v>
      </c>
      <c r="L407" s="78" t="s">
        <v>470</v>
      </c>
      <c r="M407" s="78" t="s">
        <v>470</v>
      </c>
      <c r="N407" s="79">
        <v>1</v>
      </c>
    </row>
    <row r="408" spans="1:14" s="80" customFormat="1" ht="39.6" x14ac:dyDescent="0.3">
      <c r="A408" s="75">
        <v>36888</v>
      </c>
      <c r="B408" s="76" t="s">
        <v>597</v>
      </c>
      <c r="C408" s="77" t="s">
        <v>51</v>
      </c>
      <c r="D408" s="76" t="s">
        <v>481</v>
      </c>
      <c r="E408" s="59"/>
      <c r="F408" s="59"/>
      <c r="G408" s="78" t="s">
        <v>282</v>
      </c>
      <c r="H408" s="59">
        <v>3</v>
      </c>
      <c r="I408" s="120" t="s">
        <v>52</v>
      </c>
      <c r="J408" s="78" t="s">
        <v>1152</v>
      </c>
      <c r="K408" s="78" t="s">
        <v>470</v>
      </c>
      <c r="L408" s="78" t="s">
        <v>470</v>
      </c>
      <c r="M408" s="78" t="s">
        <v>470</v>
      </c>
      <c r="N408" s="79">
        <v>1</v>
      </c>
    </row>
    <row r="409" spans="1:14" s="80" customFormat="1" ht="39.6" x14ac:dyDescent="0.3">
      <c r="A409" s="75">
        <v>36888</v>
      </c>
      <c r="B409" s="76" t="s">
        <v>597</v>
      </c>
      <c r="C409" s="77" t="s">
        <v>164</v>
      </c>
      <c r="D409" s="76" t="s">
        <v>482</v>
      </c>
      <c r="E409" s="59"/>
      <c r="F409" s="59"/>
      <c r="G409" s="78" t="s">
        <v>282</v>
      </c>
      <c r="H409" s="59">
        <v>1</v>
      </c>
      <c r="I409" s="120" t="s">
        <v>1151</v>
      </c>
      <c r="J409" s="76" t="s">
        <v>732</v>
      </c>
      <c r="K409" s="78" t="s">
        <v>470</v>
      </c>
      <c r="L409" s="78" t="s">
        <v>470</v>
      </c>
      <c r="M409" s="78" t="s">
        <v>470</v>
      </c>
      <c r="N409" s="79">
        <v>1</v>
      </c>
    </row>
    <row r="410" spans="1:14" s="80" customFormat="1" ht="26.4" x14ac:dyDescent="0.3">
      <c r="A410" s="75">
        <v>36887</v>
      </c>
      <c r="B410" s="76" t="s">
        <v>597</v>
      </c>
      <c r="C410" s="77" t="s">
        <v>48</v>
      </c>
      <c r="D410" s="76" t="s">
        <v>479</v>
      </c>
      <c r="E410" s="59"/>
      <c r="F410" s="59"/>
      <c r="G410" s="78" t="s">
        <v>282</v>
      </c>
      <c r="H410" s="59">
        <v>1</v>
      </c>
      <c r="I410" s="120" t="s">
        <v>49</v>
      </c>
      <c r="J410" s="78" t="s">
        <v>50</v>
      </c>
      <c r="K410" s="78" t="s">
        <v>470</v>
      </c>
      <c r="L410" s="78" t="s">
        <v>470</v>
      </c>
      <c r="M410" s="78" t="s">
        <v>470</v>
      </c>
      <c r="N410" s="79">
        <v>1</v>
      </c>
    </row>
    <row r="411" spans="1:14" s="80" customFormat="1" ht="26.4" x14ac:dyDescent="0.3">
      <c r="A411" s="75">
        <v>36887</v>
      </c>
      <c r="B411" s="76" t="s">
        <v>597</v>
      </c>
      <c r="C411" s="77" t="s">
        <v>47</v>
      </c>
      <c r="D411" s="76" t="s">
        <v>481</v>
      </c>
      <c r="E411" s="59"/>
      <c r="F411" s="59"/>
      <c r="G411" s="78" t="s">
        <v>282</v>
      </c>
      <c r="H411" s="59">
        <v>3</v>
      </c>
      <c r="I411" s="120" t="s">
        <v>734</v>
      </c>
      <c r="J411" s="78" t="s">
        <v>46</v>
      </c>
      <c r="K411" s="78" t="s">
        <v>470</v>
      </c>
      <c r="L411" s="78" t="s">
        <v>470</v>
      </c>
      <c r="M411" s="78" t="s">
        <v>470</v>
      </c>
      <c r="N411" s="79">
        <v>1</v>
      </c>
    </row>
    <row r="412" spans="1:14" s="122" customFormat="1" ht="39" customHeight="1" thickBot="1" x14ac:dyDescent="0.35">
      <c r="A412" s="111">
        <v>36887</v>
      </c>
      <c r="B412" s="112" t="s">
        <v>597</v>
      </c>
      <c r="C412" s="113" t="s">
        <v>730</v>
      </c>
      <c r="D412" s="112" t="s">
        <v>479</v>
      </c>
      <c r="E412" s="114"/>
      <c r="F412" s="114"/>
      <c r="G412" s="115" t="s">
        <v>282</v>
      </c>
      <c r="H412" s="114">
        <v>1</v>
      </c>
      <c r="I412" s="121" t="s">
        <v>731</v>
      </c>
      <c r="J412" s="112" t="s">
        <v>732</v>
      </c>
      <c r="K412" s="115" t="s">
        <v>602</v>
      </c>
      <c r="L412" s="115" t="s">
        <v>602</v>
      </c>
      <c r="M412" s="115" t="s">
        <v>602</v>
      </c>
      <c r="N412" s="116">
        <v>1</v>
      </c>
    </row>
    <row r="413" spans="1:14" s="80" customFormat="1" x14ac:dyDescent="0.3">
      <c r="A413" s="95" t="s">
        <v>407</v>
      </c>
      <c r="B413" s="96"/>
      <c r="C413" s="97"/>
      <c r="D413" s="96">
        <f>COUNT(H416:H427)</f>
        <v>12</v>
      </c>
      <c r="E413" s="98"/>
      <c r="F413" s="98"/>
      <c r="G413" s="99"/>
      <c r="H413" s="98"/>
      <c r="I413" s="120"/>
      <c r="J413" s="99"/>
      <c r="K413" s="99"/>
      <c r="L413" s="99"/>
      <c r="M413" s="99"/>
      <c r="N413" s="100"/>
    </row>
    <row r="414" spans="1:14" s="80" customFormat="1" x14ac:dyDescent="0.3">
      <c r="A414" s="95"/>
      <c r="B414" s="96"/>
      <c r="C414" s="97"/>
      <c r="D414" s="96"/>
      <c r="E414" s="98"/>
      <c r="F414" s="98"/>
      <c r="G414" s="99"/>
      <c r="H414" s="98"/>
      <c r="I414" s="120"/>
      <c r="J414" s="99"/>
      <c r="K414" s="99"/>
      <c r="L414" s="99"/>
      <c r="M414" s="99"/>
      <c r="N414" s="100"/>
    </row>
    <row r="415" spans="1:14" s="80" customFormat="1" x14ac:dyDescent="0.3">
      <c r="A415" s="105"/>
      <c r="B415" s="76"/>
      <c r="C415" s="77"/>
      <c r="D415" s="76"/>
      <c r="E415" s="59"/>
      <c r="F415" s="59"/>
      <c r="G415" s="78"/>
      <c r="H415" s="59"/>
      <c r="I415" s="120"/>
      <c r="J415" s="78"/>
      <c r="K415" s="78"/>
      <c r="L415" s="78"/>
      <c r="M415" s="78"/>
      <c r="N415" s="79"/>
    </row>
    <row r="416" spans="1:14" s="80" customFormat="1" ht="52.8" x14ac:dyDescent="0.3">
      <c r="A416" s="105">
        <v>36882</v>
      </c>
      <c r="B416" s="87" t="s">
        <v>597</v>
      </c>
      <c r="C416" s="77" t="s">
        <v>713</v>
      </c>
      <c r="D416" s="76" t="s">
        <v>715</v>
      </c>
      <c r="E416" s="59"/>
      <c r="F416" s="59"/>
      <c r="G416" s="78" t="s">
        <v>282</v>
      </c>
      <c r="H416" s="59">
        <v>1</v>
      </c>
      <c r="I416" s="120" t="s">
        <v>725</v>
      </c>
      <c r="J416" s="78" t="s">
        <v>714</v>
      </c>
      <c r="K416" s="78" t="s">
        <v>470</v>
      </c>
      <c r="L416" s="78" t="s">
        <v>470</v>
      </c>
      <c r="M416" s="78" t="s">
        <v>470</v>
      </c>
      <c r="N416" s="79">
        <v>1</v>
      </c>
    </row>
    <row r="417" spans="1:14" s="80" customFormat="1" ht="54" customHeight="1" x14ac:dyDescent="0.3">
      <c r="A417" s="105">
        <v>36882</v>
      </c>
      <c r="B417" s="87" t="s">
        <v>597</v>
      </c>
      <c r="C417" s="77" t="s">
        <v>891</v>
      </c>
      <c r="D417" s="76" t="s">
        <v>479</v>
      </c>
      <c r="E417" s="59"/>
      <c r="F417" s="59"/>
      <c r="G417" s="78" t="s">
        <v>627</v>
      </c>
      <c r="H417" s="59">
        <v>3</v>
      </c>
      <c r="I417" s="120" t="s">
        <v>894</v>
      </c>
      <c r="J417" s="76" t="s">
        <v>895</v>
      </c>
      <c r="K417" s="78" t="s">
        <v>602</v>
      </c>
      <c r="L417" s="78" t="s">
        <v>602</v>
      </c>
      <c r="M417" s="78" t="s">
        <v>602</v>
      </c>
      <c r="N417" s="79">
        <v>1</v>
      </c>
    </row>
    <row r="418" spans="1:14" s="80" customFormat="1" ht="66" x14ac:dyDescent="0.3">
      <c r="A418" s="105">
        <v>36882</v>
      </c>
      <c r="B418" s="87" t="s">
        <v>597</v>
      </c>
      <c r="C418" s="77" t="s">
        <v>896</v>
      </c>
      <c r="D418" s="76" t="s">
        <v>481</v>
      </c>
      <c r="E418" s="59"/>
      <c r="F418" s="59"/>
      <c r="G418" s="78" t="s">
        <v>282</v>
      </c>
      <c r="H418" s="59">
        <v>1</v>
      </c>
      <c r="I418" s="120" t="s">
        <v>711</v>
      </c>
      <c r="J418" s="78" t="s">
        <v>901</v>
      </c>
      <c r="K418" s="78" t="s">
        <v>602</v>
      </c>
      <c r="L418" s="78" t="s">
        <v>602</v>
      </c>
      <c r="M418" s="78" t="s">
        <v>602</v>
      </c>
      <c r="N418" s="79">
        <v>1</v>
      </c>
    </row>
    <row r="419" spans="1:14" s="80" customFormat="1" ht="26.4" x14ac:dyDescent="0.3">
      <c r="A419" s="105">
        <v>36882</v>
      </c>
      <c r="B419" s="87" t="s">
        <v>597</v>
      </c>
      <c r="C419" s="77" t="s">
        <v>897</v>
      </c>
      <c r="D419" s="76" t="s">
        <v>481</v>
      </c>
      <c r="E419" s="59"/>
      <c r="F419" s="59"/>
      <c r="G419" s="78" t="s">
        <v>282</v>
      </c>
      <c r="H419" s="59">
        <v>1</v>
      </c>
      <c r="I419" s="120" t="s">
        <v>712</v>
      </c>
      <c r="J419" s="78" t="s">
        <v>898</v>
      </c>
      <c r="K419" s="78" t="s">
        <v>602</v>
      </c>
      <c r="L419" s="78" t="s">
        <v>470</v>
      </c>
      <c r="M419" s="78" t="s">
        <v>470</v>
      </c>
      <c r="N419" s="79">
        <v>1</v>
      </c>
    </row>
    <row r="420" spans="1:14" s="80" customFormat="1" ht="26.4" x14ac:dyDescent="0.3">
      <c r="A420" s="105">
        <v>36882</v>
      </c>
      <c r="B420" s="87" t="s">
        <v>597</v>
      </c>
      <c r="C420" s="77" t="s">
        <v>899</v>
      </c>
      <c r="D420" s="76" t="s">
        <v>879</v>
      </c>
      <c r="E420" s="59"/>
      <c r="F420" s="59"/>
      <c r="G420" s="78" t="s">
        <v>282</v>
      </c>
      <c r="H420" s="59">
        <v>1</v>
      </c>
      <c r="I420" s="120" t="s">
        <v>900</v>
      </c>
      <c r="J420" s="33" t="s">
        <v>1039</v>
      </c>
      <c r="K420" s="78" t="s">
        <v>602</v>
      </c>
      <c r="L420" s="78" t="s">
        <v>470</v>
      </c>
      <c r="M420" s="78" t="s">
        <v>470</v>
      </c>
      <c r="N420" s="79">
        <v>1</v>
      </c>
    </row>
    <row r="421" spans="1:14" s="80" customFormat="1" ht="26.4" x14ac:dyDescent="0.3">
      <c r="A421" s="105">
        <v>36882</v>
      </c>
      <c r="B421" s="87"/>
      <c r="C421" s="77" t="s">
        <v>707</v>
      </c>
      <c r="D421" s="76" t="s">
        <v>708</v>
      </c>
      <c r="E421" s="59"/>
      <c r="F421" s="59"/>
      <c r="G421" s="78" t="s">
        <v>282</v>
      </c>
      <c r="H421" s="59">
        <v>1</v>
      </c>
      <c r="I421" s="120" t="s">
        <v>709</v>
      </c>
      <c r="J421" s="33" t="s">
        <v>710</v>
      </c>
      <c r="K421" s="78" t="s">
        <v>602</v>
      </c>
      <c r="L421" s="78" t="s">
        <v>602</v>
      </c>
      <c r="M421" s="78" t="s">
        <v>470</v>
      </c>
      <c r="N421" s="79">
        <v>1</v>
      </c>
    </row>
    <row r="422" spans="1:14" s="80" customFormat="1" ht="26.4" x14ac:dyDescent="0.3">
      <c r="A422" s="105">
        <v>36881</v>
      </c>
      <c r="B422" s="87" t="s">
        <v>597</v>
      </c>
      <c r="C422" s="77" t="s">
        <v>890</v>
      </c>
      <c r="D422" s="76" t="s">
        <v>479</v>
      </c>
      <c r="E422" s="59"/>
      <c r="F422" s="59"/>
      <c r="G422" s="78" t="s">
        <v>282</v>
      </c>
      <c r="H422" s="59">
        <v>1</v>
      </c>
      <c r="I422" s="120" t="s">
        <v>405</v>
      </c>
      <c r="J422" s="33" t="s">
        <v>1039</v>
      </c>
      <c r="K422" s="78" t="s">
        <v>470</v>
      </c>
      <c r="L422" s="78" t="s">
        <v>470</v>
      </c>
      <c r="M422" s="78" t="s">
        <v>470</v>
      </c>
      <c r="N422" s="79">
        <v>1</v>
      </c>
    </row>
    <row r="423" spans="1:14" s="80" customFormat="1" ht="67.5" customHeight="1" x14ac:dyDescent="0.3">
      <c r="A423" s="105">
        <v>36881</v>
      </c>
      <c r="B423" s="87" t="s">
        <v>597</v>
      </c>
      <c r="C423" s="52" t="s">
        <v>203</v>
      </c>
      <c r="D423" s="33" t="s">
        <v>481</v>
      </c>
      <c r="E423" s="53"/>
      <c r="F423" s="53"/>
      <c r="G423" s="56" t="s">
        <v>282</v>
      </c>
      <c r="H423" s="53">
        <v>1</v>
      </c>
      <c r="I423" s="120" t="s">
        <v>63</v>
      </c>
      <c r="J423" s="56" t="s">
        <v>64</v>
      </c>
      <c r="K423" s="56" t="s">
        <v>602</v>
      </c>
      <c r="L423" s="56" t="s">
        <v>470</v>
      </c>
      <c r="M423" s="56" t="s">
        <v>470</v>
      </c>
      <c r="N423" s="62">
        <v>3</v>
      </c>
    </row>
    <row r="424" spans="1:14" s="80" customFormat="1" ht="75" customHeight="1" x14ac:dyDescent="0.3">
      <c r="A424" s="63">
        <v>36880</v>
      </c>
      <c r="B424" s="76" t="s">
        <v>822</v>
      </c>
      <c r="C424" s="77" t="s">
        <v>887</v>
      </c>
      <c r="D424" s="76" t="s">
        <v>888</v>
      </c>
      <c r="E424" s="98"/>
      <c r="F424" s="98"/>
      <c r="G424" s="78" t="s">
        <v>282</v>
      </c>
      <c r="H424" s="59">
        <v>1</v>
      </c>
      <c r="I424" s="120" t="s">
        <v>886</v>
      </c>
      <c r="J424" s="78" t="s">
        <v>889</v>
      </c>
      <c r="K424" s="78" t="s">
        <v>602</v>
      </c>
      <c r="L424" s="78" t="s">
        <v>470</v>
      </c>
      <c r="M424" s="78" t="s">
        <v>602</v>
      </c>
      <c r="N424" s="79">
        <v>1</v>
      </c>
    </row>
    <row r="425" spans="1:14" ht="39.6" x14ac:dyDescent="0.3">
      <c r="A425" s="63">
        <v>36880</v>
      </c>
      <c r="B425" s="87" t="s">
        <v>597</v>
      </c>
      <c r="C425" s="52" t="s">
        <v>203</v>
      </c>
      <c r="D425" s="33" t="s">
        <v>481</v>
      </c>
      <c r="E425" s="53"/>
      <c r="F425" s="53"/>
      <c r="G425" s="56" t="s">
        <v>282</v>
      </c>
      <c r="H425" s="53">
        <v>1</v>
      </c>
      <c r="I425" s="120" t="s">
        <v>63</v>
      </c>
      <c r="J425" s="56" t="s">
        <v>64</v>
      </c>
      <c r="K425" s="56" t="s">
        <v>602</v>
      </c>
      <c r="L425" s="56" t="s">
        <v>470</v>
      </c>
      <c r="M425" s="56" t="s">
        <v>470</v>
      </c>
      <c r="N425" s="62">
        <v>3</v>
      </c>
    </row>
    <row r="426" spans="1:14" ht="40.5" customHeight="1" x14ac:dyDescent="0.3">
      <c r="A426" s="63">
        <v>36880</v>
      </c>
      <c r="B426" s="87" t="s">
        <v>597</v>
      </c>
      <c r="C426" s="52" t="s">
        <v>403</v>
      </c>
      <c r="D426" s="33" t="s">
        <v>404</v>
      </c>
      <c r="E426" s="3"/>
      <c r="F426" s="3"/>
      <c r="G426" s="56" t="s">
        <v>282</v>
      </c>
      <c r="H426" s="53">
        <v>1</v>
      </c>
      <c r="I426" s="120" t="s">
        <v>405</v>
      </c>
      <c r="J426" s="33" t="s">
        <v>1039</v>
      </c>
      <c r="K426" s="56" t="s">
        <v>470</v>
      </c>
      <c r="L426" s="56" t="s">
        <v>470</v>
      </c>
      <c r="M426" s="56" t="s">
        <v>470</v>
      </c>
      <c r="N426" s="62">
        <v>1</v>
      </c>
    </row>
    <row r="427" spans="1:14" ht="40.5" customHeight="1" x14ac:dyDescent="0.3">
      <c r="A427" s="63">
        <v>36880</v>
      </c>
      <c r="B427" s="87" t="s">
        <v>597</v>
      </c>
      <c r="C427" s="52" t="s">
        <v>436</v>
      </c>
      <c r="D427" s="33" t="s">
        <v>479</v>
      </c>
      <c r="E427" s="53"/>
      <c r="F427" s="53"/>
      <c r="G427" s="56" t="s">
        <v>282</v>
      </c>
      <c r="H427" s="53">
        <v>1</v>
      </c>
      <c r="I427" s="120" t="s">
        <v>405</v>
      </c>
      <c r="J427" s="33" t="s">
        <v>1039</v>
      </c>
      <c r="K427" s="56" t="s">
        <v>470</v>
      </c>
      <c r="L427" s="56" t="s">
        <v>470</v>
      </c>
      <c r="M427" s="56" t="s">
        <v>470</v>
      </c>
      <c r="N427" s="62">
        <v>1</v>
      </c>
    </row>
    <row r="428" spans="1:14" s="80" customFormat="1" x14ac:dyDescent="0.3">
      <c r="A428" s="101"/>
      <c r="B428" s="96"/>
      <c r="C428" s="97"/>
      <c r="D428" s="96"/>
      <c r="E428" s="98"/>
      <c r="F428" s="98"/>
      <c r="G428" s="99"/>
      <c r="H428" s="98"/>
      <c r="I428" s="120"/>
      <c r="J428" s="99"/>
      <c r="K428" s="99"/>
      <c r="L428" s="78"/>
      <c r="M428" s="78"/>
      <c r="N428" s="79"/>
    </row>
    <row r="429" spans="1:14" s="80" customFormat="1" ht="14.4" thickBot="1" x14ac:dyDescent="0.35">
      <c r="A429" s="101"/>
      <c r="B429" s="96"/>
      <c r="C429" s="97"/>
      <c r="D429" s="96"/>
      <c r="E429" s="98"/>
      <c r="F429" s="98"/>
      <c r="G429" s="99"/>
      <c r="H429" s="98"/>
      <c r="I429" s="121"/>
      <c r="J429" s="99"/>
      <c r="K429" s="99"/>
      <c r="L429" s="99"/>
      <c r="M429" s="99"/>
      <c r="N429" s="100"/>
    </row>
    <row r="430" spans="1:14" s="80" customFormat="1" x14ac:dyDescent="0.3">
      <c r="A430" s="91"/>
      <c r="B430" s="50"/>
      <c r="C430" s="81"/>
      <c r="D430" s="50"/>
      <c r="E430" s="92"/>
      <c r="F430" s="92"/>
      <c r="G430" s="93"/>
      <c r="H430" s="92"/>
      <c r="I430" s="120"/>
      <c r="J430" s="93"/>
      <c r="K430" s="93"/>
      <c r="L430" s="93"/>
      <c r="M430" s="93"/>
      <c r="N430" s="94"/>
    </row>
    <row r="431" spans="1:14" s="80" customFormat="1" x14ac:dyDescent="0.3">
      <c r="A431" s="95" t="s">
        <v>35</v>
      </c>
      <c r="B431" s="96"/>
      <c r="C431" s="97"/>
      <c r="D431" s="96">
        <f>COUNT(H435:H458)</f>
        <v>24</v>
      </c>
      <c r="E431" s="98"/>
      <c r="F431" s="98"/>
      <c r="G431" s="99"/>
      <c r="H431" s="98"/>
      <c r="I431" s="120"/>
      <c r="J431" s="99"/>
      <c r="K431" s="99"/>
      <c r="L431" s="99"/>
      <c r="M431" s="99"/>
      <c r="N431" s="100"/>
    </row>
    <row r="432" spans="1:14" s="80" customFormat="1" x14ac:dyDescent="0.3">
      <c r="A432" s="95"/>
      <c r="B432" s="96"/>
      <c r="C432" s="97"/>
      <c r="D432" s="96"/>
      <c r="E432" s="98"/>
      <c r="F432" s="98"/>
      <c r="G432" s="99"/>
      <c r="H432" s="98"/>
      <c r="I432" s="120"/>
      <c r="J432" s="99"/>
      <c r="K432" s="99"/>
      <c r="L432" s="99"/>
      <c r="M432" s="99"/>
      <c r="N432" s="100"/>
    </row>
    <row r="433" spans="1:14" s="80" customFormat="1" x14ac:dyDescent="0.3">
      <c r="A433" s="95"/>
      <c r="B433" s="96"/>
      <c r="C433" s="97"/>
      <c r="D433" s="96"/>
      <c r="E433" s="98"/>
      <c r="F433" s="98"/>
      <c r="G433" s="99"/>
      <c r="H433" s="98"/>
      <c r="I433" s="120"/>
      <c r="J433" s="99"/>
      <c r="K433" s="99"/>
      <c r="L433" s="99"/>
      <c r="M433" s="99"/>
      <c r="N433" s="100"/>
    </row>
    <row r="434" spans="1:14" s="80" customFormat="1" x14ac:dyDescent="0.3">
      <c r="A434" s="101"/>
      <c r="B434" s="96"/>
      <c r="C434" s="97"/>
      <c r="D434" s="96"/>
      <c r="E434" s="98"/>
      <c r="F434" s="98"/>
      <c r="G434" s="99"/>
      <c r="H434" s="98"/>
      <c r="I434" s="120"/>
      <c r="J434" s="99"/>
      <c r="K434" s="99"/>
      <c r="L434" s="99"/>
      <c r="M434" s="99"/>
      <c r="N434" s="100"/>
    </row>
    <row r="435" spans="1:14" ht="39.6" x14ac:dyDescent="0.3">
      <c r="A435" s="63">
        <v>36879</v>
      </c>
      <c r="B435" s="87" t="s">
        <v>597</v>
      </c>
      <c r="C435" s="52" t="s">
        <v>203</v>
      </c>
      <c r="D435" s="33" t="s">
        <v>481</v>
      </c>
      <c r="E435" s="53"/>
      <c r="F435" s="53"/>
      <c r="G435" s="56" t="s">
        <v>282</v>
      </c>
      <c r="H435" s="53">
        <v>1</v>
      </c>
      <c r="I435" s="120" t="s">
        <v>63</v>
      </c>
      <c r="J435" s="56" t="s">
        <v>64</v>
      </c>
      <c r="K435" s="8" t="s">
        <v>602</v>
      </c>
      <c r="L435" s="8" t="s">
        <v>470</v>
      </c>
      <c r="M435" s="8" t="s">
        <v>470</v>
      </c>
      <c r="N435" s="41">
        <v>3</v>
      </c>
    </row>
    <row r="436" spans="1:14" ht="26.4" x14ac:dyDescent="0.3">
      <c r="A436" s="63">
        <v>36879</v>
      </c>
      <c r="B436" s="87" t="s">
        <v>597</v>
      </c>
      <c r="C436" s="52" t="s">
        <v>39</v>
      </c>
      <c r="D436" s="33" t="s">
        <v>22</v>
      </c>
      <c r="E436" s="53"/>
      <c r="F436" s="53"/>
      <c r="G436" s="56" t="s">
        <v>476</v>
      </c>
      <c r="H436" s="53">
        <v>3</v>
      </c>
      <c r="I436" s="120" t="s">
        <v>40</v>
      </c>
      <c r="J436" s="56" t="s">
        <v>65</v>
      </c>
      <c r="K436" s="8" t="s">
        <v>470</v>
      </c>
      <c r="L436" s="8" t="s">
        <v>470</v>
      </c>
      <c r="M436" s="8" t="s">
        <v>470</v>
      </c>
      <c r="N436" s="41">
        <v>1</v>
      </c>
    </row>
    <row r="437" spans="1:14" ht="66" x14ac:dyDescent="0.3">
      <c r="A437" s="63">
        <v>36878</v>
      </c>
      <c r="B437" s="87" t="s">
        <v>597</v>
      </c>
      <c r="C437" s="52" t="s">
        <v>23</v>
      </c>
      <c r="D437" s="33" t="s">
        <v>479</v>
      </c>
      <c r="E437" s="53"/>
      <c r="F437" s="53"/>
      <c r="G437" s="56" t="s">
        <v>282</v>
      </c>
      <c r="H437" s="53">
        <v>1</v>
      </c>
      <c r="I437" s="120" t="s">
        <v>641</v>
      </c>
      <c r="J437" s="56" t="s">
        <v>224</v>
      </c>
      <c r="K437" s="56" t="s">
        <v>470</v>
      </c>
      <c r="L437" s="56" t="s">
        <v>470</v>
      </c>
      <c r="M437" s="56" t="s">
        <v>470</v>
      </c>
      <c r="N437" s="62">
        <v>1</v>
      </c>
    </row>
    <row r="438" spans="1:14" ht="39.6" x14ac:dyDescent="0.3">
      <c r="A438" s="63">
        <v>36878</v>
      </c>
      <c r="B438" s="87" t="s">
        <v>597</v>
      </c>
      <c r="C438" s="52" t="s">
        <v>38</v>
      </c>
      <c r="D438" s="33" t="s">
        <v>479</v>
      </c>
      <c r="E438" s="53"/>
      <c r="F438" s="53"/>
      <c r="G438" s="56" t="s">
        <v>282</v>
      </c>
      <c r="H438" s="53">
        <v>3</v>
      </c>
      <c r="I438" s="120" t="s">
        <v>630</v>
      </c>
      <c r="J438" s="56" t="s">
        <v>631</v>
      </c>
      <c r="K438" s="56" t="s">
        <v>470</v>
      </c>
      <c r="L438" s="56" t="s">
        <v>470</v>
      </c>
      <c r="M438" s="56" t="s">
        <v>470</v>
      </c>
      <c r="N438" s="62">
        <v>1</v>
      </c>
    </row>
    <row r="439" spans="1:14" ht="39.6" x14ac:dyDescent="0.3">
      <c r="A439" s="63">
        <v>36878</v>
      </c>
      <c r="B439" s="87" t="s">
        <v>597</v>
      </c>
      <c r="C439" s="52" t="s">
        <v>37</v>
      </c>
      <c r="D439" s="33" t="s">
        <v>479</v>
      </c>
      <c r="E439" s="53"/>
      <c r="F439" s="53"/>
      <c r="G439" s="56" t="s">
        <v>476</v>
      </c>
      <c r="H439" s="53">
        <v>3</v>
      </c>
      <c r="I439" s="120" t="s">
        <v>630</v>
      </c>
      <c r="J439" s="56" t="s">
        <v>631</v>
      </c>
      <c r="K439" s="56" t="s">
        <v>470</v>
      </c>
      <c r="L439" s="56" t="s">
        <v>470</v>
      </c>
      <c r="M439" s="56" t="s">
        <v>470</v>
      </c>
      <c r="N439" s="62">
        <v>1</v>
      </c>
    </row>
    <row r="440" spans="1:14" ht="39.6" x14ac:dyDescent="0.3">
      <c r="A440" s="63">
        <v>36878</v>
      </c>
      <c r="B440" s="87" t="s">
        <v>597</v>
      </c>
      <c r="C440" s="52" t="s">
        <v>625</v>
      </c>
      <c r="D440" s="33" t="s">
        <v>626</v>
      </c>
      <c r="E440" s="53"/>
      <c r="F440" s="53"/>
      <c r="G440" s="56" t="s">
        <v>627</v>
      </c>
      <c r="H440" s="53">
        <v>2</v>
      </c>
      <c r="I440" s="120" t="s">
        <v>628</v>
      </c>
      <c r="J440" s="33" t="s">
        <v>629</v>
      </c>
      <c r="K440" s="56" t="s">
        <v>470</v>
      </c>
      <c r="L440" s="56" t="s">
        <v>470</v>
      </c>
      <c r="M440" s="56" t="s">
        <v>470</v>
      </c>
      <c r="N440" s="62">
        <v>1</v>
      </c>
    </row>
    <row r="441" spans="1:14" ht="40.5" customHeight="1" x14ac:dyDescent="0.3">
      <c r="A441" s="63">
        <v>36875</v>
      </c>
      <c r="B441" s="87" t="s">
        <v>597</v>
      </c>
      <c r="C441" s="52"/>
      <c r="D441" s="33" t="s">
        <v>479</v>
      </c>
      <c r="E441" s="53"/>
      <c r="F441" s="53"/>
      <c r="G441" s="56" t="s">
        <v>282</v>
      </c>
      <c r="H441" s="53">
        <v>1</v>
      </c>
      <c r="I441" s="120" t="s">
        <v>400</v>
      </c>
      <c r="J441" s="33"/>
      <c r="K441" s="56" t="s">
        <v>470</v>
      </c>
      <c r="L441" s="56" t="s">
        <v>470</v>
      </c>
      <c r="M441" s="56" t="s">
        <v>470</v>
      </c>
      <c r="N441" s="62">
        <v>1</v>
      </c>
    </row>
    <row r="442" spans="1:14" ht="40.5" customHeight="1" x14ac:dyDescent="0.3">
      <c r="A442" s="63">
        <v>36875</v>
      </c>
      <c r="B442" s="87" t="s">
        <v>597</v>
      </c>
      <c r="C442" s="52"/>
      <c r="D442" s="33" t="s">
        <v>402</v>
      </c>
      <c r="E442" s="53"/>
      <c r="F442" s="53"/>
      <c r="G442" s="56" t="s">
        <v>627</v>
      </c>
      <c r="H442" s="102">
        <v>36528</v>
      </c>
      <c r="I442" s="120" t="s">
        <v>401</v>
      </c>
      <c r="J442" s="33"/>
      <c r="K442" s="56" t="s">
        <v>470</v>
      </c>
      <c r="L442" s="56" t="s">
        <v>470</v>
      </c>
      <c r="M442" s="56" t="s">
        <v>470</v>
      </c>
      <c r="N442" s="62">
        <v>3</v>
      </c>
    </row>
    <row r="443" spans="1:14" ht="26.4" x14ac:dyDescent="0.3">
      <c r="A443" s="63">
        <v>36875</v>
      </c>
      <c r="B443" s="87" t="s">
        <v>597</v>
      </c>
      <c r="C443" s="52" t="s">
        <v>622</v>
      </c>
      <c r="D443" s="33" t="s">
        <v>390</v>
      </c>
      <c r="E443" s="53"/>
      <c r="F443" s="53"/>
      <c r="G443" s="56" t="s">
        <v>282</v>
      </c>
      <c r="H443" s="53">
        <v>1</v>
      </c>
      <c r="I443" s="120" t="s">
        <v>623</v>
      </c>
      <c r="J443" s="33" t="s">
        <v>624</v>
      </c>
      <c r="K443" s="56" t="s">
        <v>470</v>
      </c>
      <c r="L443" s="56" t="s">
        <v>470</v>
      </c>
      <c r="M443" s="56" t="s">
        <v>470</v>
      </c>
      <c r="N443" s="62">
        <v>1</v>
      </c>
    </row>
    <row r="444" spans="1:14" ht="26.4" x14ac:dyDescent="0.3">
      <c r="A444" s="63">
        <v>36875</v>
      </c>
      <c r="B444" s="87" t="s">
        <v>597</v>
      </c>
      <c r="C444" s="52" t="s">
        <v>1047</v>
      </c>
      <c r="D444" s="33" t="s">
        <v>390</v>
      </c>
      <c r="E444" s="53"/>
      <c r="F444" s="53"/>
      <c r="G444" s="56" t="s">
        <v>282</v>
      </c>
      <c r="H444" s="53">
        <v>1</v>
      </c>
      <c r="I444" s="120" t="s">
        <v>623</v>
      </c>
      <c r="J444" s="33" t="s">
        <v>624</v>
      </c>
      <c r="K444" s="56" t="s">
        <v>470</v>
      </c>
      <c r="L444" s="56" t="s">
        <v>470</v>
      </c>
      <c r="M444" s="56" t="s">
        <v>470</v>
      </c>
      <c r="N444" s="62">
        <v>1</v>
      </c>
    </row>
    <row r="445" spans="1:14" ht="26.4" x14ac:dyDescent="0.3">
      <c r="A445" s="63">
        <v>36875</v>
      </c>
      <c r="B445" s="87" t="s">
        <v>597</v>
      </c>
      <c r="C445" s="52" t="s">
        <v>1046</v>
      </c>
      <c r="D445" s="33" t="s">
        <v>390</v>
      </c>
      <c r="E445" s="53"/>
      <c r="F445" s="53"/>
      <c r="G445" s="56" t="s">
        <v>282</v>
      </c>
      <c r="H445" s="53">
        <v>1</v>
      </c>
      <c r="I445" s="120" t="s">
        <v>623</v>
      </c>
      <c r="J445" s="33" t="s">
        <v>624</v>
      </c>
      <c r="K445" s="56" t="s">
        <v>470</v>
      </c>
      <c r="L445" s="56" t="s">
        <v>470</v>
      </c>
      <c r="M445" s="56" t="s">
        <v>470</v>
      </c>
      <c r="N445" s="62">
        <v>1</v>
      </c>
    </row>
    <row r="446" spans="1:14" ht="26.4" x14ac:dyDescent="0.3">
      <c r="A446" s="63">
        <v>36875</v>
      </c>
      <c r="B446" s="87" t="s">
        <v>597</v>
      </c>
      <c r="C446" s="52" t="s">
        <v>1045</v>
      </c>
      <c r="D446" s="33" t="s">
        <v>390</v>
      </c>
      <c r="E446" s="53"/>
      <c r="F446" s="53"/>
      <c r="G446" s="56" t="s">
        <v>282</v>
      </c>
      <c r="H446" s="53">
        <v>1</v>
      </c>
      <c r="I446" s="120" t="s">
        <v>623</v>
      </c>
      <c r="J446" s="33" t="s">
        <v>624</v>
      </c>
      <c r="K446" s="56" t="s">
        <v>470</v>
      </c>
      <c r="L446" s="56" t="s">
        <v>470</v>
      </c>
      <c r="M446" s="56" t="s">
        <v>470</v>
      </c>
      <c r="N446" s="62">
        <v>1</v>
      </c>
    </row>
    <row r="447" spans="1:14" ht="26.4" x14ac:dyDescent="0.3">
      <c r="A447" s="63">
        <v>36875</v>
      </c>
      <c r="B447" s="87" t="s">
        <v>597</v>
      </c>
      <c r="C447" s="52" t="s">
        <v>1044</v>
      </c>
      <c r="D447" s="33" t="s">
        <v>879</v>
      </c>
      <c r="E447" s="53"/>
      <c r="F447" s="53"/>
      <c r="G447" s="56" t="s">
        <v>282</v>
      </c>
      <c r="H447" s="53">
        <v>1</v>
      </c>
      <c r="I447" s="120" t="s">
        <v>36</v>
      </c>
      <c r="J447" s="33" t="s">
        <v>1039</v>
      </c>
      <c r="K447" s="56" t="s">
        <v>602</v>
      </c>
      <c r="L447" s="56" t="s">
        <v>602</v>
      </c>
      <c r="M447" s="56" t="s">
        <v>602</v>
      </c>
      <c r="N447" s="62">
        <v>1</v>
      </c>
    </row>
    <row r="448" spans="1:14" ht="26.4" x14ac:dyDescent="0.3">
      <c r="A448" s="63">
        <v>36875</v>
      </c>
      <c r="B448" s="87" t="s">
        <v>597</v>
      </c>
      <c r="C448" s="52" t="s">
        <v>1043</v>
      </c>
      <c r="D448" s="33" t="s">
        <v>879</v>
      </c>
      <c r="E448" s="53"/>
      <c r="F448" s="53"/>
      <c r="G448" s="56" t="s">
        <v>282</v>
      </c>
      <c r="H448" s="53">
        <v>1</v>
      </c>
      <c r="I448" s="120" t="s">
        <v>36</v>
      </c>
      <c r="J448" s="33" t="s">
        <v>1039</v>
      </c>
      <c r="K448" s="56" t="s">
        <v>602</v>
      </c>
      <c r="L448" s="56" t="s">
        <v>602</v>
      </c>
      <c r="M448" s="56" t="s">
        <v>602</v>
      </c>
      <c r="N448" s="62">
        <v>1</v>
      </c>
    </row>
    <row r="449" spans="1:14" ht="26.4" x14ac:dyDescent="0.3">
      <c r="A449" s="63">
        <v>36875</v>
      </c>
      <c r="B449" s="87" t="s">
        <v>597</v>
      </c>
      <c r="C449" s="52" t="s">
        <v>1042</v>
      </c>
      <c r="D449" s="33" t="s">
        <v>390</v>
      </c>
      <c r="E449" s="53"/>
      <c r="F449" s="53"/>
      <c r="G449" s="56" t="s">
        <v>282</v>
      </c>
      <c r="H449" s="53">
        <v>1</v>
      </c>
      <c r="I449" s="120" t="s">
        <v>36</v>
      </c>
      <c r="J449" s="33" t="s">
        <v>1039</v>
      </c>
      <c r="K449" s="56" t="s">
        <v>602</v>
      </c>
      <c r="L449" s="56" t="s">
        <v>602</v>
      </c>
      <c r="M449" s="56" t="s">
        <v>602</v>
      </c>
      <c r="N449" s="62">
        <v>1</v>
      </c>
    </row>
    <row r="450" spans="1:14" ht="26.4" x14ac:dyDescent="0.3">
      <c r="A450" s="63">
        <v>36875</v>
      </c>
      <c r="B450" s="87" t="s">
        <v>597</v>
      </c>
      <c r="C450" s="52" t="s">
        <v>1041</v>
      </c>
      <c r="D450" s="33" t="s">
        <v>390</v>
      </c>
      <c r="E450" s="53"/>
      <c r="F450" s="53"/>
      <c r="G450" s="56" t="s">
        <v>282</v>
      </c>
      <c r="H450" s="53">
        <v>1</v>
      </c>
      <c r="I450" s="120" t="s">
        <v>36</v>
      </c>
      <c r="J450" s="33" t="s">
        <v>1039</v>
      </c>
      <c r="K450" s="56" t="s">
        <v>602</v>
      </c>
      <c r="L450" s="56" t="s">
        <v>602</v>
      </c>
      <c r="M450" s="56" t="s">
        <v>602</v>
      </c>
      <c r="N450" s="62">
        <v>1</v>
      </c>
    </row>
    <row r="451" spans="1:14" ht="26.4" x14ac:dyDescent="0.3">
      <c r="A451" s="63">
        <v>36875</v>
      </c>
      <c r="B451" s="87" t="s">
        <v>597</v>
      </c>
      <c r="C451" s="52" t="s">
        <v>1040</v>
      </c>
      <c r="D451" s="33" t="s">
        <v>879</v>
      </c>
      <c r="E451" s="53"/>
      <c r="F451" s="53"/>
      <c r="G451" s="56" t="s">
        <v>282</v>
      </c>
      <c r="H451" s="53">
        <v>1</v>
      </c>
      <c r="I451" s="120" t="s">
        <v>36</v>
      </c>
      <c r="J451" s="33" t="s">
        <v>1039</v>
      </c>
      <c r="K451" s="56" t="s">
        <v>602</v>
      </c>
      <c r="L451" s="56" t="s">
        <v>602</v>
      </c>
      <c r="M451" s="56" t="s">
        <v>602</v>
      </c>
      <c r="N451" s="62">
        <v>1</v>
      </c>
    </row>
    <row r="452" spans="1:14" ht="26.4" x14ac:dyDescent="0.3">
      <c r="A452" s="63">
        <v>36875</v>
      </c>
      <c r="B452" s="87" t="s">
        <v>597</v>
      </c>
      <c r="C452" s="52" t="s">
        <v>1037</v>
      </c>
      <c r="D452" s="33" t="s">
        <v>1038</v>
      </c>
      <c r="E452" s="53"/>
      <c r="F452" s="53"/>
      <c r="G452" s="56" t="s">
        <v>282</v>
      </c>
      <c r="H452" s="53">
        <v>1</v>
      </c>
      <c r="I452" s="120" t="s">
        <v>36</v>
      </c>
      <c r="J452" s="33" t="s">
        <v>1039</v>
      </c>
      <c r="K452" s="56" t="s">
        <v>602</v>
      </c>
      <c r="L452" s="56" t="s">
        <v>602</v>
      </c>
      <c r="M452" s="56" t="s">
        <v>602</v>
      </c>
      <c r="N452" s="62">
        <v>1</v>
      </c>
    </row>
    <row r="453" spans="1:14" ht="39.6" x14ac:dyDescent="0.3">
      <c r="A453" s="63">
        <v>36874</v>
      </c>
      <c r="B453" s="33" t="s">
        <v>480</v>
      </c>
      <c r="C453" s="52" t="s">
        <v>392</v>
      </c>
      <c r="D453" s="33" t="s">
        <v>479</v>
      </c>
      <c r="E453" s="53"/>
      <c r="F453" s="53"/>
      <c r="G453" s="56" t="s">
        <v>282</v>
      </c>
      <c r="H453" s="53">
        <v>3</v>
      </c>
      <c r="I453" s="120" t="s">
        <v>1031</v>
      </c>
      <c r="J453" s="33" t="s">
        <v>1032</v>
      </c>
      <c r="K453" s="56" t="s">
        <v>602</v>
      </c>
      <c r="L453" s="56" t="s">
        <v>470</v>
      </c>
      <c r="M453" s="56" t="s">
        <v>602</v>
      </c>
      <c r="N453" s="62">
        <v>1</v>
      </c>
    </row>
    <row r="454" spans="1:14" ht="40.5" customHeight="1" x14ac:dyDescent="0.3">
      <c r="A454" s="63">
        <v>36874</v>
      </c>
      <c r="B454" s="33" t="s">
        <v>388</v>
      </c>
      <c r="C454" s="52" t="s">
        <v>389</v>
      </c>
      <c r="D454" s="33" t="s">
        <v>390</v>
      </c>
      <c r="E454" s="53"/>
      <c r="F454" s="53"/>
      <c r="G454" s="56" t="s">
        <v>282</v>
      </c>
      <c r="H454" s="53">
        <v>1</v>
      </c>
      <c r="I454" s="120" t="s">
        <v>1033</v>
      </c>
      <c r="J454" s="33" t="s">
        <v>391</v>
      </c>
      <c r="K454" s="56" t="s">
        <v>602</v>
      </c>
      <c r="L454" s="56" t="s">
        <v>602</v>
      </c>
      <c r="M454" s="56" t="s">
        <v>602</v>
      </c>
      <c r="N454" s="62">
        <v>1</v>
      </c>
    </row>
    <row r="455" spans="1:14" x14ac:dyDescent="0.3">
      <c r="A455" s="63">
        <v>36874</v>
      </c>
      <c r="B455" s="87" t="s">
        <v>597</v>
      </c>
      <c r="C455" s="52" t="s">
        <v>384</v>
      </c>
      <c r="D455" s="33" t="s">
        <v>385</v>
      </c>
      <c r="E455" s="53"/>
      <c r="F455" s="53"/>
      <c r="G455" s="56" t="s">
        <v>282</v>
      </c>
      <c r="H455" s="53">
        <v>1</v>
      </c>
      <c r="I455" s="120" t="s">
        <v>386</v>
      </c>
      <c r="J455" s="56" t="s">
        <v>379</v>
      </c>
      <c r="K455" s="56" t="s">
        <v>387</v>
      </c>
      <c r="L455" s="56" t="s">
        <v>470</v>
      </c>
      <c r="M455" s="56" t="s">
        <v>470</v>
      </c>
      <c r="N455" s="62">
        <v>1</v>
      </c>
    </row>
    <row r="456" spans="1:14" x14ac:dyDescent="0.3">
      <c r="A456" s="63">
        <v>36873</v>
      </c>
      <c r="B456" s="87" t="s">
        <v>597</v>
      </c>
      <c r="C456" s="52" t="s">
        <v>746</v>
      </c>
      <c r="D456" s="33" t="s">
        <v>281</v>
      </c>
      <c r="E456" s="53"/>
      <c r="F456" s="53"/>
      <c r="G456" s="56" t="s">
        <v>282</v>
      </c>
      <c r="H456" s="53">
        <v>1</v>
      </c>
      <c r="I456" s="120" t="s">
        <v>283</v>
      </c>
      <c r="J456" s="56" t="s">
        <v>379</v>
      </c>
      <c r="K456" s="56" t="s">
        <v>470</v>
      </c>
      <c r="L456" s="56" t="s">
        <v>470</v>
      </c>
      <c r="M456" s="56" t="s">
        <v>470</v>
      </c>
      <c r="N456" s="62">
        <v>1</v>
      </c>
    </row>
    <row r="457" spans="1:14" x14ac:dyDescent="0.3">
      <c r="A457" s="63">
        <v>36873</v>
      </c>
      <c r="B457" s="87" t="s">
        <v>597</v>
      </c>
      <c r="C457" s="52" t="s">
        <v>381</v>
      </c>
      <c r="D457" s="33" t="s">
        <v>382</v>
      </c>
      <c r="E457" s="53"/>
      <c r="F457" s="53"/>
      <c r="G457" s="56" t="s">
        <v>282</v>
      </c>
      <c r="H457" s="53">
        <v>1</v>
      </c>
      <c r="I457" s="120" t="s">
        <v>383</v>
      </c>
      <c r="J457" s="56" t="s">
        <v>379</v>
      </c>
      <c r="K457" s="56" t="s">
        <v>470</v>
      </c>
      <c r="L457" s="56" t="s">
        <v>470</v>
      </c>
      <c r="M457" s="56" t="s">
        <v>470</v>
      </c>
      <c r="N457" s="62">
        <v>1</v>
      </c>
    </row>
    <row r="458" spans="1:14" ht="39" customHeight="1" x14ac:dyDescent="0.3">
      <c r="A458" s="63">
        <v>36873</v>
      </c>
      <c r="B458" s="87" t="s">
        <v>597</v>
      </c>
      <c r="C458" s="87" t="s">
        <v>1248</v>
      </c>
      <c r="D458" s="87" t="s">
        <v>1034</v>
      </c>
      <c r="E458" s="87"/>
      <c r="F458" s="87"/>
      <c r="G458" s="88" t="s">
        <v>282</v>
      </c>
      <c r="H458" s="59">
        <v>3</v>
      </c>
      <c r="I458" s="120" t="s">
        <v>1035</v>
      </c>
      <c r="J458" s="33" t="s">
        <v>1036</v>
      </c>
      <c r="K458" s="88" t="s">
        <v>602</v>
      </c>
      <c r="L458" s="88" t="s">
        <v>602</v>
      </c>
      <c r="M458" s="88" t="s">
        <v>602</v>
      </c>
      <c r="N458" s="88">
        <v>1</v>
      </c>
    </row>
    <row r="459" spans="1:14" ht="14.4" thickBot="1" x14ac:dyDescent="0.35">
      <c r="A459" s="63"/>
      <c r="B459" s="33"/>
      <c r="C459" s="52"/>
      <c r="D459" s="33"/>
      <c r="E459" s="53"/>
      <c r="F459" s="53"/>
      <c r="G459" s="56"/>
      <c r="H459" s="53"/>
      <c r="I459" s="120"/>
      <c r="J459" s="56"/>
      <c r="K459" s="56"/>
      <c r="L459" s="56"/>
      <c r="M459" s="56"/>
      <c r="N459" s="62"/>
    </row>
    <row r="460" spans="1:14" s="82" customFormat="1" ht="12.75" customHeight="1" x14ac:dyDescent="0.3">
      <c r="A460" s="103" t="s">
        <v>726</v>
      </c>
      <c r="B460" s="103"/>
      <c r="C460" s="86"/>
      <c r="D460" s="104">
        <v>21</v>
      </c>
      <c r="E460" s="86"/>
      <c r="F460" s="86"/>
      <c r="G460" s="86"/>
      <c r="H460" s="86"/>
      <c r="I460" s="120"/>
      <c r="J460" s="86"/>
      <c r="K460" s="86"/>
      <c r="L460" s="86"/>
      <c r="M460" s="86"/>
      <c r="N460" s="86"/>
    </row>
    <row r="461" spans="1:14" s="80" customFormat="1" ht="26.4" x14ac:dyDescent="0.3">
      <c r="A461" s="75">
        <v>36872</v>
      </c>
      <c r="B461" s="87" t="s">
        <v>597</v>
      </c>
      <c r="C461" s="87" t="s">
        <v>604</v>
      </c>
      <c r="D461" s="87" t="s">
        <v>1255</v>
      </c>
      <c r="E461" s="88" t="s">
        <v>270</v>
      </c>
      <c r="F461" s="87"/>
      <c r="G461" s="88" t="s">
        <v>1251</v>
      </c>
      <c r="H461" s="88">
        <v>1</v>
      </c>
      <c r="I461" s="120" t="s">
        <v>1254</v>
      </c>
      <c r="J461" s="87" t="s">
        <v>1243</v>
      </c>
      <c r="K461" s="88" t="s">
        <v>602</v>
      </c>
      <c r="L461" s="88" t="s">
        <v>602</v>
      </c>
      <c r="M461" s="88" t="s">
        <v>602</v>
      </c>
      <c r="N461" s="88">
        <v>1</v>
      </c>
    </row>
    <row r="462" spans="1:14" s="80" customFormat="1" x14ac:dyDescent="0.3">
      <c r="A462" s="75">
        <v>36872</v>
      </c>
      <c r="B462" s="87" t="s">
        <v>597</v>
      </c>
      <c r="C462" s="87" t="s">
        <v>1246</v>
      </c>
      <c r="D462" s="87" t="s">
        <v>879</v>
      </c>
      <c r="E462" s="87"/>
      <c r="F462" s="87"/>
      <c r="G462" s="88" t="s">
        <v>1250</v>
      </c>
      <c r="H462" s="88">
        <v>3</v>
      </c>
      <c r="I462" s="120" t="s">
        <v>271</v>
      </c>
      <c r="J462" s="87" t="s">
        <v>272</v>
      </c>
      <c r="K462" s="88" t="s">
        <v>602</v>
      </c>
      <c r="L462" s="88" t="s">
        <v>470</v>
      </c>
      <c r="M462" s="88" t="s">
        <v>470</v>
      </c>
      <c r="N462" s="88">
        <v>1</v>
      </c>
    </row>
    <row r="463" spans="1:14" s="80" customFormat="1" x14ac:dyDescent="0.3">
      <c r="A463" s="75">
        <v>36872</v>
      </c>
      <c r="B463" s="87" t="s">
        <v>597</v>
      </c>
      <c r="C463" s="87" t="s">
        <v>1247</v>
      </c>
      <c r="D463" s="87" t="s">
        <v>879</v>
      </c>
      <c r="E463" s="87"/>
      <c r="F463" s="87"/>
      <c r="G463" s="88" t="s">
        <v>1250</v>
      </c>
      <c r="H463" s="88">
        <v>3</v>
      </c>
      <c r="I463" s="120" t="s">
        <v>271</v>
      </c>
      <c r="J463" s="87" t="s">
        <v>272</v>
      </c>
      <c r="K463" s="88" t="s">
        <v>602</v>
      </c>
      <c r="L463" s="88" t="s">
        <v>470</v>
      </c>
      <c r="M463" s="88" t="s">
        <v>470</v>
      </c>
      <c r="N463" s="88">
        <v>1</v>
      </c>
    </row>
    <row r="464" spans="1:14" s="80" customFormat="1" ht="26.4" x14ac:dyDescent="0.3">
      <c r="A464" s="75">
        <v>36872</v>
      </c>
      <c r="B464" s="87" t="s">
        <v>597</v>
      </c>
      <c r="C464" s="87" t="s">
        <v>1248</v>
      </c>
      <c r="D464" s="87" t="s">
        <v>1249</v>
      </c>
      <c r="E464" s="87"/>
      <c r="F464" s="87"/>
      <c r="G464" s="88" t="s">
        <v>1250</v>
      </c>
      <c r="H464" s="59">
        <v>3</v>
      </c>
      <c r="I464" s="120" t="s">
        <v>273</v>
      </c>
      <c r="J464" s="87" t="s">
        <v>1252</v>
      </c>
      <c r="K464" s="88" t="s">
        <v>602</v>
      </c>
      <c r="L464" s="88" t="s">
        <v>602</v>
      </c>
      <c r="M464" s="88" t="s">
        <v>602</v>
      </c>
      <c r="N464" s="88">
        <v>1</v>
      </c>
    </row>
    <row r="465" spans="1:14" s="80" customFormat="1" ht="26.4" x14ac:dyDescent="0.3">
      <c r="A465" s="75">
        <v>36871</v>
      </c>
      <c r="B465" s="76" t="s">
        <v>798</v>
      </c>
      <c r="C465" s="77" t="s">
        <v>1236</v>
      </c>
      <c r="D465" s="76" t="s">
        <v>478</v>
      </c>
      <c r="E465" s="59"/>
      <c r="F465" s="59"/>
      <c r="G465" s="78" t="s">
        <v>1237</v>
      </c>
      <c r="H465" s="59">
        <v>3</v>
      </c>
      <c r="I465" s="120" t="s">
        <v>1238</v>
      </c>
      <c r="J465" s="78" t="s">
        <v>1239</v>
      </c>
      <c r="K465" s="78" t="s">
        <v>470</v>
      </c>
      <c r="L465" s="78" t="s">
        <v>470</v>
      </c>
      <c r="M465" s="78" t="s">
        <v>470</v>
      </c>
      <c r="N465" s="79" t="s">
        <v>819</v>
      </c>
    </row>
    <row r="466" spans="1:14" s="80" customFormat="1" x14ac:dyDescent="0.3">
      <c r="A466" s="75">
        <v>36871</v>
      </c>
      <c r="B466" s="76" t="s">
        <v>597</v>
      </c>
      <c r="C466" s="76" t="s">
        <v>1240</v>
      </c>
      <c r="D466" s="76" t="s">
        <v>958</v>
      </c>
      <c r="E466" s="59"/>
      <c r="F466" s="59"/>
      <c r="G466" s="78" t="s">
        <v>245</v>
      </c>
      <c r="H466" s="59">
        <v>1</v>
      </c>
      <c r="I466" s="120" t="s">
        <v>1242</v>
      </c>
      <c r="J466" s="78" t="s">
        <v>1243</v>
      </c>
      <c r="K466" s="78" t="s">
        <v>470</v>
      </c>
      <c r="L466" s="78" t="s">
        <v>470</v>
      </c>
      <c r="M466" s="78" t="s">
        <v>470</v>
      </c>
      <c r="N466" s="79">
        <v>1</v>
      </c>
    </row>
    <row r="467" spans="1:14" s="80" customFormat="1" x14ac:dyDescent="0.3">
      <c r="A467" s="75">
        <v>36871</v>
      </c>
      <c r="B467" s="76" t="s">
        <v>597</v>
      </c>
      <c r="C467" s="76" t="s">
        <v>1241</v>
      </c>
      <c r="D467" s="76" t="s">
        <v>1244</v>
      </c>
      <c r="E467" s="59"/>
      <c r="F467" s="59"/>
      <c r="G467" s="78" t="s">
        <v>245</v>
      </c>
      <c r="H467" s="59">
        <v>1</v>
      </c>
      <c r="I467" s="120" t="s">
        <v>1245</v>
      </c>
      <c r="J467" s="78" t="s">
        <v>1243</v>
      </c>
      <c r="K467" s="78" t="s">
        <v>470</v>
      </c>
      <c r="L467" s="78" t="s">
        <v>470</v>
      </c>
      <c r="M467" s="78" t="s">
        <v>470</v>
      </c>
      <c r="N467" s="79">
        <v>1</v>
      </c>
    </row>
    <row r="468" spans="1:14" s="80" customFormat="1" ht="26.4" x14ac:dyDescent="0.3">
      <c r="A468" s="75">
        <v>36868</v>
      </c>
      <c r="B468" s="76" t="s">
        <v>597</v>
      </c>
      <c r="C468" s="77" t="s">
        <v>240</v>
      </c>
      <c r="D468" s="76" t="s">
        <v>478</v>
      </c>
      <c r="E468" s="59"/>
      <c r="F468" s="59"/>
      <c r="G468" s="78" t="s">
        <v>476</v>
      </c>
      <c r="H468" s="59">
        <v>3</v>
      </c>
      <c r="I468" s="120" t="s">
        <v>246</v>
      </c>
      <c r="J468" s="76" t="s">
        <v>247</v>
      </c>
      <c r="K468" s="78" t="s">
        <v>470</v>
      </c>
      <c r="L468" s="78" t="s">
        <v>470</v>
      </c>
      <c r="M468" s="78" t="s">
        <v>470</v>
      </c>
      <c r="N468" s="79">
        <v>1</v>
      </c>
    </row>
    <row r="469" spans="1:14" s="80" customFormat="1" ht="26.4" x14ac:dyDescent="0.3">
      <c r="A469" s="75">
        <v>36868</v>
      </c>
      <c r="B469" s="76" t="s">
        <v>597</v>
      </c>
      <c r="C469" s="77" t="s">
        <v>875</v>
      </c>
      <c r="D469" s="76" t="s">
        <v>478</v>
      </c>
      <c r="E469" s="59"/>
      <c r="F469" s="59"/>
      <c r="G469" s="78" t="s">
        <v>476</v>
      </c>
      <c r="H469" s="59">
        <v>3</v>
      </c>
      <c r="I469" s="120" t="s">
        <v>1183</v>
      </c>
      <c r="J469" s="76"/>
      <c r="K469" s="78" t="s">
        <v>470</v>
      </c>
      <c r="L469" s="78" t="s">
        <v>470</v>
      </c>
      <c r="M469" s="78" t="s">
        <v>470</v>
      </c>
      <c r="N469" s="79">
        <v>1</v>
      </c>
    </row>
    <row r="470" spans="1:14" s="80" customFormat="1" ht="26.4" x14ac:dyDescent="0.3">
      <c r="A470" s="75">
        <v>36868</v>
      </c>
      <c r="B470" s="76" t="s">
        <v>597</v>
      </c>
      <c r="C470" s="77" t="s">
        <v>241</v>
      </c>
      <c r="D470" s="76" t="s">
        <v>958</v>
      </c>
      <c r="E470" s="59" t="s">
        <v>1235</v>
      </c>
      <c r="F470" s="59"/>
      <c r="G470" s="78" t="s">
        <v>245</v>
      </c>
      <c r="H470" s="59">
        <v>1</v>
      </c>
      <c r="I470" s="120" t="s">
        <v>1232</v>
      </c>
      <c r="J470" s="76" t="s">
        <v>1234</v>
      </c>
      <c r="K470" s="78" t="s">
        <v>470</v>
      </c>
      <c r="L470" s="78" t="s">
        <v>470</v>
      </c>
      <c r="M470" s="78" t="s">
        <v>470</v>
      </c>
      <c r="N470" s="79">
        <v>1</v>
      </c>
    </row>
    <row r="471" spans="1:14" s="80" customFormat="1" ht="26.4" x14ac:dyDescent="0.3">
      <c r="A471" s="75">
        <v>36868</v>
      </c>
      <c r="B471" s="76" t="s">
        <v>597</v>
      </c>
      <c r="C471" s="77" t="s">
        <v>242</v>
      </c>
      <c r="D471" s="76" t="s">
        <v>958</v>
      </c>
      <c r="E471" s="59"/>
      <c r="F471" s="59"/>
      <c r="G471" s="78" t="s">
        <v>476</v>
      </c>
      <c r="H471" s="59">
        <v>3</v>
      </c>
      <c r="I471" s="120" t="s">
        <v>1230</v>
      </c>
      <c r="J471" s="76" t="s">
        <v>1233</v>
      </c>
      <c r="K471" s="78" t="s">
        <v>602</v>
      </c>
      <c r="L471" s="78" t="s">
        <v>602</v>
      </c>
      <c r="M471" s="78" t="s">
        <v>602</v>
      </c>
      <c r="N471" s="79">
        <v>1</v>
      </c>
    </row>
    <row r="472" spans="1:14" s="80" customFormat="1" ht="26.4" x14ac:dyDescent="0.3">
      <c r="A472" s="75">
        <v>36868</v>
      </c>
      <c r="B472" s="76" t="s">
        <v>798</v>
      </c>
      <c r="C472" s="77" t="s">
        <v>243</v>
      </c>
      <c r="D472" s="76" t="s">
        <v>244</v>
      </c>
      <c r="E472" s="59"/>
      <c r="F472" s="59"/>
      <c r="G472" s="78" t="s">
        <v>476</v>
      </c>
      <c r="H472" s="59">
        <v>3</v>
      </c>
      <c r="I472" s="120" t="s">
        <v>1231</v>
      </c>
      <c r="J472" s="78"/>
      <c r="K472" s="78" t="s">
        <v>470</v>
      </c>
      <c r="L472" s="78" t="s">
        <v>470</v>
      </c>
      <c r="M472" s="78" t="s">
        <v>470</v>
      </c>
      <c r="N472" s="79">
        <v>1</v>
      </c>
    </row>
    <row r="473" spans="1:14" s="80" customFormat="1" ht="26.4" x14ac:dyDescent="0.3">
      <c r="A473" s="75">
        <v>36867</v>
      </c>
      <c r="B473" s="76" t="s">
        <v>476</v>
      </c>
      <c r="C473" s="77" t="s">
        <v>343</v>
      </c>
      <c r="D473" s="76" t="s">
        <v>879</v>
      </c>
      <c r="E473" s="59"/>
      <c r="F473" s="59"/>
      <c r="G473" s="78" t="s">
        <v>476</v>
      </c>
      <c r="H473" s="59">
        <v>3</v>
      </c>
      <c r="I473" s="120" t="s">
        <v>238</v>
      </c>
      <c r="J473" s="76" t="s">
        <v>239</v>
      </c>
      <c r="K473" s="78" t="s">
        <v>470</v>
      </c>
      <c r="L473" s="78" t="s">
        <v>470</v>
      </c>
      <c r="M473" s="78" t="s">
        <v>470</v>
      </c>
      <c r="N473" s="79">
        <v>1</v>
      </c>
    </row>
    <row r="474" spans="1:14" s="80" customFormat="1" ht="27.6" x14ac:dyDescent="0.3">
      <c r="A474" s="75">
        <v>36867</v>
      </c>
      <c r="B474" s="76" t="s">
        <v>597</v>
      </c>
      <c r="C474" s="89" t="s">
        <v>875</v>
      </c>
      <c r="D474" s="90" t="s">
        <v>876</v>
      </c>
      <c r="E474" s="87"/>
      <c r="F474" s="87"/>
      <c r="G474" s="88" t="s">
        <v>476</v>
      </c>
      <c r="H474" s="88">
        <v>3</v>
      </c>
      <c r="I474" s="120" t="s">
        <v>877</v>
      </c>
      <c r="J474" s="77" t="s">
        <v>878</v>
      </c>
      <c r="K474" s="78" t="s">
        <v>470</v>
      </c>
      <c r="L474" s="78" t="s">
        <v>470</v>
      </c>
      <c r="M474" s="78" t="s">
        <v>470</v>
      </c>
      <c r="N474" s="79">
        <v>1</v>
      </c>
    </row>
    <row r="475" spans="1:14" s="80" customFormat="1" ht="26.4" x14ac:dyDescent="0.3">
      <c r="A475" s="75">
        <v>36866</v>
      </c>
      <c r="B475" s="76" t="s">
        <v>597</v>
      </c>
      <c r="C475" s="76" t="s">
        <v>436</v>
      </c>
      <c r="D475" s="76" t="s">
        <v>72</v>
      </c>
      <c r="E475" s="59"/>
      <c r="F475" s="59"/>
      <c r="G475" s="78" t="s">
        <v>476</v>
      </c>
      <c r="H475" s="59">
        <v>3</v>
      </c>
      <c r="I475" s="120" t="s">
        <v>437</v>
      </c>
      <c r="J475" s="76" t="s">
        <v>438</v>
      </c>
      <c r="K475" s="78" t="s">
        <v>470</v>
      </c>
      <c r="L475" s="78" t="s">
        <v>470</v>
      </c>
      <c r="M475" s="78" t="s">
        <v>470</v>
      </c>
      <c r="N475" s="79">
        <v>0</v>
      </c>
    </row>
    <row r="476" spans="1:14" s="80" customFormat="1" ht="39.6" x14ac:dyDescent="0.3">
      <c r="A476" s="75">
        <v>36866</v>
      </c>
      <c r="B476" s="76" t="s">
        <v>597</v>
      </c>
      <c r="C476" s="77" t="s">
        <v>439</v>
      </c>
      <c r="D476" s="76" t="s">
        <v>958</v>
      </c>
      <c r="E476" s="59"/>
      <c r="F476" s="59"/>
      <c r="G476" s="78" t="s">
        <v>476</v>
      </c>
      <c r="H476" s="59">
        <v>3</v>
      </c>
      <c r="I476" s="120" t="s">
        <v>442</v>
      </c>
      <c r="J476" s="76" t="s">
        <v>438</v>
      </c>
      <c r="K476" s="78" t="s">
        <v>602</v>
      </c>
      <c r="L476" s="78" t="s">
        <v>602</v>
      </c>
      <c r="M476" s="78" t="s">
        <v>602</v>
      </c>
      <c r="N476" s="79">
        <v>0</v>
      </c>
    </row>
    <row r="477" spans="1:14" s="80" customFormat="1" ht="39.6" x14ac:dyDescent="0.3">
      <c r="A477" s="75">
        <v>36866</v>
      </c>
      <c r="B477" s="76" t="s">
        <v>597</v>
      </c>
      <c r="C477" s="77" t="s">
        <v>440</v>
      </c>
      <c r="D477" s="76" t="s">
        <v>958</v>
      </c>
      <c r="E477" s="59"/>
      <c r="F477" s="59"/>
      <c r="G477" s="78" t="s">
        <v>476</v>
      </c>
      <c r="H477" s="59">
        <v>3</v>
      </c>
      <c r="I477" s="120" t="s">
        <v>442</v>
      </c>
      <c r="J477" s="76" t="s">
        <v>438</v>
      </c>
      <c r="K477" s="78" t="s">
        <v>602</v>
      </c>
      <c r="L477" s="78" t="s">
        <v>602</v>
      </c>
      <c r="M477" s="78" t="s">
        <v>602</v>
      </c>
      <c r="N477" s="79">
        <v>0</v>
      </c>
    </row>
    <row r="478" spans="1:14" s="80" customFormat="1" ht="39.6" x14ac:dyDescent="0.3">
      <c r="A478" s="75">
        <v>36866</v>
      </c>
      <c r="B478" s="76" t="s">
        <v>597</v>
      </c>
      <c r="C478" s="77" t="s">
        <v>441</v>
      </c>
      <c r="D478" s="76" t="s">
        <v>958</v>
      </c>
      <c r="E478" s="59"/>
      <c r="F478" s="59"/>
      <c r="G478" s="78" t="s">
        <v>476</v>
      </c>
      <c r="H478" s="59">
        <v>3</v>
      </c>
      <c r="I478" s="120" t="s">
        <v>442</v>
      </c>
      <c r="J478" s="76" t="s">
        <v>438</v>
      </c>
      <c r="K478" s="78" t="s">
        <v>602</v>
      </c>
      <c r="L478" s="78" t="s">
        <v>602</v>
      </c>
      <c r="M478" s="78" t="s">
        <v>602</v>
      </c>
      <c r="N478" s="79">
        <v>0</v>
      </c>
    </row>
    <row r="479" spans="1:14" s="80" customFormat="1" x14ac:dyDescent="0.3">
      <c r="A479" s="75">
        <v>36866</v>
      </c>
      <c r="B479" s="76" t="s">
        <v>443</v>
      </c>
      <c r="C479" s="77" t="s">
        <v>864</v>
      </c>
      <c r="D479" s="76" t="s">
        <v>478</v>
      </c>
      <c r="E479" s="59"/>
      <c r="F479" s="59"/>
      <c r="G479" s="78" t="s">
        <v>476</v>
      </c>
      <c r="H479" s="59">
        <v>3</v>
      </c>
      <c r="I479" s="120" t="s">
        <v>865</v>
      </c>
      <c r="J479" s="76" t="s">
        <v>866</v>
      </c>
      <c r="K479" s="78" t="s">
        <v>470</v>
      </c>
      <c r="L479" s="78" t="s">
        <v>470</v>
      </c>
      <c r="M479" s="78" t="s">
        <v>470</v>
      </c>
      <c r="N479" s="79">
        <v>0</v>
      </c>
    </row>
    <row r="480" spans="1:14" s="80" customFormat="1" ht="39.6" x14ac:dyDescent="0.3">
      <c r="A480" s="75">
        <v>36866</v>
      </c>
      <c r="B480" s="76" t="s">
        <v>867</v>
      </c>
      <c r="C480" s="77" t="s">
        <v>868</v>
      </c>
      <c r="D480" s="76" t="s">
        <v>958</v>
      </c>
      <c r="E480" s="59"/>
      <c r="F480" s="59"/>
      <c r="G480" s="78" t="s">
        <v>869</v>
      </c>
      <c r="H480" s="59">
        <v>1</v>
      </c>
      <c r="I480" s="120" t="s">
        <v>870</v>
      </c>
      <c r="J480" s="76" t="s">
        <v>871</v>
      </c>
      <c r="K480" s="78" t="s">
        <v>602</v>
      </c>
      <c r="L480" s="78" t="s">
        <v>470</v>
      </c>
      <c r="M480" s="78" t="s">
        <v>602</v>
      </c>
      <c r="N480" s="79">
        <v>0</v>
      </c>
    </row>
    <row r="481" spans="1:14" s="80" customFormat="1" ht="14.4" thickBot="1" x14ac:dyDescent="0.35">
      <c r="A481" s="75">
        <v>36866</v>
      </c>
      <c r="B481" s="76" t="s">
        <v>872</v>
      </c>
      <c r="C481" s="77"/>
      <c r="D481" s="76"/>
      <c r="E481" s="59"/>
      <c r="F481" s="59"/>
      <c r="G481" s="78" t="s">
        <v>476</v>
      </c>
      <c r="H481" s="59">
        <v>3</v>
      </c>
      <c r="I481" s="121" t="s">
        <v>873</v>
      </c>
      <c r="J481" s="76" t="s">
        <v>874</v>
      </c>
      <c r="K481" s="78" t="s">
        <v>602</v>
      </c>
      <c r="L481" s="78" t="s">
        <v>470</v>
      </c>
      <c r="M481" s="78" t="s">
        <v>602</v>
      </c>
      <c r="N481" s="79">
        <v>0</v>
      </c>
    </row>
    <row r="482" spans="1:14" s="82" customFormat="1" ht="15.75" customHeight="1" x14ac:dyDescent="0.3">
      <c r="A482" s="103" t="s">
        <v>727</v>
      </c>
      <c r="B482" s="103"/>
      <c r="C482" s="81">
        <f>COUNT(H483:H494)</f>
        <v>11</v>
      </c>
      <c r="D482" s="48"/>
      <c r="E482" s="46"/>
      <c r="F482" s="46"/>
      <c r="G482" s="47"/>
      <c r="H482" s="46"/>
      <c r="I482" s="120"/>
      <c r="J482" s="48"/>
      <c r="K482" s="47"/>
      <c r="L482" s="47"/>
      <c r="M482" s="47"/>
      <c r="N482" s="72"/>
    </row>
    <row r="483" spans="1:14" s="80" customFormat="1" ht="39.6" x14ac:dyDescent="0.3">
      <c r="A483" s="75">
        <v>36865</v>
      </c>
      <c r="B483" s="76" t="s">
        <v>597</v>
      </c>
      <c r="C483" s="77" t="s">
        <v>746</v>
      </c>
      <c r="D483" s="76" t="s">
        <v>842</v>
      </c>
      <c r="E483" s="59" t="s">
        <v>972</v>
      </c>
      <c r="F483" s="59" t="s">
        <v>973</v>
      </c>
      <c r="G483" s="78" t="s">
        <v>1211</v>
      </c>
      <c r="H483" s="59">
        <v>1</v>
      </c>
      <c r="I483" s="120" t="s">
        <v>431</v>
      </c>
      <c r="J483" s="76" t="s">
        <v>432</v>
      </c>
      <c r="K483" s="78" t="s">
        <v>470</v>
      </c>
      <c r="L483" s="78" t="s">
        <v>470</v>
      </c>
      <c r="M483" s="78" t="s">
        <v>470</v>
      </c>
      <c r="N483" s="79">
        <v>1</v>
      </c>
    </row>
    <row r="484" spans="1:14" ht="26.4" x14ac:dyDescent="0.3">
      <c r="A484" s="63">
        <v>36865</v>
      </c>
      <c r="B484" s="33" t="s">
        <v>822</v>
      </c>
      <c r="C484" s="52" t="s">
        <v>433</v>
      </c>
      <c r="D484" s="33" t="s">
        <v>958</v>
      </c>
      <c r="E484" s="53"/>
      <c r="F484" s="53" t="s">
        <v>346</v>
      </c>
      <c r="G484" s="56" t="s">
        <v>827</v>
      </c>
      <c r="H484" s="53">
        <v>1</v>
      </c>
      <c r="I484" s="120" t="s">
        <v>434</v>
      </c>
      <c r="J484" s="33" t="s">
        <v>430</v>
      </c>
      <c r="K484" s="56" t="s">
        <v>470</v>
      </c>
      <c r="L484" s="56" t="s">
        <v>470</v>
      </c>
      <c r="M484" s="56" t="s">
        <v>470</v>
      </c>
      <c r="N484" s="62">
        <v>1</v>
      </c>
    </row>
    <row r="485" spans="1:14" x14ac:dyDescent="0.3">
      <c r="A485" s="63">
        <v>36865</v>
      </c>
      <c r="B485" s="33" t="s">
        <v>476</v>
      </c>
      <c r="C485" s="52" t="s">
        <v>991</v>
      </c>
      <c r="D485" s="33" t="s">
        <v>478</v>
      </c>
      <c r="E485" s="53"/>
      <c r="F485" s="53"/>
      <c r="G485" s="56" t="s">
        <v>435</v>
      </c>
      <c r="H485" s="53">
        <v>3</v>
      </c>
      <c r="I485" s="120" t="s">
        <v>338</v>
      </c>
      <c r="J485" s="33" t="s">
        <v>339</v>
      </c>
      <c r="K485" s="56" t="s">
        <v>470</v>
      </c>
      <c r="L485" s="56" t="s">
        <v>470</v>
      </c>
      <c r="M485" s="56" t="s">
        <v>470</v>
      </c>
      <c r="N485" s="62">
        <v>1</v>
      </c>
    </row>
    <row r="486" spans="1:14" ht="26.4" x14ac:dyDescent="0.3">
      <c r="A486" s="63">
        <v>36864</v>
      </c>
      <c r="B486" s="42" t="s">
        <v>822</v>
      </c>
      <c r="C486" s="38" t="s">
        <v>72</v>
      </c>
      <c r="D486" s="19" t="s">
        <v>72</v>
      </c>
      <c r="E486" s="18"/>
      <c r="F486" s="18"/>
      <c r="G486" s="20" t="s">
        <v>673</v>
      </c>
      <c r="H486" s="20">
        <v>1</v>
      </c>
      <c r="I486" s="120" t="s">
        <v>1217</v>
      </c>
      <c r="J486" s="52" t="s">
        <v>1224</v>
      </c>
      <c r="K486" s="56" t="s">
        <v>470</v>
      </c>
      <c r="L486" s="56" t="s">
        <v>470</v>
      </c>
      <c r="M486" s="56" t="s">
        <v>470</v>
      </c>
      <c r="N486" s="62">
        <v>1</v>
      </c>
    </row>
    <row r="487" spans="1:14" ht="26.4" x14ac:dyDescent="0.3">
      <c r="A487" s="63">
        <v>36864</v>
      </c>
      <c r="B487" s="33" t="s">
        <v>476</v>
      </c>
      <c r="C487" s="52" t="s">
        <v>991</v>
      </c>
      <c r="D487" s="33" t="s">
        <v>478</v>
      </c>
      <c r="E487" s="53"/>
      <c r="F487" s="53"/>
      <c r="G487" s="56" t="s">
        <v>966</v>
      </c>
      <c r="H487" s="53">
        <v>3</v>
      </c>
      <c r="I487" s="120" t="s">
        <v>1205</v>
      </c>
      <c r="J487" s="33" t="s">
        <v>1204</v>
      </c>
      <c r="K487" s="56" t="s">
        <v>470</v>
      </c>
      <c r="L487" s="56" t="s">
        <v>470</v>
      </c>
      <c r="M487" s="56" t="s">
        <v>470</v>
      </c>
      <c r="N487" s="62">
        <v>1</v>
      </c>
    </row>
    <row r="488" spans="1:14" ht="26.4" x14ac:dyDescent="0.3">
      <c r="A488" s="63">
        <v>36861</v>
      </c>
      <c r="B488" s="33" t="s">
        <v>597</v>
      </c>
      <c r="C488" s="52" t="s">
        <v>1208</v>
      </c>
      <c r="D488" s="33" t="s">
        <v>1209</v>
      </c>
      <c r="E488" s="53" t="s">
        <v>88</v>
      </c>
      <c r="F488" s="53" t="s">
        <v>1213</v>
      </c>
      <c r="G488" s="56" t="s">
        <v>827</v>
      </c>
      <c r="H488" s="53">
        <v>1</v>
      </c>
      <c r="I488" s="120" t="s">
        <v>743</v>
      </c>
      <c r="J488" s="33" t="s">
        <v>1210</v>
      </c>
      <c r="K488" s="56" t="s">
        <v>470</v>
      </c>
      <c r="L488" s="56" t="s">
        <v>470</v>
      </c>
      <c r="M488" s="56" t="s">
        <v>470</v>
      </c>
      <c r="N488" s="62">
        <v>1</v>
      </c>
    </row>
    <row r="489" spans="1:14" ht="26.4" x14ac:dyDescent="0.3">
      <c r="A489" s="63">
        <v>36861</v>
      </c>
      <c r="B489" s="33" t="s">
        <v>597</v>
      </c>
      <c r="C489" s="52" t="s">
        <v>746</v>
      </c>
      <c r="D489" s="33" t="s">
        <v>842</v>
      </c>
      <c r="E489" s="53" t="s">
        <v>972</v>
      </c>
      <c r="F489" s="53" t="s">
        <v>973</v>
      </c>
      <c r="G489" s="56" t="s">
        <v>1211</v>
      </c>
      <c r="H489" s="53">
        <v>1</v>
      </c>
      <c r="I489" s="120" t="s">
        <v>1215</v>
      </c>
      <c r="J489" s="33" t="s">
        <v>1214</v>
      </c>
      <c r="K489" s="56" t="s">
        <v>470</v>
      </c>
      <c r="L489" s="56" t="s">
        <v>470</v>
      </c>
      <c r="M489" s="56" t="s">
        <v>470</v>
      </c>
      <c r="N489" s="62">
        <v>1</v>
      </c>
    </row>
    <row r="490" spans="1:14" x14ac:dyDescent="0.3">
      <c r="A490" s="63">
        <v>36861</v>
      </c>
      <c r="B490" s="33" t="s">
        <v>476</v>
      </c>
      <c r="C490" s="52" t="s">
        <v>991</v>
      </c>
      <c r="D490" s="33" t="s">
        <v>478</v>
      </c>
      <c r="E490" s="53"/>
      <c r="F490" s="53"/>
      <c r="G490" s="56"/>
      <c r="H490" s="53">
        <v>3</v>
      </c>
      <c r="I490" s="120" t="s">
        <v>338</v>
      </c>
      <c r="J490" s="33" t="s">
        <v>339</v>
      </c>
      <c r="K490" s="56" t="s">
        <v>470</v>
      </c>
      <c r="L490" s="56" t="s">
        <v>470</v>
      </c>
      <c r="M490" s="56" t="s">
        <v>470</v>
      </c>
      <c r="N490" s="62">
        <v>1</v>
      </c>
    </row>
    <row r="491" spans="1:14" x14ac:dyDescent="0.3">
      <c r="A491" s="63">
        <v>36861</v>
      </c>
      <c r="B491" s="33" t="s">
        <v>798</v>
      </c>
      <c r="C491" s="52" t="s">
        <v>1212</v>
      </c>
      <c r="D491" s="33" t="s">
        <v>478</v>
      </c>
      <c r="E491" s="53"/>
      <c r="F491" s="53"/>
      <c r="G491" s="56"/>
      <c r="H491" s="53" t="s">
        <v>816</v>
      </c>
      <c r="I491" s="120" t="s">
        <v>1216</v>
      </c>
      <c r="J491" s="33" t="s">
        <v>816</v>
      </c>
      <c r="K491" s="56"/>
      <c r="L491" s="56"/>
      <c r="M491" s="56"/>
      <c r="N491" s="62"/>
    </row>
    <row r="492" spans="1:14" ht="26.4" x14ac:dyDescent="0.3">
      <c r="A492" s="63">
        <v>36860</v>
      </c>
      <c r="B492" s="33" t="s">
        <v>476</v>
      </c>
      <c r="C492" s="52" t="s">
        <v>802</v>
      </c>
      <c r="D492" s="33" t="s">
        <v>478</v>
      </c>
      <c r="E492" s="53"/>
      <c r="F492" s="53"/>
      <c r="G492" s="56" t="s">
        <v>478</v>
      </c>
      <c r="H492" s="53">
        <v>1</v>
      </c>
      <c r="I492" s="120" t="s">
        <v>1206</v>
      </c>
      <c r="J492" s="33" t="s">
        <v>1207</v>
      </c>
      <c r="K492" s="56" t="s">
        <v>470</v>
      </c>
      <c r="L492" s="56" t="s">
        <v>470</v>
      </c>
      <c r="M492" s="56" t="s">
        <v>470</v>
      </c>
      <c r="N492" s="62">
        <v>1</v>
      </c>
    </row>
    <row r="493" spans="1:14" ht="26.4" x14ac:dyDescent="0.3">
      <c r="A493" s="63">
        <v>36860</v>
      </c>
      <c r="B493" s="33" t="s">
        <v>476</v>
      </c>
      <c r="C493" s="52" t="s">
        <v>991</v>
      </c>
      <c r="D493" s="33" t="s">
        <v>478</v>
      </c>
      <c r="E493" s="53"/>
      <c r="F493" s="53"/>
      <c r="G493" s="56" t="s">
        <v>966</v>
      </c>
      <c r="H493" s="53">
        <v>3</v>
      </c>
      <c r="I493" s="120" t="s">
        <v>1205</v>
      </c>
      <c r="J493" s="33" t="s">
        <v>1204</v>
      </c>
      <c r="K493" s="56" t="s">
        <v>470</v>
      </c>
      <c r="L493" s="56" t="s">
        <v>470</v>
      </c>
      <c r="M493" s="56" t="s">
        <v>470</v>
      </c>
      <c r="N493" s="62">
        <v>1</v>
      </c>
    </row>
    <row r="494" spans="1:14" ht="27" thickBot="1" x14ac:dyDescent="0.35">
      <c r="A494" s="63">
        <v>36859</v>
      </c>
      <c r="B494" s="33" t="s">
        <v>597</v>
      </c>
      <c r="C494" s="52" t="s">
        <v>802</v>
      </c>
      <c r="D494" s="33" t="s">
        <v>478</v>
      </c>
      <c r="E494" s="53"/>
      <c r="F494" s="53"/>
      <c r="G494" s="56" t="s">
        <v>966</v>
      </c>
      <c r="H494" s="53">
        <v>3</v>
      </c>
      <c r="I494" s="121" t="s">
        <v>1203</v>
      </c>
      <c r="J494" s="33" t="s">
        <v>1204</v>
      </c>
      <c r="K494" s="56" t="s">
        <v>470</v>
      </c>
      <c r="L494" s="56" t="s">
        <v>470</v>
      </c>
      <c r="M494" s="56" t="s">
        <v>470</v>
      </c>
      <c r="N494" s="62">
        <v>1</v>
      </c>
    </row>
    <row r="495" spans="1:14" x14ac:dyDescent="0.3">
      <c r="A495" s="49" t="s">
        <v>728</v>
      </c>
      <c r="B495" s="50"/>
      <c r="C495" s="45">
        <v>8</v>
      </c>
      <c r="D495" s="44"/>
      <c r="E495" s="46"/>
      <c r="F495" s="46"/>
      <c r="G495" s="44"/>
      <c r="H495" s="46"/>
      <c r="I495" s="120"/>
      <c r="J495" s="47"/>
      <c r="K495" s="47"/>
      <c r="L495" s="47"/>
      <c r="M495" s="47"/>
      <c r="N495" s="51"/>
    </row>
    <row r="496" spans="1:14" ht="52.8" x14ac:dyDescent="0.3">
      <c r="A496" s="63">
        <v>36858</v>
      </c>
      <c r="B496" s="33" t="s">
        <v>597</v>
      </c>
      <c r="C496" s="52" t="s">
        <v>342</v>
      </c>
      <c r="D496" s="33" t="s">
        <v>481</v>
      </c>
      <c r="E496" s="53" t="s">
        <v>344</v>
      </c>
      <c r="F496" s="53" t="s">
        <v>346</v>
      </c>
      <c r="G496" s="56" t="s">
        <v>345</v>
      </c>
      <c r="H496" s="53">
        <v>1</v>
      </c>
      <c r="I496" s="120" t="s">
        <v>347</v>
      </c>
      <c r="J496" s="33" t="s">
        <v>1196</v>
      </c>
      <c r="K496" s="56" t="s">
        <v>470</v>
      </c>
      <c r="L496" s="56" t="s">
        <v>470</v>
      </c>
      <c r="M496" s="56" t="s">
        <v>470</v>
      </c>
      <c r="N496" s="62">
        <v>1</v>
      </c>
    </row>
    <row r="497" spans="1:14" ht="52.8" x14ac:dyDescent="0.3">
      <c r="A497" s="63">
        <v>36858</v>
      </c>
      <c r="B497" s="33" t="s">
        <v>597</v>
      </c>
      <c r="C497" s="52" t="s">
        <v>343</v>
      </c>
      <c r="D497" s="33" t="s">
        <v>481</v>
      </c>
      <c r="E497" s="53" t="s">
        <v>344</v>
      </c>
      <c r="F497" s="53" t="s">
        <v>346</v>
      </c>
      <c r="G497" s="56" t="s">
        <v>345</v>
      </c>
      <c r="H497" s="53">
        <v>1</v>
      </c>
      <c r="I497" s="120" t="s">
        <v>347</v>
      </c>
      <c r="J497" s="33" t="s">
        <v>1196</v>
      </c>
      <c r="K497" s="56" t="s">
        <v>470</v>
      </c>
      <c r="L497" s="56" t="s">
        <v>470</v>
      </c>
      <c r="M497" s="56" t="s">
        <v>470</v>
      </c>
      <c r="N497" s="62">
        <v>1</v>
      </c>
    </row>
    <row r="498" spans="1:14" x14ac:dyDescent="0.3">
      <c r="A498" s="63">
        <v>36858</v>
      </c>
      <c r="B498" s="33" t="s">
        <v>476</v>
      </c>
      <c r="C498" s="52" t="s">
        <v>981</v>
      </c>
      <c r="D498" s="33" t="s">
        <v>478</v>
      </c>
      <c r="E498" s="53"/>
      <c r="F498" s="53"/>
      <c r="G498" s="56"/>
      <c r="H498" s="53">
        <v>3</v>
      </c>
      <c r="I498" s="120" t="s">
        <v>338</v>
      </c>
      <c r="J498" s="33" t="s">
        <v>339</v>
      </c>
      <c r="K498" s="56" t="s">
        <v>470</v>
      </c>
      <c r="L498" s="56" t="s">
        <v>470</v>
      </c>
      <c r="M498" s="56" t="s">
        <v>470</v>
      </c>
      <c r="N498" s="62">
        <v>1</v>
      </c>
    </row>
    <row r="499" spans="1:14" x14ac:dyDescent="0.3">
      <c r="A499" s="63">
        <v>36857</v>
      </c>
      <c r="B499" s="33" t="s">
        <v>476</v>
      </c>
      <c r="C499" s="52" t="s">
        <v>991</v>
      </c>
      <c r="D499" s="33" t="s">
        <v>478</v>
      </c>
      <c r="E499" s="53"/>
      <c r="F499" s="53"/>
      <c r="G499" s="56"/>
      <c r="H499" s="53">
        <v>3</v>
      </c>
      <c r="I499" s="120" t="s">
        <v>675</v>
      </c>
      <c r="J499" s="56"/>
      <c r="K499" s="56" t="s">
        <v>470</v>
      </c>
      <c r="L499" s="56" t="s">
        <v>470</v>
      </c>
      <c r="M499" s="56" t="s">
        <v>470</v>
      </c>
      <c r="N499" s="62">
        <v>1</v>
      </c>
    </row>
    <row r="500" spans="1:14" ht="26.4" x14ac:dyDescent="0.3">
      <c r="A500" s="63">
        <v>36852</v>
      </c>
      <c r="B500" s="33" t="s">
        <v>1202</v>
      </c>
      <c r="C500" s="52" t="s">
        <v>671</v>
      </c>
      <c r="D500" s="33" t="s">
        <v>72</v>
      </c>
      <c r="E500" s="53" t="s">
        <v>672</v>
      </c>
      <c r="F500" s="53"/>
      <c r="G500" s="56" t="s">
        <v>673</v>
      </c>
      <c r="H500" s="53">
        <v>1</v>
      </c>
      <c r="I500" s="120" t="s">
        <v>674</v>
      </c>
      <c r="J500" s="33" t="s">
        <v>670</v>
      </c>
      <c r="K500" s="56" t="s">
        <v>470</v>
      </c>
      <c r="L500" s="56" t="s">
        <v>470</v>
      </c>
      <c r="M500" s="56" t="s">
        <v>470</v>
      </c>
      <c r="N500" s="62">
        <v>1</v>
      </c>
    </row>
    <row r="501" spans="1:14" x14ac:dyDescent="0.3">
      <c r="A501" s="63">
        <v>36852</v>
      </c>
      <c r="B501" s="33" t="s">
        <v>798</v>
      </c>
      <c r="C501" s="52" t="s">
        <v>669</v>
      </c>
      <c r="D501" s="33" t="s">
        <v>478</v>
      </c>
      <c r="E501" s="53"/>
      <c r="F501" s="53"/>
      <c r="G501" s="56"/>
      <c r="H501" s="53">
        <v>1</v>
      </c>
      <c r="I501" s="120" t="s">
        <v>1201</v>
      </c>
      <c r="J501" s="33" t="s">
        <v>670</v>
      </c>
      <c r="K501" s="56" t="s">
        <v>470</v>
      </c>
      <c r="L501" s="56" t="s">
        <v>470</v>
      </c>
      <c r="M501" s="56" t="s">
        <v>470</v>
      </c>
      <c r="N501" s="62">
        <v>1</v>
      </c>
    </row>
    <row r="502" spans="1:14" ht="39.6" x14ac:dyDescent="0.3">
      <c r="A502" s="17">
        <v>36852</v>
      </c>
      <c r="B502" s="33" t="s">
        <v>597</v>
      </c>
      <c r="C502" s="52" t="s">
        <v>567</v>
      </c>
      <c r="D502" s="33" t="s">
        <v>570</v>
      </c>
      <c r="E502" s="53"/>
      <c r="F502" s="53"/>
      <c r="G502" s="56"/>
      <c r="H502" s="53">
        <v>3</v>
      </c>
      <c r="I502" s="120" t="s">
        <v>571</v>
      </c>
      <c r="J502" s="33" t="s">
        <v>667</v>
      </c>
      <c r="K502" s="56" t="s">
        <v>470</v>
      </c>
      <c r="L502" s="56" t="s">
        <v>470</v>
      </c>
      <c r="M502" s="56" t="s">
        <v>602</v>
      </c>
      <c r="N502" s="62">
        <v>1</v>
      </c>
    </row>
    <row r="503" spans="1:14" ht="39.6" x14ac:dyDescent="0.3">
      <c r="A503" s="17">
        <v>36852</v>
      </c>
      <c r="B503" s="33" t="s">
        <v>597</v>
      </c>
      <c r="C503" s="52" t="s">
        <v>568</v>
      </c>
      <c r="D503" s="33" t="s">
        <v>570</v>
      </c>
      <c r="E503" s="53"/>
      <c r="F503" s="53"/>
      <c r="G503" s="56"/>
      <c r="H503" s="53">
        <v>3</v>
      </c>
      <c r="I503" s="120" t="s">
        <v>571</v>
      </c>
      <c r="J503" s="33" t="s">
        <v>667</v>
      </c>
      <c r="K503" s="56" t="s">
        <v>470</v>
      </c>
      <c r="L503" s="56" t="s">
        <v>470</v>
      </c>
      <c r="M503" s="56" t="s">
        <v>602</v>
      </c>
      <c r="N503" s="62">
        <v>1</v>
      </c>
    </row>
    <row r="504" spans="1:14" ht="40.200000000000003" thickBot="1" x14ac:dyDescent="0.35">
      <c r="A504" s="17">
        <v>36852</v>
      </c>
      <c r="B504" s="33" t="s">
        <v>597</v>
      </c>
      <c r="C504" s="52" t="s">
        <v>569</v>
      </c>
      <c r="D504" s="33" t="s">
        <v>570</v>
      </c>
      <c r="E504" s="53"/>
      <c r="F504" s="53"/>
      <c r="G504" s="56"/>
      <c r="H504" s="53">
        <v>1</v>
      </c>
      <c r="I504" s="121" t="s">
        <v>572</v>
      </c>
      <c r="J504" s="33" t="s">
        <v>668</v>
      </c>
      <c r="K504" s="56" t="s">
        <v>470</v>
      </c>
      <c r="L504" s="56" t="s">
        <v>470</v>
      </c>
      <c r="M504" s="56" t="s">
        <v>470</v>
      </c>
      <c r="N504" s="62">
        <v>1</v>
      </c>
    </row>
    <row r="505" spans="1:14" x14ac:dyDescent="0.3">
      <c r="A505" s="49" t="s">
        <v>729</v>
      </c>
      <c r="B505" s="50"/>
      <c r="C505" s="45">
        <v>28</v>
      </c>
      <c r="D505" s="44"/>
      <c r="E505" s="46"/>
      <c r="F505" s="46"/>
      <c r="G505" s="44"/>
      <c r="H505" s="46"/>
      <c r="I505" s="120"/>
      <c r="J505" s="47"/>
      <c r="K505" s="47"/>
      <c r="L505" s="47"/>
      <c r="M505" s="47"/>
      <c r="N505" s="51"/>
    </row>
    <row r="506" spans="1:14" ht="26.4" x14ac:dyDescent="0.3">
      <c r="A506" s="17">
        <v>36851</v>
      </c>
      <c r="B506" s="33" t="s">
        <v>597</v>
      </c>
      <c r="C506" s="52" t="s">
        <v>984</v>
      </c>
      <c r="D506" s="54" t="s">
        <v>987</v>
      </c>
      <c r="E506" s="61" t="s">
        <v>968</v>
      </c>
      <c r="F506" s="53" t="s">
        <v>994</v>
      </c>
      <c r="G506" s="56"/>
      <c r="H506" s="53">
        <v>1</v>
      </c>
      <c r="I506" s="120" t="s">
        <v>995</v>
      </c>
      <c r="J506" s="55" t="s">
        <v>996</v>
      </c>
      <c r="K506" s="56" t="s">
        <v>470</v>
      </c>
      <c r="L506" s="56" t="s">
        <v>470</v>
      </c>
      <c r="M506" s="56" t="s">
        <v>470</v>
      </c>
      <c r="N506" s="62">
        <v>1</v>
      </c>
    </row>
    <row r="507" spans="1:14" ht="26.4" x14ac:dyDescent="0.3">
      <c r="A507" s="17">
        <v>36851</v>
      </c>
      <c r="B507" s="33" t="s">
        <v>597</v>
      </c>
      <c r="C507" s="52" t="s">
        <v>985</v>
      </c>
      <c r="D507" s="54" t="s">
        <v>987</v>
      </c>
      <c r="E507" s="61" t="s">
        <v>968</v>
      </c>
      <c r="F507" s="53" t="s">
        <v>997</v>
      </c>
      <c r="G507" s="56"/>
      <c r="H507" s="53">
        <v>1</v>
      </c>
      <c r="I507" s="120" t="s">
        <v>995</v>
      </c>
      <c r="J507" s="55" t="s">
        <v>996</v>
      </c>
      <c r="K507" s="56" t="s">
        <v>470</v>
      </c>
      <c r="L507" s="56" t="s">
        <v>470</v>
      </c>
      <c r="M507" s="56" t="s">
        <v>470</v>
      </c>
      <c r="N507" s="62">
        <v>1</v>
      </c>
    </row>
    <row r="508" spans="1:14" ht="26.4" x14ac:dyDescent="0.3">
      <c r="A508" s="17">
        <v>36851</v>
      </c>
      <c r="B508" s="33" t="s">
        <v>597</v>
      </c>
      <c r="C508" s="52" t="s">
        <v>998</v>
      </c>
      <c r="D508" s="54" t="s">
        <v>987</v>
      </c>
      <c r="E508" s="61" t="s">
        <v>968</v>
      </c>
      <c r="F508" s="53" t="s">
        <v>999</v>
      </c>
      <c r="G508" s="56"/>
      <c r="H508" s="53">
        <v>1</v>
      </c>
      <c r="I508" s="120" t="s">
        <v>995</v>
      </c>
      <c r="J508" s="55" t="s">
        <v>996</v>
      </c>
      <c r="K508" s="56" t="s">
        <v>470</v>
      </c>
      <c r="L508" s="56" t="s">
        <v>470</v>
      </c>
      <c r="M508" s="56" t="s">
        <v>470</v>
      </c>
      <c r="N508" s="62">
        <v>1</v>
      </c>
    </row>
    <row r="509" spans="1:14" ht="26.4" x14ac:dyDescent="0.3">
      <c r="A509" s="17">
        <v>36851</v>
      </c>
      <c r="B509" s="33" t="s">
        <v>597</v>
      </c>
      <c r="C509" s="52" t="s">
        <v>986</v>
      </c>
      <c r="D509" s="54" t="s">
        <v>987</v>
      </c>
      <c r="E509" s="61" t="s">
        <v>968</v>
      </c>
      <c r="F509" s="53" t="s">
        <v>971</v>
      </c>
      <c r="G509" s="56"/>
      <c r="H509" s="53">
        <v>1</v>
      </c>
      <c r="I509" s="120" t="s">
        <v>995</v>
      </c>
      <c r="J509" s="55" t="s">
        <v>996</v>
      </c>
      <c r="K509" s="56" t="s">
        <v>470</v>
      </c>
      <c r="L509" s="56" t="s">
        <v>470</v>
      </c>
      <c r="M509" s="56" t="s">
        <v>470</v>
      </c>
      <c r="N509" s="62">
        <v>1</v>
      </c>
    </row>
    <row r="510" spans="1:14" ht="39.6" x14ac:dyDescent="0.3">
      <c r="A510" s="17">
        <v>36851</v>
      </c>
      <c r="B510" s="33" t="s">
        <v>597</v>
      </c>
      <c r="C510" s="52" t="s">
        <v>746</v>
      </c>
      <c r="D510" s="33" t="s">
        <v>958</v>
      </c>
      <c r="E510" s="53" t="s">
        <v>816</v>
      </c>
      <c r="F510" s="53" t="s">
        <v>816</v>
      </c>
      <c r="G510" s="56" t="s">
        <v>992</v>
      </c>
      <c r="H510" s="53">
        <v>1</v>
      </c>
      <c r="I510" s="120" t="s">
        <v>1000</v>
      </c>
      <c r="J510" s="33" t="s">
        <v>993</v>
      </c>
      <c r="K510" s="56" t="s">
        <v>470</v>
      </c>
      <c r="L510" s="56" t="s">
        <v>470</v>
      </c>
      <c r="M510" s="56" t="s">
        <v>470</v>
      </c>
      <c r="N510" s="62">
        <v>1</v>
      </c>
    </row>
    <row r="511" spans="1:14" x14ac:dyDescent="0.3">
      <c r="A511" s="17">
        <v>36851</v>
      </c>
      <c r="B511" s="33" t="s">
        <v>798</v>
      </c>
      <c r="C511" s="52" t="s">
        <v>988</v>
      </c>
      <c r="D511" s="33" t="s">
        <v>478</v>
      </c>
      <c r="E511" s="53"/>
      <c r="F511" s="53"/>
      <c r="G511" s="56"/>
      <c r="H511" s="53">
        <v>3</v>
      </c>
      <c r="I511" s="120" t="s">
        <v>989</v>
      </c>
      <c r="J511" s="56" t="s">
        <v>816</v>
      </c>
      <c r="K511" s="56" t="s">
        <v>470</v>
      </c>
      <c r="L511" s="56" t="s">
        <v>470</v>
      </c>
      <c r="M511" s="56" t="s">
        <v>470</v>
      </c>
      <c r="N511" s="56" t="s">
        <v>816</v>
      </c>
    </row>
    <row r="512" spans="1:14" x14ac:dyDescent="0.3">
      <c r="A512" s="17">
        <v>36851</v>
      </c>
      <c r="B512" s="33" t="s">
        <v>798</v>
      </c>
      <c r="C512" s="52" t="s">
        <v>981</v>
      </c>
      <c r="D512" s="33" t="s">
        <v>478</v>
      </c>
      <c r="E512" s="53"/>
      <c r="F512" s="53"/>
      <c r="G512" s="56"/>
      <c r="H512" s="53">
        <v>3</v>
      </c>
      <c r="I512" s="120" t="s">
        <v>990</v>
      </c>
      <c r="J512" s="33" t="s">
        <v>839</v>
      </c>
      <c r="K512" s="56" t="s">
        <v>470</v>
      </c>
      <c r="L512" s="56" t="s">
        <v>470</v>
      </c>
      <c r="M512" s="56" t="s">
        <v>470</v>
      </c>
      <c r="N512" s="56" t="s">
        <v>816</v>
      </c>
    </row>
    <row r="513" spans="1:14" ht="26.4" x14ac:dyDescent="0.3">
      <c r="A513" s="17">
        <v>36851</v>
      </c>
      <c r="B513" s="33" t="s">
        <v>798</v>
      </c>
      <c r="C513" s="52" t="s">
        <v>991</v>
      </c>
      <c r="D513" s="33" t="s">
        <v>478</v>
      </c>
      <c r="E513" s="53"/>
      <c r="F513" s="53"/>
      <c r="G513" s="56"/>
      <c r="H513" s="53">
        <v>3</v>
      </c>
      <c r="I513" s="120" t="s">
        <v>1180</v>
      </c>
      <c r="J513" s="56" t="s">
        <v>816</v>
      </c>
      <c r="K513" s="56" t="s">
        <v>470</v>
      </c>
      <c r="L513" s="56" t="s">
        <v>470</v>
      </c>
      <c r="M513" s="56" t="s">
        <v>470</v>
      </c>
      <c r="N513" s="56" t="s">
        <v>816</v>
      </c>
    </row>
    <row r="514" spans="1:14" ht="39.6" x14ac:dyDescent="0.3">
      <c r="A514" s="17">
        <v>36850</v>
      </c>
      <c r="B514" s="33" t="s">
        <v>597</v>
      </c>
      <c r="C514" s="33" t="s">
        <v>746</v>
      </c>
      <c r="D514" s="33" t="s">
        <v>842</v>
      </c>
      <c r="E514" s="53" t="s">
        <v>972</v>
      </c>
      <c r="F514" s="53" t="s">
        <v>973</v>
      </c>
      <c r="G514" s="33" t="s">
        <v>958</v>
      </c>
      <c r="H514" s="53">
        <v>1</v>
      </c>
      <c r="I514" s="120" t="s">
        <v>1000</v>
      </c>
      <c r="J514" s="33" t="s">
        <v>956</v>
      </c>
      <c r="K514" s="56" t="s">
        <v>470</v>
      </c>
      <c r="L514" s="56" t="s">
        <v>470</v>
      </c>
      <c r="M514" s="56" t="s">
        <v>470</v>
      </c>
      <c r="N514" s="62">
        <v>1</v>
      </c>
    </row>
    <row r="515" spans="1:14" x14ac:dyDescent="0.3">
      <c r="A515" s="17">
        <v>36850</v>
      </c>
      <c r="B515" s="33" t="s">
        <v>597</v>
      </c>
      <c r="C515" s="33" t="s">
        <v>957</v>
      </c>
      <c r="D515" s="33" t="s">
        <v>958</v>
      </c>
      <c r="E515" s="53"/>
      <c r="F515" s="53"/>
      <c r="G515" s="54" t="s">
        <v>742</v>
      </c>
      <c r="H515" s="53">
        <v>3</v>
      </c>
      <c r="I515" s="120" t="s">
        <v>962</v>
      </c>
      <c r="J515" s="33" t="s">
        <v>963</v>
      </c>
      <c r="K515" s="56" t="s">
        <v>470</v>
      </c>
      <c r="L515" s="56" t="s">
        <v>470</v>
      </c>
      <c r="M515" s="56" t="s">
        <v>470</v>
      </c>
      <c r="N515" s="62">
        <v>1</v>
      </c>
    </row>
    <row r="516" spans="1:14" ht="39.6" x14ac:dyDescent="0.3">
      <c r="A516" s="17">
        <v>36850</v>
      </c>
      <c r="B516" s="33" t="s">
        <v>597</v>
      </c>
      <c r="C516" s="33" t="s">
        <v>959</v>
      </c>
      <c r="D516" s="33" t="s">
        <v>960</v>
      </c>
      <c r="E516" s="53"/>
      <c r="F516" s="53"/>
      <c r="G516" s="33" t="s">
        <v>966</v>
      </c>
      <c r="H516" s="53">
        <v>3</v>
      </c>
      <c r="I516" s="120" t="s">
        <v>965</v>
      </c>
      <c r="J516" s="33" t="s">
        <v>189</v>
      </c>
      <c r="K516" s="56" t="s">
        <v>470</v>
      </c>
      <c r="L516" s="56" t="s">
        <v>470</v>
      </c>
      <c r="M516" s="56" t="s">
        <v>470</v>
      </c>
      <c r="N516" s="62">
        <v>1</v>
      </c>
    </row>
    <row r="517" spans="1:14" ht="39.6" x14ac:dyDescent="0.3">
      <c r="A517" s="17">
        <v>36850</v>
      </c>
      <c r="B517" s="33" t="s">
        <v>798</v>
      </c>
      <c r="C517" s="52" t="s">
        <v>979</v>
      </c>
      <c r="D517" s="33" t="s">
        <v>478</v>
      </c>
      <c r="E517" s="53"/>
      <c r="F517" s="53"/>
      <c r="G517" s="54" t="s">
        <v>745</v>
      </c>
      <c r="H517" s="53">
        <v>3</v>
      </c>
      <c r="I517" s="120" t="s">
        <v>980</v>
      </c>
      <c r="J517" s="33" t="s">
        <v>982</v>
      </c>
      <c r="K517" s="56" t="s">
        <v>470</v>
      </c>
      <c r="L517" s="56" t="s">
        <v>470</v>
      </c>
      <c r="M517" s="56" t="s">
        <v>470</v>
      </c>
      <c r="N517" s="62">
        <v>1</v>
      </c>
    </row>
    <row r="518" spans="1:14" ht="39.6" x14ac:dyDescent="0.3">
      <c r="A518" s="17">
        <v>36850</v>
      </c>
      <c r="B518" s="33" t="s">
        <v>798</v>
      </c>
      <c r="C518" s="52" t="s">
        <v>981</v>
      </c>
      <c r="D518" s="33" t="s">
        <v>478</v>
      </c>
      <c r="E518" s="53"/>
      <c r="F518" s="53"/>
      <c r="G518" s="54" t="s">
        <v>745</v>
      </c>
      <c r="H518" s="53">
        <v>3</v>
      </c>
      <c r="I518" s="120" t="s">
        <v>983</v>
      </c>
      <c r="J518" s="33" t="s">
        <v>982</v>
      </c>
      <c r="K518" s="56" t="s">
        <v>470</v>
      </c>
      <c r="L518" s="56" t="s">
        <v>470</v>
      </c>
      <c r="M518" s="56" t="s">
        <v>470</v>
      </c>
      <c r="N518" s="62">
        <v>1</v>
      </c>
    </row>
    <row r="519" spans="1:14" ht="66" x14ac:dyDescent="0.3">
      <c r="A519" s="17">
        <v>36850</v>
      </c>
      <c r="B519" s="33" t="s">
        <v>798</v>
      </c>
      <c r="C519" s="52" t="s">
        <v>741</v>
      </c>
      <c r="D519" s="33" t="s">
        <v>478</v>
      </c>
      <c r="E519" s="53"/>
      <c r="F519" s="53"/>
      <c r="G519" s="54" t="s">
        <v>742</v>
      </c>
      <c r="H519" s="53">
        <v>1</v>
      </c>
      <c r="I519" s="120" t="s">
        <v>1181</v>
      </c>
      <c r="J519" s="33" t="s">
        <v>744</v>
      </c>
      <c r="K519" s="56" t="s">
        <v>470</v>
      </c>
      <c r="L519" s="56" t="s">
        <v>470</v>
      </c>
      <c r="M519" s="56" t="s">
        <v>470</v>
      </c>
      <c r="N519" s="20">
        <v>1</v>
      </c>
    </row>
    <row r="520" spans="1:14" ht="39.6" x14ac:dyDescent="0.3">
      <c r="A520" s="17">
        <v>36850</v>
      </c>
      <c r="B520" s="33" t="s">
        <v>798</v>
      </c>
      <c r="C520" s="52" t="s">
        <v>741</v>
      </c>
      <c r="D520" s="33" t="s">
        <v>478</v>
      </c>
      <c r="E520" s="53"/>
      <c r="F520" s="53"/>
      <c r="G520" s="54" t="s">
        <v>742</v>
      </c>
      <c r="H520" s="53">
        <v>1</v>
      </c>
      <c r="I520" s="120" t="s">
        <v>743</v>
      </c>
      <c r="J520" s="33" t="s">
        <v>956</v>
      </c>
      <c r="K520" s="56" t="s">
        <v>470</v>
      </c>
      <c r="L520" s="56" t="s">
        <v>470</v>
      </c>
      <c r="M520" s="56" t="s">
        <v>470</v>
      </c>
      <c r="N520" s="20">
        <v>1</v>
      </c>
    </row>
    <row r="521" spans="1:14" ht="39.6" x14ac:dyDescent="0.3">
      <c r="A521" s="17">
        <v>36847</v>
      </c>
      <c r="B521" s="33" t="s">
        <v>597</v>
      </c>
      <c r="C521" s="52" t="s">
        <v>840</v>
      </c>
      <c r="D521" s="33" t="s">
        <v>976</v>
      </c>
      <c r="E521" s="53" t="s">
        <v>974</v>
      </c>
      <c r="F521" s="53" t="s">
        <v>975</v>
      </c>
      <c r="G521" s="33" t="s">
        <v>958</v>
      </c>
      <c r="H521" s="53">
        <v>1</v>
      </c>
      <c r="I521" s="120" t="s">
        <v>1000</v>
      </c>
      <c r="J521" s="33" t="s">
        <v>956</v>
      </c>
      <c r="K521" s="56" t="s">
        <v>470</v>
      </c>
      <c r="L521" s="56" t="s">
        <v>470</v>
      </c>
      <c r="M521" s="56" t="s">
        <v>470</v>
      </c>
      <c r="N521" s="20">
        <v>1</v>
      </c>
    </row>
    <row r="522" spans="1:14" ht="39.6" x14ac:dyDescent="0.3">
      <c r="A522" s="17">
        <v>36847</v>
      </c>
      <c r="B522" s="33" t="s">
        <v>597</v>
      </c>
      <c r="C522" s="52" t="s">
        <v>841</v>
      </c>
      <c r="D522" s="33" t="s">
        <v>481</v>
      </c>
      <c r="E522" s="53" t="s">
        <v>843</v>
      </c>
      <c r="F522" s="53" t="s">
        <v>845</v>
      </c>
      <c r="G522" s="54" t="s">
        <v>844</v>
      </c>
      <c r="H522" s="53">
        <v>1</v>
      </c>
      <c r="I522" s="120" t="s">
        <v>846</v>
      </c>
      <c r="J522" s="33" t="s">
        <v>956</v>
      </c>
      <c r="K522" s="56" t="s">
        <v>470</v>
      </c>
      <c r="L522" s="56" t="s">
        <v>602</v>
      </c>
      <c r="M522" s="56" t="s">
        <v>470</v>
      </c>
      <c r="N522" s="20">
        <v>1</v>
      </c>
    </row>
    <row r="523" spans="1:14" x14ac:dyDescent="0.3">
      <c r="A523" s="17">
        <v>36847</v>
      </c>
      <c r="B523" s="33" t="s">
        <v>597</v>
      </c>
      <c r="C523" s="52" t="s">
        <v>835</v>
      </c>
      <c r="D523" s="33" t="s">
        <v>479</v>
      </c>
      <c r="E523" s="53" t="s">
        <v>844</v>
      </c>
      <c r="F523" s="53"/>
      <c r="G523" s="54" t="s">
        <v>836</v>
      </c>
      <c r="H523" s="53">
        <v>3</v>
      </c>
      <c r="I523" s="120" t="s">
        <v>847</v>
      </c>
      <c r="J523" s="33" t="s">
        <v>848</v>
      </c>
      <c r="K523" s="56" t="s">
        <v>470</v>
      </c>
      <c r="L523" s="56" t="s">
        <v>470</v>
      </c>
      <c r="M523" s="56" t="s">
        <v>470</v>
      </c>
      <c r="N523" s="20">
        <v>1</v>
      </c>
    </row>
    <row r="524" spans="1:14" x14ac:dyDescent="0.3">
      <c r="A524" s="17">
        <v>36847</v>
      </c>
      <c r="B524" s="33" t="s">
        <v>798</v>
      </c>
      <c r="C524" s="52" t="s">
        <v>479</v>
      </c>
      <c r="D524" s="33" t="s">
        <v>849</v>
      </c>
      <c r="E524" s="53" t="s">
        <v>844</v>
      </c>
      <c r="F524" s="53" t="s">
        <v>844</v>
      </c>
      <c r="G524" s="54" t="s">
        <v>805</v>
      </c>
      <c r="H524" s="53">
        <v>3</v>
      </c>
      <c r="I524" s="120" t="s">
        <v>850</v>
      </c>
      <c r="J524" s="33" t="s">
        <v>851</v>
      </c>
      <c r="K524" s="56" t="s">
        <v>470</v>
      </c>
      <c r="L524" s="56" t="s">
        <v>470</v>
      </c>
      <c r="M524" s="56" t="s">
        <v>470</v>
      </c>
      <c r="N524" s="20">
        <v>0</v>
      </c>
    </row>
    <row r="525" spans="1:14" ht="39.6" x14ac:dyDescent="0.3">
      <c r="A525" s="17">
        <v>36846</v>
      </c>
      <c r="B525" s="33" t="s">
        <v>597</v>
      </c>
      <c r="C525" s="33" t="s">
        <v>832</v>
      </c>
      <c r="D525" s="33" t="s">
        <v>479</v>
      </c>
      <c r="E525" s="33" t="s">
        <v>967</v>
      </c>
      <c r="F525" s="33" t="s">
        <v>968</v>
      </c>
      <c r="G525" s="54" t="s">
        <v>740</v>
      </c>
      <c r="H525" s="53">
        <v>1</v>
      </c>
      <c r="I525" s="120" t="s">
        <v>961</v>
      </c>
      <c r="J525" s="33" t="s">
        <v>969</v>
      </c>
      <c r="K525" s="56" t="s">
        <v>470</v>
      </c>
      <c r="L525" s="56" t="s">
        <v>470</v>
      </c>
      <c r="M525" s="56" t="s">
        <v>470</v>
      </c>
      <c r="N525" s="20">
        <v>1</v>
      </c>
    </row>
    <row r="526" spans="1:14" ht="39.6" x14ac:dyDescent="0.3">
      <c r="A526" s="17">
        <v>36846</v>
      </c>
      <c r="B526" s="33" t="s">
        <v>597</v>
      </c>
      <c r="C526" s="33" t="s">
        <v>833</v>
      </c>
      <c r="D526" s="33" t="s">
        <v>479</v>
      </c>
      <c r="E526" s="33" t="s">
        <v>970</v>
      </c>
      <c r="F526" s="33" t="s">
        <v>968</v>
      </c>
      <c r="G526" s="54" t="s">
        <v>740</v>
      </c>
      <c r="H526" s="53">
        <v>1</v>
      </c>
      <c r="I526" s="120" t="s">
        <v>961</v>
      </c>
      <c r="J526" s="33" t="s">
        <v>969</v>
      </c>
      <c r="K526" s="56" t="s">
        <v>470</v>
      </c>
      <c r="L526" s="56" t="s">
        <v>470</v>
      </c>
      <c r="M526" s="56" t="s">
        <v>470</v>
      </c>
      <c r="N526" s="20">
        <v>1</v>
      </c>
    </row>
    <row r="527" spans="1:14" ht="39.6" x14ac:dyDescent="0.3">
      <c r="A527" s="17">
        <v>36846</v>
      </c>
      <c r="B527" s="33" t="s">
        <v>597</v>
      </c>
      <c r="C527" s="33" t="s">
        <v>834</v>
      </c>
      <c r="D527" s="33" t="s">
        <v>479</v>
      </c>
      <c r="E527" s="33" t="s">
        <v>971</v>
      </c>
      <c r="F527" s="33" t="s">
        <v>968</v>
      </c>
      <c r="G527" s="54" t="s">
        <v>740</v>
      </c>
      <c r="H527" s="53">
        <v>1</v>
      </c>
      <c r="I527" s="120" t="s">
        <v>961</v>
      </c>
      <c r="J527" s="33" t="s">
        <v>969</v>
      </c>
      <c r="K527" s="56" t="s">
        <v>470</v>
      </c>
      <c r="L527" s="56" t="s">
        <v>470</v>
      </c>
      <c r="M527" s="56" t="s">
        <v>470</v>
      </c>
      <c r="N527" s="20">
        <v>1</v>
      </c>
    </row>
    <row r="528" spans="1:14" ht="26.4" x14ac:dyDescent="0.3">
      <c r="A528" s="17">
        <v>36846</v>
      </c>
      <c r="B528" s="33" t="s">
        <v>597</v>
      </c>
      <c r="C528" s="33" t="s">
        <v>852</v>
      </c>
      <c r="D528" s="33" t="s">
        <v>479</v>
      </c>
      <c r="E528" s="53"/>
      <c r="F528" s="53"/>
      <c r="G528" s="54" t="s">
        <v>740</v>
      </c>
      <c r="H528" s="53">
        <v>1</v>
      </c>
      <c r="I528" s="120" t="s">
        <v>961</v>
      </c>
      <c r="J528" s="33" t="s">
        <v>816</v>
      </c>
      <c r="K528" s="56" t="s">
        <v>470</v>
      </c>
      <c r="L528" s="56" t="s">
        <v>470</v>
      </c>
      <c r="M528" s="56" t="s">
        <v>470</v>
      </c>
      <c r="N528" s="20">
        <v>1</v>
      </c>
    </row>
    <row r="529" spans="1:14" x14ac:dyDescent="0.3">
      <c r="A529" s="17">
        <v>36846</v>
      </c>
      <c r="B529" s="33" t="s">
        <v>476</v>
      </c>
      <c r="C529" s="52" t="s">
        <v>837</v>
      </c>
      <c r="D529" s="33" t="s">
        <v>478</v>
      </c>
      <c r="E529" s="53"/>
      <c r="F529" s="53"/>
      <c r="G529" s="54" t="s">
        <v>476</v>
      </c>
      <c r="H529" s="53">
        <v>3</v>
      </c>
      <c r="I529" s="120" t="s">
        <v>838</v>
      </c>
      <c r="J529" s="33" t="s">
        <v>839</v>
      </c>
      <c r="K529" s="56" t="s">
        <v>470</v>
      </c>
      <c r="L529" s="56" t="s">
        <v>470</v>
      </c>
      <c r="M529" s="56" t="s">
        <v>470</v>
      </c>
      <c r="N529" s="20">
        <v>1</v>
      </c>
    </row>
    <row r="530" spans="1:14" ht="52.8" x14ac:dyDescent="0.3">
      <c r="A530" s="17">
        <v>36845</v>
      </c>
      <c r="B530" s="33" t="s">
        <v>597</v>
      </c>
      <c r="C530" s="52" t="s">
        <v>828</v>
      </c>
      <c r="D530" s="52" t="s">
        <v>826</v>
      </c>
      <c r="E530" s="53" t="s">
        <v>831</v>
      </c>
      <c r="F530" s="18"/>
      <c r="G530" s="54" t="s">
        <v>827</v>
      </c>
      <c r="H530" s="53">
        <v>1</v>
      </c>
      <c r="I530" s="120" t="s">
        <v>853</v>
      </c>
      <c r="J530" s="33" t="s">
        <v>830</v>
      </c>
      <c r="K530" s="56" t="s">
        <v>470</v>
      </c>
      <c r="L530" s="56" t="s">
        <v>470</v>
      </c>
      <c r="M530" s="56" t="s">
        <v>470</v>
      </c>
      <c r="N530" s="20">
        <v>0</v>
      </c>
    </row>
    <row r="531" spans="1:14" ht="52.8" x14ac:dyDescent="0.3">
      <c r="A531" s="17">
        <v>36845</v>
      </c>
      <c r="B531" s="33" t="s">
        <v>597</v>
      </c>
      <c r="C531" s="52" t="s">
        <v>829</v>
      </c>
      <c r="D531" s="52" t="s">
        <v>825</v>
      </c>
      <c r="E531" s="53" t="s">
        <v>831</v>
      </c>
      <c r="F531" s="18"/>
      <c r="G531" s="54" t="s">
        <v>827</v>
      </c>
      <c r="H531" s="53">
        <v>1</v>
      </c>
      <c r="I531" s="120" t="s">
        <v>853</v>
      </c>
      <c r="J531" s="33" t="s">
        <v>830</v>
      </c>
      <c r="K531" s="56" t="s">
        <v>470</v>
      </c>
      <c r="L531" s="56" t="s">
        <v>470</v>
      </c>
      <c r="M531" s="56" t="s">
        <v>470</v>
      </c>
      <c r="N531" s="20">
        <v>0</v>
      </c>
    </row>
    <row r="532" spans="1:14" ht="26.4" x14ac:dyDescent="0.3">
      <c r="A532" s="17">
        <v>36845</v>
      </c>
      <c r="B532" s="33" t="s">
        <v>822</v>
      </c>
      <c r="C532" s="52" t="s">
        <v>823</v>
      </c>
      <c r="D532" s="33" t="s">
        <v>479</v>
      </c>
      <c r="E532" s="53" t="s">
        <v>566</v>
      </c>
      <c r="F532" s="53"/>
      <c r="G532" s="33" t="s">
        <v>854</v>
      </c>
      <c r="H532" s="53">
        <v>3</v>
      </c>
      <c r="I532" s="120" t="s">
        <v>565</v>
      </c>
      <c r="J532" s="33" t="s">
        <v>824</v>
      </c>
      <c r="K532" s="56" t="s">
        <v>470</v>
      </c>
      <c r="L532" s="56" t="s">
        <v>470</v>
      </c>
      <c r="M532" s="56" t="s">
        <v>470</v>
      </c>
      <c r="N532" s="20">
        <v>2</v>
      </c>
    </row>
    <row r="533" spans="1:14" ht="14.4" thickBot="1" x14ac:dyDescent="0.35">
      <c r="A533" s="17">
        <v>36845</v>
      </c>
      <c r="B533" s="33" t="s">
        <v>476</v>
      </c>
      <c r="C533" s="52" t="s">
        <v>818</v>
      </c>
      <c r="D533" s="19" t="s">
        <v>819</v>
      </c>
      <c r="E533" s="53"/>
      <c r="F533" s="53"/>
      <c r="G533" s="54" t="s">
        <v>476</v>
      </c>
      <c r="H533" s="53">
        <v>3</v>
      </c>
      <c r="I533" s="121" t="s">
        <v>820</v>
      </c>
      <c r="J533" s="33" t="s">
        <v>821</v>
      </c>
      <c r="K533" s="56" t="s">
        <v>470</v>
      </c>
      <c r="L533" s="56" t="s">
        <v>470</v>
      </c>
      <c r="M533" s="56" t="s">
        <v>470</v>
      </c>
      <c r="N533" s="20">
        <v>1</v>
      </c>
    </row>
    <row r="534" spans="1:14" x14ac:dyDescent="0.3">
      <c r="A534" s="49" t="s">
        <v>99</v>
      </c>
      <c r="B534" s="50"/>
      <c r="C534" s="45">
        <v>10</v>
      </c>
      <c r="D534" s="44"/>
      <c r="E534" s="46"/>
      <c r="F534" s="46"/>
      <c r="G534" s="44"/>
      <c r="H534" s="46"/>
      <c r="I534" s="120"/>
      <c r="J534" s="47"/>
      <c r="K534" s="47"/>
      <c r="L534" s="47"/>
      <c r="M534" s="47"/>
      <c r="N534" s="51"/>
    </row>
    <row r="535" spans="1:14" x14ac:dyDescent="0.3">
      <c r="A535" s="17">
        <v>36844</v>
      </c>
      <c r="B535" s="33" t="s">
        <v>798</v>
      </c>
      <c r="C535" s="52" t="s">
        <v>802</v>
      </c>
      <c r="D535" s="33" t="s">
        <v>478</v>
      </c>
      <c r="E535" s="53"/>
      <c r="F535" s="53"/>
      <c r="G535" s="54" t="s">
        <v>805</v>
      </c>
      <c r="H535" s="53">
        <v>3</v>
      </c>
      <c r="I535" s="120" t="s">
        <v>803</v>
      </c>
      <c r="J535" s="55" t="s">
        <v>804</v>
      </c>
      <c r="K535" s="56" t="s">
        <v>470</v>
      </c>
      <c r="L535" s="56" t="s">
        <v>470</v>
      </c>
      <c r="M535" s="56" t="s">
        <v>602</v>
      </c>
      <c r="N535" s="20">
        <v>0</v>
      </c>
    </row>
    <row r="536" spans="1:14" x14ac:dyDescent="0.3">
      <c r="A536" s="17">
        <v>36844</v>
      </c>
      <c r="B536" s="33" t="s">
        <v>476</v>
      </c>
      <c r="C536" s="52" t="s">
        <v>799</v>
      </c>
      <c r="D536" s="33" t="s">
        <v>478</v>
      </c>
      <c r="E536" s="53"/>
      <c r="F536" s="53"/>
      <c r="G536" s="54"/>
      <c r="H536" s="53">
        <v>3</v>
      </c>
      <c r="I536" s="120" t="s">
        <v>800</v>
      </c>
      <c r="J536" s="55" t="s">
        <v>801</v>
      </c>
      <c r="K536" s="56" t="s">
        <v>470</v>
      </c>
      <c r="L536" s="56" t="s">
        <v>470</v>
      </c>
      <c r="M536" s="56" t="s">
        <v>470</v>
      </c>
      <c r="N536" s="20">
        <v>0</v>
      </c>
    </row>
    <row r="537" spans="1:14" ht="26.4" x14ac:dyDescent="0.3">
      <c r="A537" s="17">
        <v>36844</v>
      </c>
      <c r="B537" s="54" t="s">
        <v>597</v>
      </c>
      <c r="C537" s="52" t="s">
        <v>23</v>
      </c>
      <c r="D537" s="33" t="s">
        <v>22</v>
      </c>
      <c r="E537" s="53" t="s">
        <v>795</v>
      </c>
      <c r="F537" s="53"/>
      <c r="G537" s="54" t="s">
        <v>796</v>
      </c>
      <c r="H537" s="53">
        <v>1</v>
      </c>
      <c r="I537" s="120" t="s">
        <v>738</v>
      </c>
      <c r="J537" s="55" t="s">
        <v>739</v>
      </c>
      <c r="K537" s="56" t="s">
        <v>470</v>
      </c>
      <c r="L537" s="56" t="s">
        <v>602</v>
      </c>
      <c r="M537" s="56" t="s">
        <v>602</v>
      </c>
      <c r="N537" s="20" t="s">
        <v>797</v>
      </c>
    </row>
    <row r="538" spans="1:14" ht="66" x14ac:dyDescent="0.3">
      <c r="A538" s="17">
        <v>36840</v>
      </c>
      <c r="B538" s="54" t="s">
        <v>597</v>
      </c>
      <c r="C538" s="52" t="s">
        <v>916</v>
      </c>
      <c r="D538" s="33" t="s">
        <v>918</v>
      </c>
      <c r="E538" s="56" t="s">
        <v>922</v>
      </c>
      <c r="F538" s="53" t="s">
        <v>919</v>
      </c>
      <c r="G538" s="54" t="s">
        <v>476</v>
      </c>
      <c r="H538" s="53">
        <v>1</v>
      </c>
      <c r="I538" s="120" t="s">
        <v>939</v>
      </c>
      <c r="J538" s="55" t="s">
        <v>940</v>
      </c>
      <c r="K538" s="56" t="s">
        <v>920</v>
      </c>
      <c r="L538" s="56" t="s">
        <v>920</v>
      </c>
      <c r="M538" s="56" t="s">
        <v>920</v>
      </c>
      <c r="N538" s="20">
        <v>0</v>
      </c>
    </row>
    <row r="539" spans="1:14" ht="66" x14ac:dyDescent="0.3">
      <c r="A539" s="17">
        <v>36840</v>
      </c>
      <c r="B539" s="54" t="s">
        <v>597</v>
      </c>
      <c r="C539" s="52" t="s">
        <v>917</v>
      </c>
      <c r="D539" s="33" t="s">
        <v>918</v>
      </c>
      <c r="E539" s="56" t="s">
        <v>922</v>
      </c>
      <c r="F539" s="53" t="s">
        <v>919</v>
      </c>
      <c r="G539" s="54"/>
      <c r="H539" s="53">
        <v>1</v>
      </c>
      <c r="I539" s="120" t="s">
        <v>939</v>
      </c>
      <c r="J539" s="55" t="s">
        <v>940</v>
      </c>
      <c r="K539" s="56" t="s">
        <v>920</v>
      </c>
      <c r="L539" s="56" t="s">
        <v>920</v>
      </c>
      <c r="M539" s="56" t="s">
        <v>920</v>
      </c>
      <c r="N539" s="20">
        <v>0</v>
      </c>
    </row>
    <row r="540" spans="1:14" ht="39.6" x14ac:dyDescent="0.3">
      <c r="A540" s="17">
        <v>36839</v>
      </c>
      <c r="B540" s="33" t="s">
        <v>476</v>
      </c>
      <c r="C540" s="52" t="s">
        <v>913</v>
      </c>
      <c r="D540" s="33" t="s">
        <v>488</v>
      </c>
      <c r="E540" s="53"/>
      <c r="F540" s="53"/>
      <c r="G540" s="54" t="s">
        <v>807</v>
      </c>
      <c r="H540" s="53">
        <v>3</v>
      </c>
      <c r="I540" s="120" t="s">
        <v>914</v>
      </c>
      <c r="J540" s="55" t="s">
        <v>362</v>
      </c>
      <c r="K540" s="56" t="s">
        <v>470</v>
      </c>
      <c r="L540" s="56" t="s">
        <v>470</v>
      </c>
      <c r="M540" s="56" t="s">
        <v>470</v>
      </c>
      <c r="N540" s="20">
        <v>0</v>
      </c>
    </row>
    <row r="541" spans="1:14" ht="39.6" x14ac:dyDescent="0.3">
      <c r="A541" s="17">
        <v>36839</v>
      </c>
      <c r="B541" s="33" t="s">
        <v>915</v>
      </c>
      <c r="C541" s="52" t="s">
        <v>303</v>
      </c>
      <c r="D541" s="33" t="s">
        <v>304</v>
      </c>
      <c r="E541" s="53"/>
      <c r="F541" s="53"/>
      <c r="G541" s="54" t="s">
        <v>807</v>
      </c>
      <c r="H541" s="53">
        <v>3</v>
      </c>
      <c r="I541" s="120" t="s">
        <v>941</v>
      </c>
      <c r="J541" s="55" t="s">
        <v>949</v>
      </c>
      <c r="K541" s="56" t="s">
        <v>470</v>
      </c>
      <c r="L541" s="56" t="s">
        <v>470</v>
      </c>
      <c r="M541" s="56" t="s">
        <v>816</v>
      </c>
      <c r="N541" s="20" t="s">
        <v>797</v>
      </c>
    </row>
    <row r="542" spans="1:14" ht="26.4" x14ac:dyDescent="0.3">
      <c r="A542" s="17">
        <v>36839</v>
      </c>
      <c r="B542" s="33" t="s">
        <v>915</v>
      </c>
      <c r="C542" s="52" t="s">
        <v>303</v>
      </c>
      <c r="D542" s="33" t="s">
        <v>304</v>
      </c>
      <c r="E542" s="53"/>
      <c r="F542" s="53"/>
      <c r="G542" s="54" t="s">
        <v>476</v>
      </c>
      <c r="H542" s="53">
        <v>3</v>
      </c>
      <c r="I542" s="120" t="s">
        <v>911</v>
      </c>
      <c r="J542" s="55" t="s">
        <v>912</v>
      </c>
      <c r="K542" s="56" t="s">
        <v>816</v>
      </c>
      <c r="L542" s="56" t="s">
        <v>816</v>
      </c>
      <c r="M542" s="56" t="s">
        <v>816</v>
      </c>
      <c r="N542" s="20">
        <v>1</v>
      </c>
    </row>
    <row r="543" spans="1:14" ht="26.4" x14ac:dyDescent="0.3">
      <c r="A543" s="17">
        <v>36839</v>
      </c>
      <c r="B543" s="54" t="s">
        <v>597</v>
      </c>
      <c r="C543" s="57" t="s">
        <v>233</v>
      </c>
      <c r="D543" s="33" t="s">
        <v>100</v>
      </c>
      <c r="E543" s="53" t="s">
        <v>101</v>
      </c>
      <c r="F543" s="53" t="s">
        <v>232</v>
      </c>
      <c r="G543" s="58" t="s">
        <v>476</v>
      </c>
      <c r="H543" s="53">
        <v>3</v>
      </c>
      <c r="I543" s="120" t="s">
        <v>302</v>
      </c>
      <c r="J543" s="167" t="s">
        <v>21</v>
      </c>
      <c r="K543" s="166" t="s">
        <v>602</v>
      </c>
      <c r="L543" s="166" t="s">
        <v>602</v>
      </c>
      <c r="M543" s="166" t="s">
        <v>602</v>
      </c>
      <c r="N543" s="166" t="s">
        <v>797</v>
      </c>
    </row>
    <row r="544" spans="1:14" ht="26.4" x14ac:dyDescent="0.3">
      <c r="A544" s="17">
        <v>36839</v>
      </c>
      <c r="B544" s="54" t="s">
        <v>597</v>
      </c>
      <c r="C544" s="57" t="s">
        <v>234</v>
      </c>
      <c r="D544" s="33" t="s">
        <v>100</v>
      </c>
      <c r="E544" s="53" t="s">
        <v>101</v>
      </c>
      <c r="F544" s="53" t="s">
        <v>232</v>
      </c>
      <c r="G544" s="58" t="s">
        <v>476</v>
      </c>
      <c r="H544" s="53"/>
      <c r="I544" s="120"/>
      <c r="J544" s="167"/>
      <c r="K544" s="166"/>
      <c r="L544" s="166"/>
      <c r="M544" s="166"/>
      <c r="N544" s="169"/>
    </row>
    <row r="545" spans="1:27" ht="26.4" x14ac:dyDescent="0.3">
      <c r="A545" s="17">
        <v>36839</v>
      </c>
      <c r="B545" s="54" t="s">
        <v>597</v>
      </c>
      <c r="C545" s="57" t="s">
        <v>235</v>
      </c>
      <c r="D545" s="33" t="s">
        <v>100</v>
      </c>
      <c r="E545" s="53" t="s">
        <v>101</v>
      </c>
      <c r="F545" s="53" t="s">
        <v>232</v>
      </c>
      <c r="G545" s="58" t="s">
        <v>476</v>
      </c>
      <c r="H545" s="53"/>
      <c r="I545" s="120"/>
      <c r="J545" s="167"/>
      <c r="K545" s="166"/>
      <c r="L545" s="166"/>
      <c r="M545" s="166"/>
      <c r="N545" s="169"/>
    </row>
    <row r="546" spans="1:27" ht="26.4" x14ac:dyDescent="0.3">
      <c r="A546" s="17">
        <v>36839</v>
      </c>
      <c r="B546" s="54" t="s">
        <v>597</v>
      </c>
      <c r="C546" s="57" t="s">
        <v>236</v>
      </c>
      <c r="D546" s="33" t="s">
        <v>100</v>
      </c>
      <c r="E546" s="53" t="s">
        <v>101</v>
      </c>
      <c r="F546" s="53" t="s">
        <v>232</v>
      </c>
      <c r="G546" s="58" t="s">
        <v>476</v>
      </c>
      <c r="H546" s="53"/>
      <c r="I546" s="120"/>
      <c r="J546" s="167"/>
      <c r="K546" s="166"/>
      <c r="L546" s="166"/>
      <c r="M546" s="166"/>
      <c r="N546" s="169"/>
    </row>
    <row r="547" spans="1:27" s="73" customFormat="1" ht="57" customHeight="1" x14ac:dyDescent="0.3">
      <c r="A547" s="17">
        <v>36839</v>
      </c>
      <c r="B547" s="54" t="s">
        <v>597</v>
      </c>
      <c r="C547" s="57" t="s">
        <v>237</v>
      </c>
      <c r="D547" s="33" t="s">
        <v>100</v>
      </c>
      <c r="E547" s="59" t="s">
        <v>101</v>
      </c>
      <c r="F547" s="53" t="s">
        <v>232</v>
      </c>
      <c r="G547" s="57" t="s">
        <v>476</v>
      </c>
      <c r="H547" s="59"/>
      <c r="I547" s="120"/>
      <c r="J547" s="168"/>
      <c r="K547" s="166"/>
      <c r="L547" s="166"/>
      <c r="M547" s="166"/>
      <c r="N547" s="169"/>
      <c r="O547" s="35"/>
      <c r="P547" s="35"/>
      <c r="Q547" s="35"/>
      <c r="R547" s="35"/>
      <c r="S547" s="35"/>
      <c r="T547" s="35"/>
      <c r="U547" s="35"/>
      <c r="V547" s="35"/>
      <c r="W547" s="35"/>
      <c r="X547" s="35"/>
      <c r="Y547" s="35"/>
      <c r="Z547" s="35"/>
      <c r="AA547" s="35"/>
    </row>
    <row r="548" spans="1:27" s="73" customFormat="1" ht="26.4" x14ac:dyDescent="0.3">
      <c r="A548" s="17">
        <v>36838</v>
      </c>
      <c r="B548" s="54" t="s">
        <v>597</v>
      </c>
      <c r="C548" s="58" t="s">
        <v>610</v>
      </c>
      <c r="D548" s="53" t="s">
        <v>72</v>
      </c>
      <c r="E548" s="53" t="s">
        <v>87</v>
      </c>
      <c r="F548" s="56" t="s">
        <v>90</v>
      </c>
      <c r="G548" s="53" t="s">
        <v>97</v>
      </c>
      <c r="H548" s="53">
        <v>2</v>
      </c>
      <c r="I548" s="120" t="s">
        <v>76</v>
      </c>
      <c r="J548" s="167" t="s">
        <v>942</v>
      </c>
      <c r="K548" s="166" t="s">
        <v>470</v>
      </c>
      <c r="L548" s="166" t="s">
        <v>470</v>
      </c>
      <c r="M548" s="166" t="s">
        <v>602</v>
      </c>
      <c r="N548" s="163">
        <v>1</v>
      </c>
    </row>
    <row r="549" spans="1:27" s="73" customFormat="1" ht="26.4" x14ac:dyDescent="0.3">
      <c r="A549" s="17">
        <v>36838</v>
      </c>
      <c r="B549" s="54" t="s">
        <v>597</v>
      </c>
      <c r="C549" s="58" t="s">
        <v>611</v>
      </c>
      <c r="D549" s="53" t="s">
        <v>72</v>
      </c>
      <c r="E549" s="53" t="s">
        <v>87</v>
      </c>
      <c r="F549" s="56" t="s">
        <v>91</v>
      </c>
      <c r="G549" s="53" t="s">
        <v>97</v>
      </c>
      <c r="H549" s="53"/>
      <c r="I549" s="120"/>
      <c r="J549" s="167"/>
      <c r="K549" s="166"/>
      <c r="L549" s="166"/>
      <c r="M549" s="166"/>
      <c r="N549" s="163"/>
    </row>
    <row r="550" spans="1:27" s="73" customFormat="1" x14ac:dyDescent="0.3">
      <c r="A550" s="17">
        <v>36838</v>
      </c>
      <c r="B550" s="54" t="s">
        <v>597</v>
      </c>
      <c r="C550" s="58" t="s">
        <v>612</v>
      </c>
      <c r="D550" s="53" t="s">
        <v>73</v>
      </c>
      <c r="E550" s="53" t="s">
        <v>88</v>
      </c>
      <c r="F550" s="56" t="s">
        <v>92</v>
      </c>
      <c r="G550" s="53" t="s">
        <v>97</v>
      </c>
      <c r="H550" s="53"/>
      <c r="I550" s="120"/>
      <c r="J550" s="167"/>
      <c r="K550" s="166"/>
      <c r="L550" s="166"/>
      <c r="M550" s="166"/>
      <c r="N550" s="163"/>
    </row>
    <row r="551" spans="1:27" s="73" customFormat="1" x14ac:dyDescent="0.3">
      <c r="A551" s="17">
        <v>36838</v>
      </c>
      <c r="B551" s="54" t="s">
        <v>597</v>
      </c>
      <c r="C551" s="58" t="s">
        <v>606</v>
      </c>
      <c r="D551" s="53" t="s">
        <v>74</v>
      </c>
      <c r="E551" s="53" t="s">
        <v>88</v>
      </c>
      <c r="F551" s="56" t="s">
        <v>92</v>
      </c>
      <c r="G551" s="53" t="s">
        <v>97</v>
      </c>
      <c r="H551" s="53"/>
      <c r="I551" s="120"/>
      <c r="J551" s="167"/>
      <c r="K551" s="166"/>
      <c r="L551" s="166"/>
      <c r="M551" s="166"/>
      <c r="N551" s="163"/>
    </row>
    <row r="552" spans="1:27" s="73" customFormat="1" x14ac:dyDescent="0.3">
      <c r="A552" s="17">
        <v>36838</v>
      </c>
      <c r="B552" s="54" t="s">
        <v>597</v>
      </c>
      <c r="C552" s="58" t="s">
        <v>609</v>
      </c>
      <c r="D552" s="53" t="s">
        <v>98</v>
      </c>
      <c r="E552" s="53" t="s">
        <v>88</v>
      </c>
      <c r="F552" s="56" t="s">
        <v>93</v>
      </c>
      <c r="G552" s="53" t="s">
        <v>97</v>
      </c>
      <c r="H552" s="53"/>
      <c r="I552" s="120"/>
      <c r="J552" s="167"/>
      <c r="K552" s="166"/>
      <c r="L552" s="166"/>
      <c r="M552" s="166"/>
      <c r="N552" s="163"/>
    </row>
    <row r="553" spans="1:27" s="73" customFormat="1" x14ac:dyDescent="0.3">
      <c r="A553" s="17">
        <v>36838</v>
      </c>
      <c r="B553" s="54" t="s">
        <v>597</v>
      </c>
      <c r="C553" s="58" t="s">
        <v>605</v>
      </c>
      <c r="D553" s="53" t="s">
        <v>75</v>
      </c>
      <c r="E553" s="53" t="s">
        <v>88</v>
      </c>
      <c r="F553" s="56" t="s">
        <v>94</v>
      </c>
      <c r="G553" s="53" t="s">
        <v>97</v>
      </c>
      <c r="H553" s="53"/>
      <c r="I553" s="120"/>
      <c r="J553" s="167"/>
      <c r="K553" s="166"/>
      <c r="L553" s="166"/>
      <c r="M553" s="166"/>
      <c r="N553" s="163"/>
    </row>
    <row r="554" spans="1:27" s="73" customFormat="1" x14ac:dyDescent="0.3">
      <c r="A554" s="17">
        <v>36838</v>
      </c>
      <c r="B554" s="54" t="s">
        <v>597</v>
      </c>
      <c r="C554" s="58" t="s">
        <v>607</v>
      </c>
      <c r="D554" s="53" t="s">
        <v>74</v>
      </c>
      <c r="E554" s="53" t="s">
        <v>88</v>
      </c>
      <c r="F554" s="56" t="s">
        <v>95</v>
      </c>
      <c r="G554" s="53" t="s">
        <v>97</v>
      </c>
      <c r="H554" s="53"/>
      <c r="I554" s="120"/>
      <c r="J554" s="167"/>
      <c r="K554" s="166"/>
      <c r="L554" s="166"/>
      <c r="M554" s="166"/>
      <c r="N554" s="163"/>
    </row>
    <row r="555" spans="1:27" s="73" customFormat="1" ht="14.4" thickBot="1" x14ac:dyDescent="0.35">
      <c r="A555" s="17">
        <v>36838</v>
      </c>
      <c r="B555" s="54" t="s">
        <v>597</v>
      </c>
      <c r="C555" s="58" t="s">
        <v>608</v>
      </c>
      <c r="D555" s="53" t="s">
        <v>613</v>
      </c>
      <c r="E555" s="53" t="s">
        <v>89</v>
      </c>
      <c r="F555" s="56" t="s">
        <v>96</v>
      </c>
      <c r="G555" s="53" t="s">
        <v>97</v>
      </c>
      <c r="H555" s="53"/>
      <c r="I555" s="121"/>
      <c r="J555" s="167"/>
      <c r="K555" s="166"/>
      <c r="L555" s="166"/>
      <c r="M555" s="166"/>
      <c r="N555" s="163"/>
    </row>
    <row r="556" spans="1:27" s="73" customFormat="1" x14ac:dyDescent="0.3">
      <c r="A556" s="43" t="s">
        <v>99</v>
      </c>
      <c r="B556" s="44"/>
      <c r="C556" s="45">
        <v>33</v>
      </c>
      <c r="D556" s="46"/>
      <c r="E556" s="46"/>
      <c r="F556" s="47"/>
      <c r="G556" s="46"/>
      <c r="H556" s="46"/>
      <c r="I556" s="120"/>
      <c r="J556" s="48"/>
      <c r="K556" s="48"/>
      <c r="L556" s="48"/>
      <c r="M556" s="48"/>
      <c r="N556" s="48"/>
    </row>
    <row r="557" spans="1:27" ht="41.4" x14ac:dyDescent="0.3">
      <c r="A557" s="17">
        <v>36837</v>
      </c>
      <c r="B557" s="42" t="s">
        <v>597</v>
      </c>
      <c r="C557" s="38"/>
      <c r="D557" s="19" t="s">
        <v>484</v>
      </c>
      <c r="E557" s="18" t="s">
        <v>485</v>
      </c>
      <c r="F557" s="18" t="s">
        <v>487</v>
      </c>
      <c r="G557" s="20" t="s">
        <v>480</v>
      </c>
      <c r="H557" s="20">
        <v>4</v>
      </c>
      <c r="I557" s="120" t="s">
        <v>301</v>
      </c>
      <c r="J557" s="19" t="s">
        <v>293</v>
      </c>
      <c r="K557" s="20"/>
      <c r="L557" s="20"/>
      <c r="M557" s="20"/>
      <c r="N557" s="33"/>
    </row>
    <row r="558" spans="1:27" ht="55.2" x14ac:dyDescent="0.3">
      <c r="A558" s="17">
        <v>36837</v>
      </c>
      <c r="B558" s="42" t="s">
        <v>597</v>
      </c>
      <c r="C558" s="38"/>
      <c r="D558" s="19" t="s">
        <v>481</v>
      </c>
      <c r="E558" s="18" t="s">
        <v>478</v>
      </c>
      <c r="F558" s="18" t="s">
        <v>488</v>
      </c>
      <c r="G558" s="20" t="s">
        <v>486</v>
      </c>
      <c r="H558" s="20">
        <v>3</v>
      </c>
      <c r="I558" s="120" t="s">
        <v>489</v>
      </c>
      <c r="J558" s="19" t="s">
        <v>292</v>
      </c>
      <c r="K558" s="20"/>
      <c r="L558" s="20"/>
      <c r="M558" s="20"/>
      <c r="N558" s="33"/>
    </row>
    <row r="559" spans="1:27" x14ac:dyDescent="0.3">
      <c r="A559" s="17">
        <v>36837</v>
      </c>
      <c r="B559" s="42" t="s">
        <v>597</v>
      </c>
      <c r="C559" s="38"/>
      <c r="D559" s="19" t="s">
        <v>482</v>
      </c>
      <c r="E559" s="18" t="s">
        <v>485</v>
      </c>
      <c r="F559" s="18" t="s">
        <v>487</v>
      </c>
      <c r="G559" s="20" t="s">
        <v>477</v>
      </c>
      <c r="H559" s="20">
        <v>1</v>
      </c>
      <c r="I559" s="120" t="s">
        <v>493</v>
      </c>
      <c r="J559" s="19" t="s">
        <v>1003</v>
      </c>
      <c r="K559" s="20"/>
      <c r="L559" s="20"/>
      <c r="M559" s="20"/>
      <c r="N559" s="33"/>
    </row>
    <row r="560" spans="1:27" ht="55.2" x14ac:dyDescent="0.3">
      <c r="A560" s="17">
        <v>36837</v>
      </c>
      <c r="B560" s="42" t="s">
        <v>597</v>
      </c>
      <c r="C560" s="38"/>
      <c r="D560" s="19" t="s">
        <v>482</v>
      </c>
      <c r="E560" s="18" t="s">
        <v>478</v>
      </c>
      <c r="F560" s="18" t="s">
        <v>488</v>
      </c>
      <c r="G560" s="20" t="s">
        <v>477</v>
      </c>
      <c r="H560" s="20">
        <v>4</v>
      </c>
      <c r="I560" s="120" t="s">
        <v>1074</v>
      </c>
      <c r="J560" s="19" t="s">
        <v>1002</v>
      </c>
      <c r="K560" s="20"/>
      <c r="L560" s="20"/>
      <c r="M560" s="20"/>
      <c r="N560" s="33"/>
    </row>
    <row r="561" spans="1:14" x14ac:dyDescent="0.3">
      <c r="A561" s="17">
        <v>36837</v>
      </c>
      <c r="B561" s="42" t="s">
        <v>597</v>
      </c>
      <c r="C561" s="38"/>
      <c r="D561" s="19" t="s">
        <v>479</v>
      </c>
      <c r="E561" s="18" t="s">
        <v>478</v>
      </c>
      <c r="F561" s="18" t="s">
        <v>488</v>
      </c>
      <c r="G561" s="20" t="s">
        <v>486</v>
      </c>
      <c r="H561" s="20">
        <v>3</v>
      </c>
      <c r="I561" s="120" t="s">
        <v>489</v>
      </c>
      <c r="J561" s="19" t="s">
        <v>291</v>
      </c>
      <c r="K561" s="20"/>
      <c r="L561" s="20"/>
      <c r="M561" s="20"/>
      <c r="N561" s="33"/>
    </row>
    <row r="562" spans="1:14" ht="41.4" x14ac:dyDescent="0.3">
      <c r="A562" s="17">
        <v>36836</v>
      </c>
      <c r="B562" s="42" t="s">
        <v>597</v>
      </c>
      <c r="C562" s="38"/>
      <c r="D562" s="19" t="s">
        <v>481</v>
      </c>
      <c r="E562" s="18" t="s">
        <v>478</v>
      </c>
      <c r="F562" s="18" t="s">
        <v>488</v>
      </c>
      <c r="G562" s="20" t="s">
        <v>486</v>
      </c>
      <c r="H562" s="20">
        <v>3</v>
      </c>
      <c r="I562" s="120" t="s">
        <v>489</v>
      </c>
      <c r="J562" s="19" t="s">
        <v>1069</v>
      </c>
      <c r="K562" s="20"/>
      <c r="L562" s="20"/>
      <c r="M562" s="20"/>
      <c r="N562" s="33"/>
    </row>
    <row r="563" spans="1:14" ht="41.4" x14ac:dyDescent="0.3">
      <c r="A563" s="17">
        <v>36836</v>
      </c>
      <c r="B563" s="42" t="s">
        <v>597</v>
      </c>
      <c r="C563" s="38"/>
      <c r="D563" s="19" t="s">
        <v>481</v>
      </c>
      <c r="E563" s="18" t="s">
        <v>478</v>
      </c>
      <c r="F563" s="18" t="s">
        <v>488</v>
      </c>
      <c r="G563" s="20" t="s">
        <v>486</v>
      </c>
      <c r="H563" s="20">
        <v>3</v>
      </c>
      <c r="I563" s="120" t="s">
        <v>489</v>
      </c>
      <c r="J563" s="19" t="s">
        <v>1070</v>
      </c>
      <c r="K563" s="20"/>
      <c r="L563" s="20"/>
      <c r="M563" s="20"/>
      <c r="N563" s="33"/>
    </row>
    <row r="564" spans="1:14" ht="96.6" x14ac:dyDescent="0.3">
      <c r="A564" s="17">
        <v>36836</v>
      </c>
      <c r="B564" s="42" t="s">
        <v>597</v>
      </c>
      <c r="C564" s="38"/>
      <c r="D564" s="19" t="s">
        <v>482</v>
      </c>
      <c r="E564" s="18" t="s">
        <v>485</v>
      </c>
      <c r="F564" s="18" t="s">
        <v>487</v>
      </c>
      <c r="G564" s="20" t="s">
        <v>477</v>
      </c>
      <c r="H564" s="20">
        <v>1</v>
      </c>
      <c r="I564" s="120" t="s">
        <v>493</v>
      </c>
      <c r="J564" s="19" t="s">
        <v>300</v>
      </c>
      <c r="K564" s="20"/>
      <c r="L564" s="20"/>
      <c r="M564" s="20"/>
      <c r="N564" s="33"/>
    </row>
    <row r="565" spans="1:14" ht="41.4" x14ac:dyDescent="0.3">
      <c r="A565" s="17">
        <v>36836</v>
      </c>
      <c r="B565" s="42" t="s">
        <v>597</v>
      </c>
      <c r="C565" s="38"/>
      <c r="D565" s="19" t="s">
        <v>479</v>
      </c>
      <c r="E565" s="18" t="s">
        <v>478</v>
      </c>
      <c r="F565" s="18" t="s">
        <v>488</v>
      </c>
      <c r="G565" s="20" t="s">
        <v>486</v>
      </c>
      <c r="H565" s="20">
        <v>3</v>
      </c>
      <c r="I565" s="120" t="s">
        <v>489</v>
      </c>
      <c r="J565" s="19" t="s">
        <v>1072</v>
      </c>
      <c r="K565" s="20"/>
      <c r="L565" s="20"/>
      <c r="M565" s="20"/>
      <c r="N565" s="33"/>
    </row>
    <row r="566" spans="1:14" ht="27.6" x14ac:dyDescent="0.3">
      <c r="A566" s="17">
        <v>36836</v>
      </c>
      <c r="B566" s="42" t="s">
        <v>597</v>
      </c>
      <c r="C566" s="38"/>
      <c r="D566" s="19" t="s">
        <v>479</v>
      </c>
      <c r="E566" s="18" t="s">
        <v>1071</v>
      </c>
      <c r="F566" s="18" t="s">
        <v>488</v>
      </c>
      <c r="G566" s="20" t="s">
        <v>486</v>
      </c>
      <c r="H566" s="20">
        <v>3</v>
      </c>
      <c r="I566" s="120" t="s">
        <v>489</v>
      </c>
      <c r="J566" s="19" t="s">
        <v>1073</v>
      </c>
      <c r="K566" s="20"/>
      <c r="L566" s="20"/>
      <c r="M566" s="20"/>
      <c r="N566" s="33"/>
    </row>
    <row r="567" spans="1:14" ht="27.6" x14ac:dyDescent="0.3">
      <c r="A567" s="17">
        <v>36833</v>
      </c>
      <c r="B567" s="42" t="s">
        <v>476</v>
      </c>
      <c r="C567" s="38"/>
      <c r="D567" s="19" t="s">
        <v>484</v>
      </c>
      <c r="E567" s="18" t="s">
        <v>478</v>
      </c>
      <c r="F567" s="18" t="s">
        <v>488</v>
      </c>
      <c r="G567" s="20" t="s">
        <v>486</v>
      </c>
      <c r="H567" s="20">
        <v>3</v>
      </c>
      <c r="I567" s="120" t="s">
        <v>489</v>
      </c>
      <c r="J567" s="19" t="s">
        <v>1066</v>
      </c>
      <c r="K567" s="20"/>
      <c r="L567" s="20"/>
      <c r="M567" s="20"/>
      <c r="N567" s="33"/>
    </row>
    <row r="568" spans="1:14" ht="27.6" x14ac:dyDescent="0.3">
      <c r="A568" s="17">
        <v>36833</v>
      </c>
      <c r="B568" s="42" t="s">
        <v>476</v>
      </c>
      <c r="C568" s="38"/>
      <c r="D568" s="19" t="s">
        <v>482</v>
      </c>
      <c r="E568" s="18" t="s">
        <v>478</v>
      </c>
      <c r="F568" s="18" t="s">
        <v>488</v>
      </c>
      <c r="G568" s="20" t="s">
        <v>477</v>
      </c>
      <c r="H568" s="20">
        <v>1</v>
      </c>
      <c r="I568" s="120" t="s">
        <v>77</v>
      </c>
      <c r="J568" s="19" t="s">
        <v>1067</v>
      </c>
      <c r="K568" s="20" t="s">
        <v>470</v>
      </c>
      <c r="L568" s="20"/>
      <c r="M568" s="20"/>
      <c r="N568" s="33"/>
    </row>
    <row r="569" spans="1:14" x14ac:dyDescent="0.3">
      <c r="A569" s="17">
        <v>36833</v>
      </c>
      <c r="B569" s="42" t="s">
        <v>597</v>
      </c>
      <c r="C569" s="38"/>
      <c r="D569" s="19" t="s">
        <v>479</v>
      </c>
      <c r="E569" s="18" t="s">
        <v>483</v>
      </c>
      <c r="F569" s="18" t="s">
        <v>1064</v>
      </c>
      <c r="G569" s="20" t="s">
        <v>477</v>
      </c>
      <c r="H569" s="20">
        <v>1</v>
      </c>
      <c r="I569" s="120" t="s">
        <v>469</v>
      </c>
      <c r="J569" s="19" t="s">
        <v>1065</v>
      </c>
      <c r="K569" s="20" t="s">
        <v>470</v>
      </c>
      <c r="L569" s="20"/>
      <c r="M569" s="20"/>
      <c r="N569" s="33"/>
    </row>
    <row r="570" spans="1:14" x14ac:dyDescent="0.3">
      <c r="A570" s="17">
        <v>36832</v>
      </c>
      <c r="B570" s="42" t="s">
        <v>597</v>
      </c>
      <c r="C570" s="38"/>
      <c r="D570" s="19" t="s">
        <v>481</v>
      </c>
      <c r="E570" s="18" t="s">
        <v>485</v>
      </c>
      <c r="F570" s="18" t="s">
        <v>487</v>
      </c>
      <c r="G570" s="20" t="s">
        <v>477</v>
      </c>
      <c r="H570" s="20">
        <v>1</v>
      </c>
      <c r="I570" s="120" t="s">
        <v>469</v>
      </c>
      <c r="J570" s="19" t="s">
        <v>1062</v>
      </c>
      <c r="K570" s="20"/>
      <c r="L570" s="20"/>
      <c r="M570" s="20"/>
      <c r="N570" s="33"/>
    </row>
    <row r="571" spans="1:14" x14ac:dyDescent="0.3">
      <c r="A571" s="17">
        <v>36832</v>
      </c>
      <c r="B571" s="42" t="s">
        <v>597</v>
      </c>
      <c r="C571" s="38"/>
      <c r="D571" s="19" t="s">
        <v>481</v>
      </c>
      <c r="E571" s="18" t="s">
        <v>485</v>
      </c>
      <c r="F571" s="18" t="s">
        <v>487</v>
      </c>
      <c r="G571" s="20" t="s">
        <v>477</v>
      </c>
      <c r="H571" s="20">
        <v>1</v>
      </c>
      <c r="I571" s="120" t="s">
        <v>469</v>
      </c>
      <c r="J571" s="19" t="s">
        <v>1062</v>
      </c>
      <c r="K571" s="20"/>
      <c r="L571" s="20"/>
      <c r="M571" s="20"/>
      <c r="N571" s="33"/>
    </row>
    <row r="572" spans="1:14" x14ac:dyDescent="0.3">
      <c r="A572" s="17">
        <v>36832</v>
      </c>
      <c r="B572" s="42" t="s">
        <v>597</v>
      </c>
      <c r="C572" s="38"/>
      <c r="D572" s="19" t="s">
        <v>481</v>
      </c>
      <c r="E572" s="18" t="s">
        <v>478</v>
      </c>
      <c r="F572" s="18" t="s">
        <v>488</v>
      </c>
      <c r="G572" s="20" t="s">
        <v>486</v>
      </c>
      <c r="H572" s="20">
        <v>3</v>
      </c>
      <c r="I572" s="120" t="s">
        <v>489</v>
      </c>
      <c r="J572" s="19" t="s">
        <v>1063</v>
      </c>
      <c r="K572" s="20"/>
      <c r="L572" s="20"/>
      <c r="M572" s="20"/>
      <c r="N572" s="33"/>
    </row>
    <row r="573" spans="1:14" ht="27.6" x14ac:dyDescent="0.3">
      <c r="A573" s="17">
        <v>36832</v>
      </c>
      <c r="B573" s="42" t="s">
        <v>597</v>
      </c>
      <c r="C573" s="38" t="s">
        <v>604</v>
      </c>
      <c r="D573" s="19" t="s">
        <v>482</v>
      </c>
      <c r="E573" s="18" t="s">
        <v>478</v>
      </c>
      <c r="F573" s="18" t="s">
        <v>488</v>
      </c>
      <c r="G573" s="20" t="s">
        <v>477</v>
      </c>
      <c r="H573" s="20">
        <v>1</v>
      </c>
      <c r="I573" s="120" t="s">
        <v>469</v>
      </c>
      <c r="J573" s="19" t="s">
        <v>603</v>
      </c>
      <c r="K573" s="20"/>
      <c r="L573" s="20"/>
      <c r="M573" s="20"/>
      <c r="N573" s="33"/>
    </row>
    <row r="574" spans="1:14" x14ac:dyDescent="0.3">
      <c r="A574" s="17">
        <v>36832</v>
      </c>
      <c r="B574" s="42" t="s">
        <v>597</v>
      </c>
      <c r="C574" s="38"/>
      <c r="D574" s="19" t="s">
        <v>964</v>
      </c>
      <c r="E574" s="18" t="s">
        <v>485</v>
      </c>
      <c r="F574" s="18" t="s">
        <v>487</v>
      </c>
      <c r="G574" s="20" t="s">
        <v>486</v>
      </c>
      <c r="H574" s="20">
        <v>3</v>
      </c>
      <c r="I574" s="120" t="s">
        <v>489</v>
      </c>
      <c r="J574" s="19" t="s">
        <v>1068</v>
      </c>
      <c r="K574" s="20"/>
      <c r="L574" s="20"/>
      <c r="M574" s="20"/>
      <c r="N574" s="33"/>
    </row>
    <row r="575" spans="1:14" ht="27.6" x14ac:dyDescent="0.3">
      <c r="A575" s="17">
        <v>36832</v>
      </c>
      <c r="B575" s="42" t="s">
        <v>597</v>
      </c>
      <c r="C575" s="38"/>
      <c r="D575" s="19" t="s">
        <v>964</v>
      </c>
      <c r="E575" s="18" t="s">
        <v>485</v>
      </c>
      <c r="F575" s="18" t="s">
        <v>487</v>
      </c>
      <c r="G575" s="20" t="s">
        <v>486</v>
      </c>
      <c r="H575" s="20">
        <v>3</v>
      </c>
      <c r="I575" s="120" t="s">
        <v>489</v>
      </c>
      <c r="J575" s="19" t="s">
        <v>498</v>
      </c>
      <c r="K575" s="20"/>
      <c r="L575" s="20"/>
      <c r="M575" s="20"/>
      <c r="N575" s="33"/>
    </row>
    <row r="576" spans="1:14" ht="27.6" x14ac:dyDescent="0.3">
      <c r="A576" s="17">
        <v>36832</v>
      </c>
      <c r="B576" s="42" t="s">
        <v>597</v>
      </c>
      <c r="C576" s="38"/>
      <c r="D576" s="19" t="s">
        <v>964</v>
      </c>
      <c r="E576" s="18" t="s">
        <v>485</v>
      </c>
      <c r="F576" s="18" t="s">
        <v>487</v>
      </c>
      <c r="G576" s="20" t="s">
        <v>486</v>
      </c>
      <c r="H576" s="20">
        <v>3</v>
      </c>
      <c r="I576" s="120" t="s">
        <v>489</v>
      </c>
      <c r="J576" s="19" t="s">
        <v>499</v>
      </c>
      <c r="K576" s="20"/>
      <c r="L576" s="20"/>
      <c r="M576" s="20"/>
      <c r="N576" s="33"/>
    </row>
    <row r="577" spans="1:14" ht="27.6" x14ac:dyDescent="0.3">
      <c r="A577" s="17">
        <v>36832</v>
      </c>
      <c r="B577" s="42" t="s">
        <v>597</v>
      </c>
      <c r="C577" s="38"/>
      <c r="D577" s="19" t="s">
        <v>964</v>
      </c>
      <c r="E577" s="18" t="s">
        <v>485</v>
      </c>
      <c r="F577" s="18" t="s">
        <v>487</v>
      </c>
      <c r="G577" s="20" t="s">
        <v>486</v>
      </c>
      <c r="H577" s="20">
        <v>3</v>
      </c>
      <c r="I577" s="120" t="s">
        <v>489</v>
      </c>
      <c r="J577" s="19" t="s">
        <v>500</v>
      </c>
      <c r="K577" s="20"/>
      <c r="L577" s="20"/>
      <c r="M577" s="20"/>
      <c r="N577" s="33"/>
    </row>
    <row r="578" spans="1:14" ht="27.6" x14ac:dyDescent="0.3">
      <c r="A578" s="17">
        <v>36832</v>
      </c>
      <c r="B578" s="42" t="s">
        <v>597</v>
      </c>
      <c r="C578" s="38"/>
      <c r="D578" s="19" t="s">
        <v>964</v>
      </c>
      <c r="E578" s="18" t="s">
        <v>485</v>
      </c>
      <c r="F578" s="18" t="s">
        <v>487</v>
      </c>
      <c r="G578" s="20" t="s">
        <v>486</v>
      </c>
      <c r="H578" s="20">
        <v>3</v>
      </c>
      <c r="I578" s="120" t="s">
        <v>489</v>
      </c>
      <c r="J578" s="19" t="s">
        <v>501</v>
      </c>
      <c r="K578" s="20"/>
      <c r="L578" s="20"/>
      <c r="M578" s="20"/>
      <c r="N578" s="33"/>
    </row>
    <row r="579" spans="1:14" ht="27.6" x14ac:dyDescent="0.3">
      <c r="A579" s="17">
        <v>36832</v>
      </c>
      <c r="B579" s="42" t="s">
        <v>597</v>
      </c>
      <c r="C579" s="38"/>
      <c r="D579" s="19" t="s">
        <v>817</v>
      </c>
      <c r="E579" s="18" t="s">
        <v>485</v>
      </c>
      <c r="F579" s="18" t="s">
        <v>487</v>
      </c>
      <c r="G579" s="20" t="s">
        <v>486</v>
      </c>
      <c r="H579" s="20">
        <v>3</v>
      </c>
      <c r="I579" s="120" t="s">
        <v>489</v>
      </c>
      <c r="J579" s="19" t="s">
        <v>502</v>
      </c>
      <c r="K579" s="20"/>
      <c r="L579" s="20"/>
      <c r="M579" s="20"/>
      <c r="N579" s="33"/>
    </row>
    <row r="580" spans="1:14" ht="27.6" x14ac:dyDescent="0.3">
      <c r="A580" s="17">
        <v>36832</v>
      </c>
      <c r="B580" s="42" t="s">
        <v>597</v>
      </c>
      <c r="C580" s="38"/>
      <c r="D580" s="19" t="s">
        <v>817</v>
      </c>
      <c r="E580" s="18" t="s">
        <v>485</v>
      </c>
      <c r="F580" s="18" t="s">
        <v>487</v>
      </c>
      <c r="G580" s="20" t="s">
        <v>486</v>
      </c>
      <c r="H580" s="20">
        <v>3</v>
      </c>
      <c r="I580" s="120" t="s">
        <v>489</v>
      </c>
      <c r="J580" s="19" t="s">
        <v>503</v>
      </c>
      <c r="K580" s="20"/>
      <c r="L580" s="20"/>
      <c r="M580" s="20"/>
      <c r="N580" s="33"/>
    </row>
    <row r="581" spans="1:14" ht="27.6" x14ac:dyDescent="0.3">
      <c r="A581" s="17">
        <v>36832</v>
      </c>
      <c r="B581" s="42" t="s">
        <v>597</v>
      </c>
      <c r="C581" s="38"/>
      <c r="D581" s="19" t="s">
        <v>817</v>
      </c>
      <c r="E581" s="18" t="s">
        <v>485</v>
      </c>
      <c r="F581" s="18" t="s">
        <v>487</v>
      </c>
      <c r="G581" s="20" t="s">
        <v>486</v>
      </c>
      <c r="H581" s="20">
        <v>3</v>
      </c>
      <c r="I581" s="120" t="s">
        <v>489</v>
      </c>
      <c r="J581" s="19" t="s">
        <v>504</v>
      </c>
      <c r="K581" s="20"/>
      <c r="L581" s="20"/>
      <c r="M581" s="20"/>
      <c r="N581" s="33"/>
    </row>
    <row r="582" spans="1:14" ht="27.6" x14ac:dyDescent="0.3">
      <c r="A582" s="17">
        <v>36832</v>
      </c>
      <c r="B582" s="42" t="s">
        <v>597</v>
      </c>
      <c r="C582" s="38"/>
      <c r="D582" s="19" t="s">
        <v>817</v>
      </c>
      <c r="E582" s="18" t="s">
        <v>485</v>
      </c>
      <c r="F582" s="18" t="s">
        <v>487</v>
      </c>
      <c r="G582" s="20" t="s">
        <v>486</v>
      </c>
      <c r="H582" s="20">
        <v>3</v>
      </c>
      <c r="I582" s="120" t="s">
        <v>489</v>
      </c>
      <c r="J582" s="19" t="s">
        <v>505</v>
      </c>
      <c r="K582" s="20"/>
      <c r="L582" s="20"/>
      <c r="M582" s="20"/>
      <c r="N582" s="33"/>
    </row>
    <row r="583" spans="1:14" x14ac:dyDescent="0.3">
      <c r="A583" s="17">
        <v>36832</v>
      </c>
      <c r="B583" s="42" t="s">
        <v>597</v>
      </c>
      <c r="C583" s="38"/>
      <c r="D583" s="19" t="s">
        <v>479</v>
      </c>
      <c r="E583" s="18" t="s">
        <v>478</v>
      </c>
      <c r="F583" s="18" t="s">
        <v>488</v>
      </c>
      <c r="G583" s="20" t="s">
        <v>486</v>
      </c>
      <c r="H583" s="20">
        <v>3</v>
      </c>
      <c r="I583" s="120" t="s">
        <v>489</v>
      </c>
      <c r="J583" s="19" t="s">
        <v>1063</v>
      </c>
      <c r="K583" s="20"/>
      <c r="L583" s="20"/>
      <c r="M583" s="20"/>
      <c r="N583" s="33"/>
    </row>
    <row r="584" spans="1:14" x14ac:dyDescent="0.3">
      <c r="A584" s="17">
        <v>36831</v>
      </c>
      <c r="B584" s="42" t="s">
        <v>597</v>
      </c>
      <c r="C584" s="38"/>
      <c r="D584" s="19" t="s">
        <v>481</v>
      </c>
      <c r="E584" s="18" t="s">
        <v>485</v>
      </c>
      <c r="F584" s="18" t="s">
        <v>487</v>
      </c>
      <c r="G584" s="20" t="s">
        <v>477</v>
      </c>
      <c r="H584" s="20">
        <v>1</v>
      </c>
      <c r="I584" s="120" t="s">
        <v>469</v>
      </c>
      <c r="J584" s="19" t="s">
        <v>1062</v>
      </c>
      <c r="K584" s="20"/>
      <c r="L584" s="20"/>
      <c r="M584" s="20"/>
      <c r="N584" s="33"/>
    </row>
    <row r="585" spans="1:14" x14ac:dyDescent="0.3">
      <c r="A585" s="17">
        <v>36831</v>
      </c>
      <c r="B585" s="42" t="s">
        <v>597</v>
      </c>
      <c r="C585" s="38"/>
      <c r="D585" s="19" t="s">
        <v>481</v>
      </c>
      <c r="E585" s="18" t="s">
        <v>485</v>
      </c>
      <c r="F585" s="18" t="s">
        <v>487</v>
      </c>
      <c r="G585" s="20" t="s">
        <v>477</v>
      </c>
      <c r="H585" s="20">
        <v>1</v>
      </c>
      <c r="I585" s="120" t="s">
        <v>469</v>
      </c>
      <c r="J585" s="19" t="s">
        <v>1062</v>
      </c>
      <c r="K585" s="20"/>
      <c r="L585" s="20"/>
      <c r="M585" s="20"/>
      <c r="N585" s="33"/>
    </row>
    <row r="586" spans="1:14" x14ac:dyDescent="0.3">
      <c r="A586" s="17">
        <v>36831</v>
      </c>
      <c r="B586" s="42" t="s">
        <v>597</v>
      </c>
      <c r="C586" s="38"/>
      <c r="D586" s="19" t="s">
        <v>482</v>
      </c>
      <c r="E586" s="18" t="s">
        <v>485</v>
      </c>
      <c r="F586" s="18" t="s">
        <v>487</v>
      </c>
      <c r="G586" s="20" t="s">
        <v>486</v>
      </c>
      <c r="H586" s="20">
        <v>3</v>
      </c>
      <c r="I586" s="120" t="s">
        <v>489</v>
      </c>
      <c r="J586" s="19" t="s">
        <v>1068</v>
      </c>
      <c r="K586" s="20"/>
      <c r="L586" s="20"/>
      <c r="M586" s="20"/>
      <c r="N586" s="33"/>
    </row>
    <row r="587" spans="1:14" ht="27.6" x14ac:dyDescent="0.3">
      <c r="A587" s="17">
        <v>36831</v>
      </c>
      <c r="B587" s="42" t="s">
        <v>597</v>
      </c>
      <c r="C587" s="38"/>
      <c r="D587" s="19" t="s">
        <v>479</v>
      </c>
      <c r="E587" s="18" t="s">
        <v>478</v>
      </c>
      <c r="F587" s="18" t="s">
        <v>488</v>
      </c>
      <c r="G587" s="20" t="s">
        <v>486</v>
      </c>
      <c r="H587" s="20">
        <v>4</v>
      </c>
      <c r="I587" s="120" t="s">
        <v>489</v>
      </c>
      <c r="J587" s="19" t="s">
        <v>497</v>
      </c>
      <c r="K587" s="20"/>
      <c r="L587" s="20"/>
      <c r="M587" s="20"/>
      <c r="N587" s="33"/>
    </row>
    <row r="588" spans="1:14" ht="27.6" x14ac:dyDescent="0.3">
      <c r="A588" s="17">
        <v>36831</v>
      </c>
      <c r="B588" s="42" t="s">
        <v>597</v>
      </c>
      <c r="C588" s="38"/>
      <c r="D588" s="19" t="s">
        <v>494</v>
      </c>
      <c r="E588" s="18" t="s">
        <v>485</v>
      </c>
      <c r="F588" s="18" t="s">
        <v>487</v>
      </c>
      <c r="G588" s="20" t="s">
        <v>477</v>
      </c>
      <c r="H588" s="20">
        <v>1</v>
      </c>
      <c r="I588" s="120" t="s">
        <v>469</v>
      </c>
      <c r="J588" s="19" t="s">
        <v>495</v>
      </c>
      <c r="K588" s="20" t="s">
        <v>470</v>
      </c>
      <c r="L588" s="20"/>
      <c r="M588" s="20"/>
      <c r="N588" s="33"/>
    </row>
    <row r="589" spans="1:14" ht="27.6" x14ac:dyDescent="0.3">
      <c r="A589" s="17">
        <v>36831</v>
      </c>
      <c r="B589" s="42" t="s">
        <v>476</v>
      </c>
      <c r="C589" s="38"/>
      <c r="D589" s="19" t="s">
        <v>484</v>
      </c>
      <c r="E589" s="18" t="s">
        <v>485</v>
      </c>
      <c r="F589" s="18" t="s">
        <v>487</v>
      </c>
      <c r="G589" s="20" t="s">
        <v>486</v>
      </c>
      <c r="H589" s="20">
        <v>4</v>
      </c>
      <c r="I589" s="120" t="s">
        <v>489</v>
      </c>
      <c r="J589" s="19" t="s">
        <v>496</v>
      </c>
      <c r="K589" s="18"/>
      <c r="L589" s="18"/>
      <c r="M589" s="18"/>
      <c r="N589" s="33"/>
    </row>
    <row r="590" spans="1:14" x14ac:dyDescent="0.3">
      <c r="H590" s="9"/>
    </row>
    <row r="591" spans="1:14" x14ac:dyDescent="0.3">
      <c r="H591" s="9"/>
    </row>
    <row r="592" spans="1:14" x14ac:dyDescent="0.3">
      <c r="H592" s="9"/>
    </row>
    <row r="595" spans="8:8" x14ac:dyDescent="0.3">
      <c r="H595" s="9"/>
    </row>
    <row r="597" spans="8:8" x14ac:dyDescent="0.3">
      <c r="H597" s="9"/>
    </row>
  </sheetData>
  <autoFilter ref="C1:C597"/>
  <mergeCells count="27">
    <mergeCell ref="M303:M310"/>
    <mergeCell ref="I303:I310"/>
    <mergeCell ref="J303:J310"/>
    <mergeCell ref="K303:K310"/>
    <mergeCell ref="L303:L310"/>
    <mergeCell ref="L548:L555"/>
    <mergeCell ref="M548:M555"/>
    <mergeCell ref="I322:I327"/>
    <mergeCell ref="J322:J327"/>
    <mergeCell ref="J344:J348"/>
    <mergeCell ref="J548:J555"/>
    <mergeCell ref="N548:N555"/>
    <mergeCell ref="I335:I339"/>
    <mergeCell ref="J335:J339"/>
    <mergeCell ref="L543:L547"/>
    <mergeCell ref="J543:J547"/>
    <mergeCell ref="M543:M547"/>
    <mergeCell ref="N543:N547"/>
    <mergeCell ref="I344:I348"/>
    <mergeCell ref="K543:K547"/>
    <mergeCell ref="K548:K555"/>
    <mergeCell ref="N95:N113"/>
    <mergeCell ref="L95:L113"/>
    <mergeCell ref="M95:M113"/>
    <mergeCell ref="I95:I113"/>
    <mergeCell ref="J95:J113"/>
    <mergeCell ref="K95:K113"/>
  </mergeCells>
  <phoneticPr fontId="0" type="noConversion"/>
  <pageMargins left="0" right="0" top="0.56999999999999995" bottom="0.54" header="0.26" footer="0.25"/>
  <pageSetup scale="69" fitToHeight="5" orientation="landscape" blackAndWhite="1"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2"/>
  <sheetViews>
    <sheetView tabSelected="1" workbookViewId="0">
      <selection activeCell="F14" sqref="F14"/>
    </sheetView>
  </sheetViews>
  <sheetFormatPr defaultRowHeight="13.2" x14ac:dyDescent="0.25"/>
  <cols>
    <col min="2" max="2" width="18.88671875" bestFit="1" customWidth="1"/>
    <col min="3" max="3" width="5.5546875" bestFit="1" customWidth="1"/>
    <col min="4" max="4" width="6.109375" customWidth="1"/>
    <col min="5" max="5" width="46.5546875" customWidth="1"/>
    <col min="6" max="6" width="4" customWidth="1"/>
  </cols>
  <sheetData>
    <row r="1" spans="1:6" ht="20.25" customHeight="1" x14ac:dyDescent="0.3">
      <c r="B1" s="83" t="s">
        <v>1138</v>
      </c>
      <c r="C1" s="84"/>
      <c r="D1" s="10"/>
      <c r="E1" s="10"/>
      <c r="F1" s="10"/>
    </row>
    <row r="2" spans="1:6" ht="15.6" x14ac:dyDescent="0.3">
      <c r="B2" s="25"/>
      <c r="C2" s="10"/>
      <c r="D2" s="10"/>
      <c r="E2" s="10"/>
      <c r="F2" s="10"/>
    </row>
    <row r="3" spans="1:6" x14ac:dyDescent="0.25">
      <c r="A3" s="26" t="s">
        <v>1253</v>
      </c>
      <c r="B3" s="26" t="s">
        <v>295</v>
      </c>
      <c r="C3" s="26" t="s">
        <v>294</v>
      </c>
      <c r="D3" s="10"/>
      <c r="E3" s="30" t="s">
        <v>80</v>
      </c>
      <c r="F3" s="26"/>
    </row>
    <row r="4" spans="1:6" x14ac:dyDescent="0.25">
      <c r="A4">
        <v>1</v>
      </c>
      <c r="B4" s="10" t="s">
        <v>296</v>
      </c>
      <c r="C4" s="10">
        <f>+F9</f>
        <v>9</v>
      </c>
      <c r="D4" s="10"/>
      <c r="E4" t="s">
        <v>809</v>
      </c>
      <c r="F4" s="10"/>
    </row>
    <row r="5" spans="1:6" x14ac:dyDescent="0.25">
      <c r="A5">
        <v>2</v>
      </c>
      <c r="B5" s="10" t="s">
        <v>297</v>
      </c>
      <c r="C5" s="10">
        <f>+F15</f>
        <v>1</v>
      </c>
      <c r="D5" s="10"/>
      <c r="E5" t="s">
        <v>1200</v>
      </c>
    </row>
    <row r="6" spans="1:6" x14ac:dyDescent="0.25">
      <c r="A6">
        <v>3</v>
      </c>
      <c r="B6" s="10" t="s">
        <v>298</v>
      </c>
      <c r="C6" s="10">
        <f>+F25</f>
        <v>6</v>
      </c>
      <c r="D6" s="10"/>
      <c r="E6" s="11" t="s">
        <v>78</v>
      </c>
      <c r="F6">
        <v>6</v>
      </c>
    </row>
    <row r="7" spans="1:6" x14ac:dyDescent="0.25">
      <c r="A7">
        <v>4</v>
      </c>
      <c r="B7" s="10" t="s">
        <v>86</v>
      </c>
      <c r="C7" s="10">
        <f>+F31</f>
        <v>0</v>
      </c>
      <c r="D7" s="10"/>
      <c r="E7" s="11" t="s">
        <v>810</v>
      </c>
      <c r="F7" s="74"/>
    </row>
    <row r="8" spans="1:6" x14ac:dyDescent="0.25">
      <c r="A8">
        <v>5</v>
      </c>
      <c r="B8" s="10" t="s">
        <v>299</v>
      </c>
      <c r="C8" s="10">
        <v>0</v>
      </c>
      <c r="D8" s="10"/>
      <c r="E8" t="s">
        <v>79</v>
      </c>
      <c r="F8">
        <v>3</v>
      </c>
    </row>
    <row r="9" spans="1:6" ht="13.8" thickBot="1" x14ac:dyDescent="0.3">
      <c r="A9" s="28"/>
      <c r="B9" s="28" t="s">
        <v>294</v>
      </c>
      <c r="C9" s="29">
        <f>SUM(C4:C8)</f>
        <v>16</v>
      </c>
      <c r="D9" s="10"/>
      <c r="E9" s="31" t="s">
        <v>294</v>
      </c>
      <c r="F9" s="29">
        <f>SUM(F4:F8)</f>
        <v>9</v>
      </c>
    </row>
    <row r="10" spans="1:6" ht="13.8" thickTop="1" x14ac:dyDescent="0.25">
      <c r="B10" s="12"/>
      <c r="C10" s="10"/>
      <c r="D10" s="10"/>
      <c r="E10" s="10"/>
      <c r="F10" s="10"/>
    </row>
    <row r="11" spans="1:6" x14ac:dyDescent="0.25">
      <c r="B11" s="12"/>
      <c r="C11" s="10"/>
      <c r="D11" s="10"/>
      <c r="E11" s="12"/>
      <c r="F11" s="10"/>
    </row>
    <row r="12" spans="1:6" x14ac:dyDescent="0.25">
      <c r="B12" s="12"/>
      <c r="C12" s="10"/>
      <c r="D12" s="10"/>
      <c r="E12" s="30" t="s">
        <v>808</v>
      </c>
      <c r="F12" s="26"/>
    </row>
    <row r="13" spans="1:6" x14ac:dyDescent="0.25">
      <c r="B13" s="12"/>
      <c r="C13" s="10"/>
      <c r="D13" s="10"/>
      <c r="E13" s="11" t="s">
        <v>812</v>
      </c>
      <c r="F13" s="10">
        <v>1</v>
      </c>
    </row>
    <row r="14" spans="1:6" x14ac:dyDescent="0.25">
      <c r="B14" s="12"/>
      <c r="C14" s="10"/>
      <c r="D14" s="10"/>
      <c r="E14" s="11" t="s">
        <v>79</v>
      </c>
      <c r="F14" s="74"/>
    </row>
    <row r="15" spans="1:6" ht="13.8" thickBot="1" x14ac:dyDescent="0.3">
      <c r="B15" s="12"/>
      <c r="C15" s="10"/>
      <c r="D15" s="10"/>
      <c r="E15" s="31" t="s">
        <v>294</v>
      </c>
      <c r="F15" s="29">
        <f>SUM(F13:F14)</f>
        <v>1</v>
      </c>
    </row>
    <row r="16" spans="1:6" ht="13.8" thickTop="1" x14ac:dyDescent="0.25">
      <c r="B16" s="12"/>
      <c r="C16" s="13"/>
      <c r="D16" s="10"/>
    </row>
    <row r="17" spans="2:6" x14ac:dyDescent="0.25">
      <c r="B17" s="12"/>
      <c r="C17" s="14"/>
      <c r="D17" s="10"/>
    </row>
    <row r="18" spans="2:6" x14ac:dyDescent="0.25">
      <c r="B18" s="12"/>
      <c r="C18" s="10"/>
      <c r="D18" s="10"/>
      <c r="E18" s="30" t="s">
        <v>82</v>
      </c>
      <c r="F18" s="26"/>
    </row>
    <row r="19" spans="2:6" x14ac:dyDescent="0.25">
      <c r="B19" s="12"/>
      <c r="C19" s="10"/>
      <c r="D19" s="10"/>
      <c r="E19" s="11" t="s">
        <v>814</v>
      </c>
      <c r="F19" s="10"/>
    </row>
    <row r="20" spans="2:6" x14ac:dyDescent="0.25">
      <c r="B20" s="12"/>
      <c r="C20" s="10"/>
      <c r="D20" s="10"/>
      <c r="E20" t="s">
        <v>813</v>
      </c>
    </row>
    <row r="21" spans="2:6" x14ac:dyDescent="0.25">
      <c r="B21" s="12"/>
      <c r="C21" s="10"/>
      <c r="D21" s="10"/>
      <c r="E21" t="s">
        <v>279</v>
      </c>
      <c r="F21">
        <v>5</v>
      </c>
    </row>
    <row r="22" spans="2:6" x14ac:dyDescent="0.25">
      <c r="B22" s="12"/>
      <c r="C22" s="10"/>
      <c r="D22" s="10"/>
      <c r="E22" t="s">
        <v>1229</v>
      </c>
    </row>
    <row r="23" spans="2:6" x14ac:dyDescent="0.25">
      <c r="E23" t="s">
        <v>280</v>
      </c>
    </row>
    <row r="24" spans="2:6" x14ac:dyDescent="0.25">
      <c r="E24" s="11" t="s">
        <v>79</v>
      </c>
      <c r="F24" s="74">
        <v>1</v>
      </c>
    </row>
    <row r="25" spans="2:6" ht="12.75" customHeight="1" thickBot="1" x14ac:dyDescent="0.3">
      <c r="E25" s="31" t="s">
        <v>294</v>
      </c>
      <c r="F25" s="85">
        <f>SUM(F19:F24)</f>
        <v>6</v>
      </c>
    </row>
    <row r="26" spans="2:6" ht="13.8" thickTop="1" x14ac:dyDescent="0.25">
      <c r="E26" s="12"/>
      <c r="F26" s="10"/>
    </row>
    <row r="27" spans="2:6" x14ac:dyDescent="0.25">
      <c r="E27" s="12"/>
      <c r="F27" s="14"/>
    </row>
    <row r="28" spans="2:6" x14ac:dyDescent="0.25">
      <c r="E28" s="30" t="s">
        <v>84</v>
      </c>
      <c r="F28" s="26"/>
    </row>
    <row r="29" spans="2:6" x14ac:dyDescent="0.25">
      <c r="E29" s="11" t="s">
        <v>85</v>
      </c>
      <c r="F29" s="10">
        <v>0</v>
      </c>
    </row>
    <row r="30" spans="2:6" x14ac:dyDescent="0.25">
      <c r="E30" s="32" t="s">
        <v>79</v>
      </c>
      <c r="F30" s="74">
        <v>0</v>
      </c>
    </row>
    <row r="31" spans="2:6" ht="13.8" thickBot="1" x14ac:dyDescent="0.3">
      <c r="E31" s="31" t="s">
        <v>294</v>
      </c>
      <c r="F31" s="29">
        <f>SUM(F29:F30)</f>
        <v>0</v>
      </c>
    </row>
    <row r="32" spans="2:6" ht="13.8" thickTop="1" x14ac:dyDescent="0.25"/>
  </sheetData>
  <phoneticPr fontId="0" type="noConversion"/>
  <pageMargins left="0.75" right="0.75" top="1" bottom="1" header="0.5" footer="0.5"/>
  <pageSetup scale="91"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2"/>
  <sheetViews>
    <sheetView workbookViewId="0">
      <selection activeCell="F9" sqref="F9"/>
    </sheetView>
  </sheetViews>
  <sheetFormatPr defaultRowHeight="13.2" x14ac:dyDescent="0.25"/>
  <cols>
    <col min="2" max="2" width="18.88671875" bestFit="1" customWidth="1"/>
    <col min="3" max="3" width="5.5546875" bestFit="1" customWidth="1"/>
    <col min="4" max="4" width="6.109375" customWidth="1"/>
    <col min="5" max="5" width="46.5546875" customWidth="1"/>
    <col min="6" max="6" width="4" customWidth="1"/>
  </cols>
  <sheetData>
    <row r="1" spans="1:6" ht="20.25" customHeight="1" x14ac:dyDescent="0.3">
      <c r="B1" s="83" t="s">
        <v>794</v>
      </c>
      <c r="C1" s="84"/>
      <c r="D1" s="10"/>
      <c r="E1" s="10"/>
      <c r="F1" s="10"/>
    </row>
    <row r="2" spans="1:6" ht="15.6" x14ac:dyDescent="0.3">
      <c r="B2" s="25"/>
      <c r="C2" s="10"/>
      <c r="D2" s="10"/>
      <c r="E2" s="10"/>
      <c r="F2" s="10"/>
    </row>
    <row r="3" spans="1:6" x14ac:dyDescent="0.25">
      <c r="A3" s="26" t="s">
        <v>1253</v>
      </c>
      <c r="B3" s="26" t="s">
        <v>295</v>
      </c>
      <c r="C3" s="26" t="s">
        <v>294</v>
      </c>
      <c r="D3" s="10"/>
      <c r="E3" s="30" t="s">
        <v>80</v>
      </c>
      <c r="F3" s="26"/>
    </row>
    <row r="4" spans="1:6" x14ac:dyDescent="0.25">
      <c r="A4">
        <v>1</v>
      </c>
      <c r="B4" s="10" t="s">
        <v>296</v>
      </c>
      <c r="C4" s="10">
        <f>+F9</f>
        <v>37</v>
      </c>
      <c r="D4" s="10"/>
      <c r="E4" t="s">
        <v>809</v>
      </c>
      <c r="F4" s="10">
        <v>1</v>
      </c>
    </row>
    <row r="5" spans="1:6" x14ac:dyDescent="0.25">
      <c r="A5">
        <v>2</v>
      </c>
      <c r="B5" s="10" t="s">
        <v>297</v>
      </c>
      <c r="C5" s="10">
        <f>+F15</f>
        <v>0</v>
      </c>
      <c r="D5" s="10"/>
      <c r="E5" t="s">
        <v>1200</v>
      </c>
      <c r="F5">
        <v>2</v>
      </c>
    </row>
    <row r="6" spans="1:6" x14ac:dyDescent="0.25">
      <c r="A6">
        <v>3</v>
      </c>
      <c r="B6" s="10" t="s">
        <v>298</v>
      </c>
      <c r="C6" s="10">
        <f>+F25</f>
        <v>7</v>
      </c>
      <c r="D6" s="10"/>
      <c r="E6" s="11" t="s">
        <v>78</v>
      </c>
      <c r="F6">
        <f>5+2+2+5+2+7+1</f>
        <v>24</v>
      </c>
    </row>
    <row r="7" spans="1:6" x14ac:dyDescent="0.25">
      <c r="A7">
        <v>4</v>
      </c>
      <c r="B7" s="10" t="s">
        <v>86</v>
      </c>
      <c r="C7" s="10">
        <f>+F31</f>
        <v>0</v>
      </c>
      <c r="D7" s="10"/>
      <c r="E7" s="11" t="s">
        <v>810</v>
      </c>
      <c r="F7" s="74">
        <v>1</v>
      </c>
    </row>
    <row r="8" spans="1:6" x14ac:dyDescent="0.25">
      <c r="A8">
        <v>5</v>
      </c>
      <c r="B8" s="10" t="s">
        <v>299</v>
      </c>
      <c r="C8" s="10">
        <v>0</v>
      </c>
      <c r="D8" s="10"/>
      <c r="E8" t="s">
        <v>79</v>
      </c>
      <c r="F8">
        <f>2+2+2+3</f>
        <v>9</v>
      </c>
    </row>
    <row r="9" spans="1:6" ht="13.8" thickBot="1" x14ac:dyDescent="0.3">
      <c r="A9" s="28"/>
      <c r="B9" s="28" t="s">
        <v>294</v>
      </c>
      <c r="C9" s="29">
        <f>SUM(C4:C8)</f>
        <v>44</v>
      </c>
      <c r="D9" s="10"/>
      <c r="E9" s="31" t="s">
        <v>294</v>
      </c>
      <c r="F9" s="29">
        <f>SUM(F4:F8)</f>
        <v>37</v>
      </c>
    </row>
    <row r="10" spans="1:6" ht="13.8" thickTop="1" x14ac:dyDescent="0.25">
      <c r="B10" s="12"/>
      <c r="C10" s="10"/>
      <c r="D10" s="10"/>
      <c r="E10" s="10"/>
      <c r="F10" s="10"/>
    </row>
    <row r="11" spans="1:6" x14ac:dyDescent="0.25">
      <c r="B11" s="12"/>
      <c r="C11" s="10"/>
      <c r="D11" s="10"/>
      <c r="E11" s="12"/>
      <c r="F11" s="10"/>
    </row>
    <row r="12" spans="1:6" x14ac:dyDescent="0.25">
      <c r="B12" s="12"/>
      <c r="C12" s="10"/>
      <c r="D12" s="10"/>
      <c r="E12" s="30" t="s">
        <v>808</v>
      </c>
      <c r="F12" s="26"/>
    </row>
    <row r="13" spans="1:6" x14ac:dyDescent="0.25">
      <c r="B13" s="12"/>
      <c r="C13" s="10"/>
      <c r="D13" s="10"/>
      <c r="E13" s="11" t="s">
        <v>812</v>
      </c>
      <c r="F13" s="10">
        <v>0</v>
      </c>
    </row>
    <row r="14" spans="1:6" x14ac:dyDescent="0.25">
      <c r="B14" s="12"/>
      <c r="C14" s="10"/>
      <c r="D14" s="10"/>
      <c r="E14" s="11" t="s">
        <v>79</v>
      </c>
      <c r="F14" s="74"/>
    </row>
    <row r="15" spans="1:6" ht="13.8" thickBot="1" x14ac:dyDescent="0.3">
      <c r="B15" s="12"/>
      <c r="C15" s="10"/>
      <c r="D15" s="10"/>
      <c r="E15" s="31" t="s">
        <v>294</v>
      </c>
      <c r="F15" s="29">
        <f>SUM(F13:F14)</f>
        <v>0</v>
      </c>
    </row>
    <row r="16" spans="1:6" ht="13.8" thickTop="1" x14ac:dyDescent="0.25">
      <c r="B16" s="12"/>
      <c r="C16" s="13"/>
      <c r="D16" s="10"/>
    </row>
    <row r="17" spans="2:6" x14ac:dyDescent="0.25">
      <c r="B17" s="12"/>
      <c r="C17" s="14"/>
      <c r="D17" s="10"/>
    </row>
    <row r="18" spans="2:6" x14ac:dyDescent="0.25">
      <c r="B18" s="12"/>
      <c r="C18" s="10"/>
      <c r="D18" s="10"/>
      <c r="E18" s="30" t="s">
        <v>82</v>
      </c>
      <c r="F18" s="26"/>
    </row>
    <row r="19" spans="2:6" x14ac:dyDescent="0.25">
      <c r="B19" s="12"/>
      <c r="C19" s="10"/>
      <c r="D19" s="10"/>
      <c r="E19" s="11" t="s">
        <v>814</v>
      </c>
      <c r="F19" s="10">
        <v>1</v>
      </c>
    </row>
    <row r="20" spans="2:6" x14ac:dyDescent="0.25">
      <c r="B20" s="12"/>
      <c r="C20" s="10"/>
      <c r="D20" s="10"/>
      <c r="E20" t="s">
        <v>813</v>
      </c>
    </row>
    <row r="21" spans="2:6" x14ac:dyDescent="0.25">
      <c r="B21" s="12"/>
      <c r="C21" s="10"/>
      <c r="D21" s="10"/>
      <c r="E21" t="s">
        <v>279</v>
      </c>
      <c r="F21">
        <v>1</v>
      </c>
    </row>
    <row r="22" spans="2:6" x14ac:dyDescent="0.25">
      <c r="B22" s="12"/>
      <c r="C22" s="10"/>
      <c r="D22" s="10"/>
      <c r="E22" t="s">
        <v>1229</v>
      </c>
    </row>
    <row r="23" spans="2:6" x14ac:dyDescent="0.25">
      <c r="E23" t="s">
        <v>280</v>
      </c>
    </row>
    <row r="24" spans="2:6" x14ac:dyDescent="0.25">
      <c r="E24" s="11" t="s">
        <v>79</v>
      </c>
      <c r="F24" s="74">
        <v>5</v>
      </c>
    </row>
    <row r="25" spans="2:6" ht="12.75" customHeight="1" thickBot="1" x14ac:dyDescent="0.3">
      <c r="E25" s="31" t="s">
        <v>294</v>
      </c>
      <c r="F25" s="85">
        <f>SUM(F19:F24)</f>
        <v>7</v>
      </c>
    </row>
    <row r="26" spans="2:6" ht="13.8" thickTop="1" x14ac:dyDescent="0.25">
      <c r="E26" s="12"/>
      <c r="F26" s="10"/>
    </row>
    <row r="27" spans="2:6" x14ac:dyDescent="0.25">
      <c r="E27" s="12"/>
      <c r="F27" s="14"/>
    </row>
    <row r="28" spans="2:6" x14ac:dyDescent="0.25">
      <c r="E28" s="30" t="s">
        <v>84</v>
      </c>
      <c r="F28" s="26"/>
    </row>
    <row r="29" spans="2:6" x14ac:dyDescent="0.25">
      <c r="E29" s="11" t="s">
        <v>85</v>
      </c>
      <c r="F29" s="10">
        <v>0</v>
      </c>
    </row>
    <row r="30" spans="2:6" x14ac:dyDescent="0.25">
      <c r="E30" s="32" t="s">
        <v>79</v>
      </c>
      <c r="F30" s="74">
        <v>0</v>
      </c>
    </row>
    <row r="31" spans="2:6" ht="13.8" thickBot="1" x14ac:dyDescent="0.3">
      <c r="E31" s="31" t="s">
        <v>294</v>
      </c>
      <c r="F31" s="29">
        <f>SUM(F29:F30)</f>
        <v>0</v>
      </c>
    </row>
    <row r="32" spans="2:6" ht="13.8" thickTop="1" x14ac:dyDescent="0.25"/>
  </sheetData>
  <phoneticPr fontId="0"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2"/>
  <sheetViews>
    <sheetView workbookViewId="0">
      <selection activeCell="F21" sqref="F21"/>
    </sheetView>
  </sheetViews>
  <sheetFormatPr defaultRowHeight="13.2" x14ac:dyDescent="0.25"/>
  <cols>
    <col min="2" max="2" width="18.88671875" bestFit="1" customWidth="1"/>
    <col min="3" max="3" width="5.5546875" bestFit="1" customWidth="1"/>
    <col min="4" max="4" width="6.109375" customWidth="1"/>
    <col min="5" max="5" width="46.5546875" customWidth="1"/>
    <col min="6" max="6" width="4" customWidth="1"/>
  </cols>
  <sheetData>
    <row r="1" spans="1:6" ht="20.25" customHeight="1" x14ac:dyDescent="0.3">
      <c r="B1" s="83" t="s">
        <v>858</v>
      </c>
      <c r="C1" s="84"/>
      <c r="D1" s="10"/>
      <c r="E1" s="10"/>
      <c r="F1" s="10"/>
    </row>
    <row r="2" spans="1:6" ht="15.6" x14ac:dyDescent="0.3">
      <c r="B2" s="25"/>
      <c r="C2" s="10"/>
      <c r="D2" s="10"/>
      <c r="E2" s="10"/>
      <c r="F2" s="10"/>
    </row>
    <row r="3" spans="1:6" x14ac:dyDescent="0.25">
      <c r="A3" s="26" t="s">
        <v>1253</v>
      </c>
      <c r="B3" s="26" t="s">
        <v>295</v>
      </c>
      <c r="C3" s="26" t="s">
        <v>294</v>
      </c>
      <c r="D3" s="10"/>
      <c r="E3" s="30" t="s">
        <v>80</v>
      </c>
      <c r="F3" s="26"/>
    </row>
    <row r="4" spans="1:6" x14ac:dyDescent="0.25">
      <c r="A4">
        <v>1</v>
      </c>
      <c r="B4" s="10" t="s">
        <v>296</v>
      </c>
      <c r="C4" s="10">
        <f>+F9</f>
        <v>41</v>
      </c>
      <c r="D4" s="10"/>
      <c r="E4" t="s">
        <v>809</v>
      </c>
      <c r="F4" s="10">
        <f>1+1+1+1*2</f>
        <v>5</v>
      </c>
    </row>
    <row r="5" spans="1:6" x14ac:dyDescent="0.25">
      <c r="A5">
        <v>2</v>
      </c>
      <c r="B5" s="10" t="s">
        <v>297</v>
      </c>
      <c r="C5" s="10">
        <f>+F15</f>
        <v>0</v>
      </c>
      <c r="D5" s="10"/>
      <c r="E5" t="s">
        <v>1200</v>
      </c>
      <c r="F5">
        <f>1</f>
        <v>1</v>
      </c>
    </row>
    <row r="6" spans="1:6" x14ac:dyDescent="0.25">
      <c r="A6">
        <v>3</v>
      </c>
      <c r="B6" s="10" t="s">
        <v>298</v>
      </c>
      <c r="C6" s="10">
        <f>+F25</f>
        <v>7</v>
      </c>
      <c r="D6" s="10"/>
      <c r="E6" s="11" t="s">
        <v>78</v>
      </c>
      <c r="F6">
        <f>1*4+1+1*23+1*4</f>
        <v>32</v>
      </c>
    </row>
    <row r="7" spans="1:6" x14ac:dyDescent="0.25">
      <c r="A7">
        <v>4</v>
      </c>
      <c r="B7" s="10" t="s">
        <v>86</v>
      </c>
      <c r="C7" s="10">
        <f>+F31</f>
        <v>0</v>
      </c>
      <c r="D7" s="10"/>
      <c r="E7" s="11" t="s">
        <v>810</v>
      </c>
      <c r="F7" s="74">
        <f>1+1</f>
        <v>2</v>
      </c>
    </row>
    <row r="8" spans="1:6" x14ac:dyDescent="0.25">
      <c r="A8">
        <v>5</v>
      </c>
      <c r="B8" s="10" t="s">
        <v>299</v>
      </c>
      <c r="C8" s="10">
        <v>0</v>
      </c>
      <c r="D8" s="10"/>
      <c r="E8" t="s">
        <v>79</v>
      </c>
      <c r="F8">
        <f>1</f>
        <v>1</v>
      </c>
    </row>
    <row r="9" spans="1:6" ht="13.8" thickBot="1" x14ac:dyDescent="0.3">
      <c r="A9" s="28"/>
      <c r="B9" s="28" t="s">
        <v>294</v>
      </c>
      <c r="C9" s="29">
        <f>SUM(C4:C8)</f>
        <v>48</v>
      </c>
      <c r="D9" s="10"/>
      <c r="E9" s="31" t="s">
        <v>294</v>
      </c>
      <c r="F9" s="29">
        <f>SUM(F4:F8)</f>
        <v>41</v>
      </c>
    </row>
    <row r="10" spans="1:6" ht="13.8" thickTop="1" x14ac:dyDescent="0.25">
      <c r="B10" s="12"/>
      <c r="C10" s="10"/>
      <c r="D10" s="10"/>
      <c r="E10" s="10"/>
      <c r="F10" s="10"/>
    </row>
    <row r="11" spans="1:6" x14ac:dyDescent="0.25">
      <c r="B11" s="12"/>
      <c r="C11" s="10"/>
      <c r="D11" s="10"/>
      <c r="E11" s="12"/>
      <c r="F11" s="10"/>
    </row>
    <row r="12" spans="1:6" x14ac:dyDescent="0.25">
      <c r="B12" s="12"/>
      <c r="C12" s="10"/>
      <c r="D12" s="10"/>
      <c r="E12" s="30" t="s">
        <v>808</v>
      </c>
      <c r="F12" s="26"/>
    </row>
    <row r="13" spans="1:6" x14ac:dyDescent="0.25">
      <c r="B13" s="12"/>
      <c r="C13" s="10"/>
      <c r="D13" s="10"/>
      <c r="E13" s="11" t="s">
        <v>812</v>
      </c>
      <c r="F13" s="10">
        <v>0</v>
      </c>
    </row>
    <row r="14" spans="1:6" x14ac:dyDescent="0.25">
      <c r="B14" s="12"/>
      <c r="C14" s="10"/>
      <c r="D14" s="10"/>
      <c r="E14" s="11" t="s">
        <v>79</v>
      </c>
      <c r="F14" s="74"/>
    </row>
    <row r="15" spans="1:6" ht="13.8" thickBot="1" x14ac:dyDescent="0.3">
      <c r="B15" s="12"/>
      <c r="C15" s="10"/>
      <c r="D15" s="10"/>
      <c r="E15" s="31" t="s">
        <v>294</v>
      </c>
      <c r="F15" s="29">
        <f>SUM(F13:F14)</f>
        <v>0</v>
      </c>
    </row>
    <row r="16" spans="1:6" ht="13.8" thickTop="1" x14ac:dyDescent="0.25">
      <c r="B16" s="12"/>
      <c r="C16" s="13"/>
      <c r="D16" s="10"/>
    </row>
    <row r="17" spans="2:6" x14ac:dyDescent="0.25">
      <c r="B17" s="12"/>
      <c r="C17" s="14"/>
      <c r="D17" s="10"/>
    </row>
    <row r="18" spans="2:6" x14ac:dyDescent="0.25">
      <c r="B18" s="12"/>
      <c r="C18" s="10"/>
      <c r="D18" s="10"/>
      <c r="E18" s="30" t="s">
        <v>82</v>
      </c>
      <c r="F18" s="26"/>
    </row>
    <row r="19" spans="2:6" x14ac:dyDescent="0.25">
      <c r="B19" s="12"/>
      <c r="C19" s="10"/>
      <c r="D19" s="10"/>
      <c r="E19" s="11" t="s">
        <v>814</v>
      </c>
      <c r="F19" s="10">
        <f>1</f>
        <v>1</v>
      </c>
    </row>
    <row r="20" spans="2:6" x14ac:dyDescent="0.25">
      <c r="B20" s="12"/>
      <c r="C20" s="10"/>
      <c r="D20" s="10"/>
      <c r="E20" t="s">
        <v>813</v>
      </c>
    </row>
    <row r="21" spans="2:6" x14ac:dyDescent="0.25">
      <c r="B21" s="12"/>
      <c r="C21" s="10"/>
      <c r="D21" s="10"/>
      <c r="E21" t="s">
        <v>279</v>
      </c>
    </row>
    <row r="22" spans="2:6" x14ac:dyDescent="0.25">
      <c r="B22" s="12"/>
      <c r="C22" s="10"/>
      <c r="D22" s="10"/>
      <c r="E22" t="s">
        <v>1229</v>
      </c>
      <c r="F22">
        <f>1+1</f>
        <v>2</v>
      </c>
    </row>
    <row r="23" spans="2:6" x14ac:dyDescent="0.25">
      <c r="E23" t="s">
        <v>280</v>
      </c>
    </row>
    <row r="24" spans="2:6" x14ac:dyDescent="0.25">
      <c r="E24" s="11" t="s">
        <v>79</v>
      </c>
      <c r="F24" s="74">
        <f>2+1+1</f>
        <v>4</v>
      </c>
    </row>
    <row r="25" spans="2:6" ht="12.75" customHeight="1" thickBot="1" x14ac:dyDescent="0.3">
      <c r="E25" s="31" t="s">
        <v>294</v>
      </c>
      <c r="F25" s="85">
        <f>SUM(F19:F24)</f>
        <v>7</v>
      </c>
    </row>
    <row r="26" spans="2:6" ht="13.8" thickTop="1" x14ac:dyDescent="0.25">
      <c r="E26" s="12"/>
      <c r="F26" s="10"/>
    </row>
    <row r="27" spans="2:6" x14ac:dyDescent="0.25">
      <c r="E27" s="12"/>
      <c r="F27" s="14"/>
    </row>
    <row r="28" spans="2:6" x14ac:dyDescent="0.25">
      <c r="E28" s="30" t="s">
        <v>84</v>
      </c>
      <c r="F28" s="26"/>
    </row>
    <row r="29" spans="2:6" x14ac:dyDescent="0.25">
      <c r="E29" s="11" t="s">
        <v>85</v>
      </c>
      <c r="F29" s="10">
        <v>0</v>
      </c>
    </row>
    <row r="30" spans="2:6" x14ac:dyDescent="0.25">
      <c r="E30" s="32" t="s">
        <v>79</v>
      </c>
      <c r="F30" s="74">
        <v>0</v>
      </c>
    </row>
    <row r="31" spans="2:6" ht="13.8" thickBot="1" x14ac:dyDescent="0.3">
      <c r="E31" s="31" t="s">
        <v>294</v>
      </c>
      <c r="F31" s="29">
        <f>SUM(F29:F30)</f>
        <v>0</v>
      </c>
    </row>
    <row r="32" spans="2:6" ht="13.8" thickTop="1" x14ac:dyDescent="0.25"/>
  </sheetData>
  <phoneticPr fontId="0"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2"/>
  <sheetViews>
    <sheetView workbookViewId="0">
      <selection activeCell="F25" sqref="F25"/>
    </sheetView>
  </sheetViews>
  <sheetFormatPr defaultRowHeight="13.2" x14ac:dyDescent="0.25"/>
  <cols>
    <col min="2" max="2" width="18.88671875" bestFit="1" customWidth="1"/>
    <col min="3" max="3" width="5.5546875" bestFit="1" customWidth="1"/>
    <col min="4" max="4" width="6.109375" customWidth="1"/>
    <col min="5" max="5" width="46.5546875" customWidth="1"/>
    <col min="6" max="6" width="4" customWidth="1"/>
  </cols>
  <sheetData>
    <row r="1" spans="1:6" ht="20.25" customHeight="1" x14ac:dyDescent="0.3">
      <c r="B1" s="83" t="s">
        <v>694</v>
      </c>
      <c r="C1" s="84"/>
      <c r="D1" s="10"/>
      <c r="E1" s="10"/>
      <c r="F1" s="10"/>
    </row>
    <row r="2" spans="1:6" ht="15.6" x14ac:dyDescent="0.3">
      <c r="B2" s="25"/>
      <c r="C2" s="10"/>
      <c r="D2" s="10"/>
      <c r="E2" s="10"/>
      <c r="F2" s="10"/>
    </row>
    <row r="3" spans="1:6" x14ac:dyDescent="0.25">
      <c r="A3" s="26" t="s">
        <v>1253</v>
      </c>
      <c r="B3" s="26" t="s">
        <v>295</v>
      </c>
      <c r="C3" s="26" t="s">
        <v>294</v>
      </c>
      <c r="D3" s="10"/>
      <c r="E3" s="30" t="s">
        <v>80</v>
      </c>
      <c r="F3" s="26"/>
    </row>
    <row r="4" spans="1:6" x14ac:dyDescent="0.25">
      <c r="A4">
        <v>1</v>
      </c>
      <c r="B4" s="10" t="s">
        <v>296</v>
      </c>
      <c r="C4" s="10">
        <f>+F9</f>
        <v>11</v>
      </c>
      <c r="D4" s="10"/>
      <c r="E4" t="s">
        <v>809</v>
      </c>
      <c r="F4" s="10">
        <f>1*2+1+1+1</f>
        <v>5</v>
      </c>
    </row>
    <row r="5" spans="1:6" x14ac:dyDescent="0.25">
      <c r="A5">
        <v>2</v>
      </c>
      <c r="B5" s="10" t="s">
        <v>297</v>
      </c>
      <c r="C5" s="10">
        <f>+F15</f>
        <v>0</v>
      </c>
      <c r="D5" s="10"/>
      <c r="E5" t="s">
        <v>1200</v>
      </c>
    </row>
    <row r="6" spans="1:6" x14ac:dyDescent="0.25">
      <c r="A6">
        <v>3</v>
      </c>
      <c r="B6" s="10" t="s">
        <v>298</v>
      </c>
      <c r="C6" s="10">
        <f>+F25</f>
        <v>3</v>
      </c>
      <c r="D6" s="10"/>
      <c r="E6" s="11" t="s">
        <v>78</v>
      </c>
      <c r="F6">
        <f>2+1+1*2</f>
        <v>5</v>
      </c>
    </row>
    <row r="7" spans="1:6" x14ac:dyDescent="0.25">
      <c r="A7">
        <v>4</v>
      </c>
      <c r="B7" s="10" t="s">
        <v>86</v>
      </c>
      <c r="C7" s="10">
        <f>+F31</f>
        <v>0</v>
      </c>
      <c r="D7" s="10"/>
      <c r="E7" s="11" t="s">
        <v>810</v>
      </c>
      <c r="F7" s="74"/>
    </row>
    <row r="8" spans="1:6" x14ac:dyDescent="0.25">
      <c r="A8">
        <v>5</v>
      </c>
      <c r="B8" s="10" t="s">
        <v>299</v>
      </c>
      <c r="C8" s="10">
        <v>0</v>
      </c>
      <c r="D8" s="10"/>
      <c r="E8" t="s">
        <v>79</v>
      </c>
      <c r="F8">
        <f>1</f>
        <v>1</v>
      </c>
    </row>
    <row r="9" spans="1:6" ht="13.8" thickBot="1" x14ac:dyDescent="0.3">
      <c r="A9" s="28"/>
      <c r="B9" s="28" t="s">
        <v>294</v>
      </c>
      <c r="C9" s="29">
        <f>SUM(C4:C8)</f>
        <v>14</v>
      </c>
      <c r="D9" s="10"/>
      <c r="E9" s="31" t="s">
        <v>294</v>
      </c>
      <c r="F9" s="29">
        <f>SUM(F4:F8)</f>
        <v>11</v>
      </c>
    </row>
    <row r="10" spans="1:6" ht="13.8" thickTop="1" x14ac:dyDescent="0.25">
      <c r="B10" s="12"/>
      <c r="C10" s="10"/>
      <c r="D10" s="10"/>
      <c r="E10" s="10"/>
      <c r="F10" s="10"/>
    </row>
    <row r="11" spans="1:6" x14ac:dyDescent="0.25">
      <c r="B11" s="12"/>
      <c r="C11" s="10"/>
      <c r="D11" s="10"/>
      <c r="E11" s="12"/>
      <c r="F11" s="10"/>
    </row>
    <row r="12" spans="1:6" x14ac:dyDescent="0.25">
      <c r="B12" s="12"/>
      <c r="C12" s="10"/>
      <c r="D12" s="10"/>
      <c r="E12" s="30" t="s">
        <v>808</v>
      </c>
      <c r="F12" s="26"/>
    </row>
    <row r="13" spans="1:6" x14ac:dyDescent="0.25">
      <c r="B13" s="12"/>
      <c r="C13" s="10"/>
      <c r="D13" s="10"/>
      <c r="E13" s="11" t="s">
        <v>812</v>
      </c>
      <c r="F13" s="10">
        <v>0</v>
      </c>
    </row>
    <row r="14" spans="1:6" x14ac:dyDescent="0.25">
      <c r="B14" s="12"/>
      <c r="C14" s="10"/>
      <c r="D14" s="10"/>
      <c r="E14" s="11" t="s">
        <v>79</v>
      </c>
      <c r="F14" s="74"/>
    </row>
    <row r="15" spans="1:6" ht="13.8" thickBot="1" x14ac:dyDescent="0.3">
      <c r="B15" s="12"/>
      <c r="C15" s="10"/>
      <c r="D15" s="10"/>
      <c r="E15" s="31" t="s">
        <v>294</v>
      </c>
      <c r="F15" s="29">
        <f>SUM(F13:F14)</f>
        <v>0</v>
      </c>
    </row>
    <row r="16" spans="1:6" ht="13.8" thickTop="1" x14ac:dyDescent="0.25">
      <c r="B16" s="12"/>
      <c r="C16" s="13"/>
      <c r="D16" s="10"/>
    </row>
    <row r="17" spans="2:6" x14ac:dyDescent="0.25">
      <c r="B17" s="12"/>
      <c r="C17" s="14"/>
      <c r="D17" s="10"/>
    </row>
    <row r="18" spans="2:6" x14ac:dyDescent="0.25">
      <c r="B18" s="12"/>
      <c r="C18" s="10"/>
      <c r="D18" s="10"/>
      <c r="E18" s="30" t="s">
        <v>82</v>
      </c>
      <c r="F18" s="26"/>
    </row>
    <row r="19" spans="2:6" x14ac:dyDescent="0.25">
      <c r="B19" s="12"/>
      <c r="C19" s="10"/>
      <c r="D19" s="10"/>
      <c r="E19" s="11" t="s">
        <v>814</v>
      </c>
      <c r="F19" s="10">
        <f>1</f>
        <v>1</v>
      </c>
    </row>
    <row r="20" spans="2:6" x14ac:dyDescent="0.25">
      <c r="B20" s="12"/>
      <c r="C20" s="10"/>
      <c r="D20" s="10"/>
      <c r="E20" t="s">
        <v>813</v>
      </c>
    </row>
    <row r="21" spans="2:6" x14ac:dyDescent="0.25">
      <c r="B21" s="12"/>
      <c r="C21" s="10"/>
      <c r="D21" s="10"/>
      <c r="E21" t="s">
        <v>279</v>
      </c>
      <c r="F21">
        <f>1</f>
        <v>1</v>
      </c>
    </row>
    <row r="22" spans="2:6" x14ac:dyDescent="0.25">
      <c r="B22" s="12"/>
      <c r="C22" s="10"/>
      <c r="D22" s="10"/>
      <c r="E22" t="s">
        <v>1229</v>
      </c>
    </row>
    <row r="23" spans="2:6" x14ac:dyDescent="0.25">
      <c r="E23" t="s">
        <v>280</v>
      </c>
    </row>
    <row r="24" spans="2:6" x14ac:dyDescent="0.25">
      <c r="E24" s="11" t="s">
        <v>79</v>
      </c>
      <c r="F24" s="74">
        <f>1</f>
        <v>1</v>
      </c>
    </row>
    <row r="25" spans="2:6" ht="12.75" customHeight="1" thickBot="1" x14ac:dyDescent="0.3">
      <c r="E25" s="31" t="s">
        <v>294</v>
      </c>
      <c r="F25" s="85">
        <f>SUM(F19:F24)</f>
        <v>3</v>
      </c>
    </row>
    <row r="26" spans="2:6" ht="13.8" thickTop="1" x14ac:dyDescent="0.25">
      <c r="E26" s="12"/>
      <c r="F26" s="10"/>
    </row>
    <row r="27" spans="2:6" x14ac:dyDescent="0.25">
      <c r="E27" s="12"/>
      <c r="F27" s="14"/>
    </row>
    <row r="28" spans="2:6" x14ac:dyDescent="0.25">
      <c r="E28" s="30" t="s">
        <v>84</v>
      </c>
      <c r="F28" s="26"/>
    </row>
    <row r="29" spans="2:6" x14ac:dyDescent="0.25">
      <c r="E29" s="11" t="s">
        <v>85</v>
      </c>
      <c r="F29" s="10">
        <v>0</v>
      </c>
    </row>
    <row r="30" spans="2:6" x14ac:dyDescent="0.25">
      <c r="E30" s="32" t="s">
        <v>79</v>
      </c>
      <c r="F30" s="74">
        <v>0</v>
      </c>
    </row>
    <row r="31" spans="2:6" ht="13.8" thickBot="1" x14ac:dyDescent="0.3">
      <c r="E31" s="31" t="s">
        <v>294</v>
      </c>
      <c r="F31" s="29">
        <f>SUM(F29:F30)</f>
        <v>0</v>
      </c>
    </row>
    <row r="32" spans="2:6" ht="13.8" thickTop="1" x14ac:dyDescent="0.25"/>
  </sheetData>
  <phoneticPr fontId="0"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2"/>
  <sheetViews>
    <sheetView workbookViewId="0">
      <selection activeCell="C10" sqref="C10"/>
    </sheetView>
  </sheetViews>
  <sheetFormatPr defaultRowHeight="13.2" x14ac:dyDescent="0.25"/>
  <cols>
    <col min="2" max="2" width="18.88671875" bestFit="1" customWidth="1"/>
    <col min="3" max="3" width="5.5546875" bestFit="1" customWidth="1"/>
    <col min="4" max="4" width="6.109375" customWidth="1"/>
    <col min="5" max="5" width="46.5546875" customWidth="1"/>
    <col min="6" max="6" width="4" customWidth="1"/>
  </cols>
  <sheetData>
    <row r="1" spans="1:6" ht="20.25" customHeight="1" x14ac:dyDescent="0.3">
      <c r="B1" s="83" t="s">
        <v>539</v>
      </c>
      <c r="C1" s="84"/>
      <c r="D1" s="10"/>
      <c r="E1" s="10"/>
      <c r="F1" s="10"/>
    </row>
    <row r="2" spans="1:6" ht="15.6" x14ac:dyDescent="0.3">
      <c r="B2" s="25"/>
      <c r="C2" s="10"/>
      <c r="D2" s="10"/>
      <c r="E2" s="10"/>
      <c r="F2" s="10"/>
    </row>
    <row r="3" spans="1:6" x14ac:dyDescent="0.25">
      <c r="A3" s="26" t="s">
        <v>1253</v>
      </c>
      <c r="B3" s="26" t="s">
        <v>295</v>
      </c>
      <c r="C3" s="26" t="s">
        <v>294</v>
      </c>
      <c r="D3" s="10"/>
      <c r="E3" s="30" t="s">
        <v>80</v>
      </c>
      <c r="F3" s="26"/>
    </row>
    <row r="4" spans="1:6" x14ac:dyDescent="0.25">
      <c r="A4">
        <v>1</v>
      </c>
      <c r="B4" s="10" t="s">
        <v>296</v>
      </c>
      <c r="C4" s="10">
        <f>+F9</f>
        <v>4</v>
      </c>
      <c r="D4" s="10"/>
      <c r="E4" t="s">
        <v>809</v>
      </c>
      <c r="F4" s="10">
        <f>1+1+1</f>
        <v>3</v>
      </c>
    </row>
    <row r="5" spans="1:6" x14ac:dyDescent="0.25">
      <c r="A5">
        <v>2</v>
      </c>
      <c r="B5" s="10" t="s">
        <v>297</v>
      </c>
      <c r="C5" s="10">
        <f>+F15</f>
        <v>0</v>
      </c>
      <c r="D5" s="10"/>
      <c r="E5" t="s">
        <v>1200</v>
      </c>
    </row>
    <row r="6" spans="1:6" x14ac:dyDescent="0.25">
      <c r="A6">
        <v>3</v>
      </c>
      <c r="B6" s="10" t="s">
        <v>298</v>
      </c>
      <c r="C6" s="10">
        <f>+F25</f>
        <v>2</v>
      </c>
      <c r="D6" s="10"/>
      <c r="E6" s="11" t="s">
        <v>78</v>
      </c>
      <c r="F6">
        <f>1</f>
        <v>1</v>
      </c>
    </row>
    <row r="7" spans="1:6" x14ac:dyDescent="0.25">
      <c r="A7">
        <v>4</v>
      </c>
      <c r="B7" s="10" t="s">
        <v>86</v>
      </c>
      <c r="C7" s="10">
        <f>+F31</f>
        <v>0</v>
      </c>
      <c r="D7" s="10"/>
      <c r="E7" s="11" t="s">
        <v>810</v>
      </c>
      <c r="F7" s="74"/>
    </row>
    <row r="8" spans="1:6" x14ac:dyDescent="0.25">
      <c r="A8">
        <v>5</v>
      </c>
      <c r="B8" s="10" t="s">
        <v>299</v>
      </c>
      <c r="C8" s="10">
        <v>0</v>
      </c>
      <c r="D8" s="10"/>
      <c r="E8" t="s">
        <v>79</v>
      </c>
    </row>
    <row r="9" spans="1:6" ht="13.8" thickBot="1" x14ac:dyDescent="0.3">
      <c r="A9" s="28"/>
      <c r="B9" s="28" t="s">
        <v>294</v>
      </c>
      <c r="C9" s="29">
        <f>SUM(C4:C8)</f>
        <v>6</v>
      </c>
      <c r="D9" s="10"/>
      <c r="E9" s="31" t="s">
        <v>294</v>
      </c>
      <c r="F9" s="29">
        <f>SUM(F4:F8)</f>
        <v>4</v>
      </c>
    </row>
    <row r="10" spans="1:6" ht="13.8" thickTop="1" x14ac:dyDescent="0.25">
      <c r="B10" s="12"/>
      <c r="C10" s="10"/>
      <c r="D10" s="10"/>
      <c r="E10" s="10"/>
      <c r="F10" s="10"/>
    </row>
    <row r="11" spans="1:6" x14ac:dyDescent="0.25">
      <c r="B11" s="12"/>
      <c r="C11" s="10"/>
      <c r="D11" s="10"/>
      <c r="E11" s="12"/>
      <c r="F11" s="10"/>
    </row>
    <row r="12" spans="1:6" x14ac:dyDescent="0.25">
      <c r="B12" s="12"/>
      <c r="C12" s="10"/>
      <c r="D12" s="10"/>
      <c r="E12" s="30" t="s">
        <v>808</v>
      </c>
      <c r="F12" s="26"/>
    </row>
    <row r="13" spans="1:6" x14ac:dyDescent="0.25">
      <c r="B13" s="12"/>
      <c r="C13" s="10"/>
      <c r="D13" s="10"/>
      <c r="E13" s="11" t="s">
        <v>812</v>
      </c>
      <c r="F13" s="10">
        <v>0</v>
      </c>
    </row>
    <row r="14" spans="1:6" x14ac:dyDescent="0.25">
      <c r="B14" s="12"/>
      <c r="C14" s="10"/>
      <c r="D14" s="10"/>
      <c r="E14" s="11" t="s">
        <v>79</v>
      </c>
      <c r="F14" s="74"/>
    </row>
    <row r="15" spans="1:6" ht="13.8" thickBot="1" x14ac:dyDescent="0.3">
      <c r="B15" s="12"/>
      <c r="C15" s="10"/>
      <c r="D15" s="10"/>
      <c r="E15" s="31" t="s">
        <v>294</v>
      </c>
      <c r="F15" s="29">
        <f>SUM(F13:F14)</f>
        <v>0</v>
      </c>
    </row>
    <row r="16" spans="1:6" ht="13.8" thickTop="1" x14ac:dyDescent="0.25">
      <c r="B16" s="12"/>
      <c r="C16" s="13"/>
      <c r="D16" s="10"/>
    </row>
    <row r="17" spans="2:6" x14ac:dyDescent="0.25">
      <c r="B17" s="12"/>
      <c r="C17" s="14"/>
      <c r="D17" s="10"/>
    </row>
    <row r="18" spans="2:6" x14ac:dyDescent="0.25">
      <c r="B18" s="12"/>
      <c r="C18" s="10"/>
      <c r="D18" s="10"/>
      <c r="E18" s="30" t="s">
        <v>82</v>
      </c>
      <c r="F18" s="26"/>
    </row>
    <row r="19" spans="2:6" x14ac:dyDescent="0.25">
      <c r="B19" s="12"/>
      <c r="C19" s="10"/>
      <c r="D19" s="10"/>
      <c r="E19" s="11" t="s">
        <v>814</v>
      </c>
      <c r="F19" s="10">
        <f>1</f>
        <v>1</v>
      </c>
    </row>
    <row r="20" spans="2:6" x14ac:dyDescent="0.25">
      <c r="B20" s="12"/>
      <c r="C20" s="10"/>
      <c r="D20" s="10"/>
      <c r="E20" t="s">
        <v>813</v>
      </c>
    </row>
    <row r="21" spans="2:6" x14ac:dyDescent="0.25">
      <c r="B21" s="12"/>
      <c r="C21" s="10"/>
      <c r="D21" s="10"/>
      <c r="E21" t="s">
        <v>279</v>
      </c>
    </row>
    <row r="22" spans="2:6" x14ac:dyDescent="0.25">
      <c r="B22" s="12"/>
      <c r="C22" s="10"/>
      <c r="D22" s="10"/>
      <c r="E22" t="s">
        <v>1229</v>
      </c>
    </row>
    <row r="23" spans="2:6" x14ac:dyDescent="0.25">
      <c r="E23" t="s">
        <v>280</v>
      </c>
    </row>
    <row r="24" spans="2:6" x14ac:dyDescent="0.25">
      <c r="E24" s="11" t="s">
        <v>79</v>
      </c>
      <c r="F24" s="74">
        <f>1</f>
        <v>1</v>
      </c>
    </row>
    <row r="25" spans="2:6" ht="12.75" customHeight="1" thickBot="1" x14ac:dyDescent="0.3">
      <c r="E25" s="31" t="s">
        <v>294</v>
      </c>
      <c r="F25" s="85">
        <f>SUM(F19:F24)</f>
        <v>2</v>
      </c>
    </row>
    <row r="26" spans="2:6" ht="13.8" thickTop="1" x14ac:dyDescent="0.25">
      <c r="E26" s="12"/>
      <c r="F26" s="10"/>
    </row>
    <row r="27" spans="2:6" x14ac:dyDescent="0.25">
      <c r="E27" s="12"/>
      <c r="F27" s="14"/>
    </row>
    <row r="28" spans="2:6" x14ac:dyDescent="0.25">
      <c r="E28" s="30" t="s">
        <v>84</v>
      </c>
      <c r="F28" s="26"/>
    </row>
    <row r="29" spans="2:6" x14ac:dyDescent="0.25">
      <c r="E29" s="11" t="s">
        <v>85</v>
      </c>
      <c r="F29" s="10">
        <v>0</v>
      </c>
    </row>
    <row r="30" spans="2:6" x14ac:dyDescent="0.25">
      <c r="E30" s="32" t="s">
        <v>79</v>
      </c>
      <c r="F30" s="74">
        <v>0</v>
      </c>
    </row>
    <row r="31" spans="2:6" ht="13.8" thickBot="1" x14ac:dyDescent="0.3">
      <c r="E31" s="31" t="s">
        <v>294</v>
      </c>
      <c r="F31" s="29">
        <f>SUM(F29:F30)</f>
        <v>0</v>
      </c>
    </row>
    <row r="32" spans="2:6" ht="13.8" thickTop="1" x14ac:dyDescent="0.25"/>
  </sheetData>
  <phoneticPr fontId="0" type="noConversion"/>
  <pageMargins left="0.75" right="0.75" top="1" bottom="1" header="0.5" footer="0.5"/>
  <pageSetup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2"/>
  <sheetViews>
    <sheetView workbookViewId="0">
      <selection activeCell="F5" sqref="F5"/>
    </sheetView>
  </sheetViews>
  <sheetFormatPr defaultRowHeight="13.2" x14ac:dyDescent="0.25"/>
  <cols>
    <col min="2" max="2" width="18.88671875" bestFit="1" customWidth="1"/>
    <col min="3" max="3" width="5.5546875" bestFit="1" customWidth="1"/>
    <col min="4" max="4" width="6.109375" customWidth="1"/>
    <col min="5" max="5" width="46.5546875" customWidth="1"/>
    <col min="6" max="6" width="4" customWidth="1"/>
  </cols>
  <sheetData>
    <row r="1" spans="1:6" ht="20.25" customHeight="1" x14ac:dyDescent="0.3">
      <c r="B1" s="83" t="s">
        <v>615</v>
      </c>
      <c r="C1" s="84"/>
      <c r="D1" s="10"/>
      <c r="E1" s="10"/>
      <c r="F1" s="10"/>
    </row>
    <row r="2" spans="1:6" ht="15.6" x14ac:dyDescent="0.3">
      <c r="B2" s="25"/>
      <c r="C2" s="10"/>
      <c r="D2" s="10"/>
      <c r="E2" s="10"/>
      <c r="F2" s="10"/>
    </row>
    <row r="3" spans="1:6" x14ac:dyDescent="0.25">
      <c r="A3" s="26" t="s">
        <v>1253</v>
      </c>
      <c r="B3" s="26" t="s">
        <v>295</v>
      </c>
      <c r="C3" s="26" t="s">
        <v>294</v>
      </c>
      <c r="D3" s="10"/>
      <c r="E3" s="30" t="s">
        <v>80</v>
      </c>
      <c r="F3" s="26"/>
    </row>
    <row r="4" spans="1:6" x14ac:dyDescent="0.25">
      <c r="A4">
        <v>1</v>
      </c>
      <c r="B4" s="10" t="s">
        <v>296</v>
      </c>
      <c r="C4" s="10">
        <f>+F9</f>
        <v>8</v>
      </c>
      <c r="D4" s="10"/>
      <c r="E4" t="s">
        <v>809</v>
      </c>
      <c r="F4" s="10">
        <f>1*2+1</f>
        <v>3</v>
      </c>
    </row>
    <row r="5" spans="1:6" x14ac:dyDescent="0.25">
      <c r="A5">
        <v>2</v>
      </c>
      <c r="B5" s="10" t="s">
        <v>297</v>
      </c>
      <c r="C5" s="10">
        <f>+F15</f>
        <v>0</v>
      </c>
      <c r="D5" s="10"/>
      <c r="E5" t="s">
        <v>1200</v>
      </c>
    </row>
    <row r="6" spans="1:6" x14ac:dyDescent="0.25">
      <c r="A6">
        <v>3</v>
      </c>
      <c r="B6" s="10" t="s">
        <v>298</v>
      </c>
      <c r="C6" s="10">
        <f>+F25</f>
        <v>1</v>
      </c>
      <c r="D6" s="10"/>
      <c r="E6" s="11" t="s">
        <v>78</v>
      </c>
      <c r="F6">
        <f>1+1+1+1</f>
        <v>4</v>
      </c>
    </row>
    <row r="7" spans="1:6" x14ac:dyDescent="0.25">
      <c r="A7">
        <v>4</v>
      </c>
      <c r="B7" s="10" t="s">
        <v>86</v>
      </c>
      <c r="C7" s="10">
        <f>+F31</f>
        <v>0</v>
      </c>
      <c r="D7" s="10"/>
      <c r="E7" s="11" t="s">
        <v>810</v>
      </c>
      <c r="F7" s="74">
        <v>1</v>
      </c>
    </row>
    <row r="8" spans="1:6" x14ac:dyDescent="0.25">
      <c r="A8">
        <v>5</v>
      </c>
      <c r="B8" s="10" t="s">
        <v>299</v>
      </c>
      <c r="C8" s="10">
        <v>0</v>
      </c>
      <c r="D8" s="10"/>
      <c r="E8" t="s">
        <v>79</v>
      </c>
    </row>
    <row r="9" spans="1:6" ht="13.8" thickBot="1" x14ac:dyDescent="0.3">
      <c r="A9" s="28"/>
      <c r="B9" s="28" t="s">
        <v>294</v>
      </c>
      <c r="C9" s="29">
        <f>SUM(C4:C8)</f>
        <v>9</v>
      </c>
      <c r="D9" s="10"/>
      <c r="E9" s="31" t="s">
        <v>294</v>
      </c>
      <c r="F9" s="29">
        <f>SUM(F4:F8)</f>
        <v>8</v>
      </c>
    </row>
    <row r="10" spans="1:6" ht="13.8" thickTop="1" x14ac:dyDescent="0.25">
      <c r="B10" s="12"/>
      <c r="C10" s="10"/>
      <c r="D10" s="10"/>
      <c r="E10" s="10"/>
      <c r="F10" s="10"/>
    </row>
    <row r="11" spans="1:6" x14ac:dyDescent="0.25">
      <c r="B11" s="12"/>
      <c r="C11" s="10"/>
      <c r="D11" s="10"/>
      <c r="E11" s="12"/>
      <c r="F11" s="10"/>
    </row>
    <row r="12" spans="1:6" x14ac:dyDescent="0.25">
      <c r="B12" s="12"/>
      <c r="C12" s="10"/>
      <c r="D12" s="10"/>
      <c r="E12" s="30" t="s">
        <v>808</v>
      </c>
      <c r="F12" s="26"/>
    </row>
    <row r="13" spans="1:6" x14ac:dyDescent="0.25">
      <c r="B13" s="12"/>
      <c r="C13" s="10"/>
      <c r="D13" s="10"/>
      <c r="E13" s="11" t="s">
        <v>812</v>
      </c>
      <c r="F13" s="10">
        <v>0</v>
      </c>
    </row>
    <row r="14" spans="1:6" x14ac:dyDescent="0.25">
      <c r="B14" s="12"/>
      <c r="C14" s="10"/>
      <c r="D14" s="10"/>
      <c r="E14" s="11" t="s">
        <v>79</v>
      </c>
      <c r="F14" s="74"/>
    </row>
    <row r="15" spans="1:6" ht="13.8" thickBot="1" x14ac:dyDescent="0.3">
      <c r="B15" s="12"/>
      <c r="C15" s="10"/>
      <c r="D15" s="10"/>
      <c r="E15" s="31" t="s">
        <v>294</v>
      </c>
      <c r="F15" s="29">
        <f>SUM(F13:F14)</f>
        <v>0</v>
      </c>
    </row>
    <row r="16" spans="1:6" ht="13.8" thickTop="1" x14ac:dyDescent="0.25">
      <c r="B16" s="12"/>
      <c r="C16" s="13"/>
      <c r="D16" s="10"/>
    </row>
    <row r="17" spans="2:6" x14ac:dyDescent="0.25">
      <c r="B17" s="12"/>
      <c r="C17" s="14"/>
      <c r="D17" s="10"/>
    </row>
    <row r="18" spans="2:6" x14ac:dyDescent="0.25">
      <c r="B18" s="12"/>
      <c r="C18" s="10"/>
      <c r="D18" s="10"/>
      <c r="E18" s="30" t="s">
        <v>82</v>
      </c>
      <c r="F18" s="26"/>
    </row>
    <row r="19" spans="2:6" x14ac:dyDescent="0.25">
      <c r="B19" s="12"/>
      <c r="C19" s="10"/>
      <c r="D19" s="10"/>
      <c r="E19" s="11" t="s">
        <v>814</v>
      </c>
      <c r="F19" s="10"/>
    </row>
    <row r="20" spans="2:6" x14ac:dyDescent="0.25">
      <c r="B20" s="12"/>
      <c r="C20" s="10"/>
      <c r="D20" s="10"/>
      <c r="E20" t="s">
        <v>813</v>
      </c>
    </row>
    <row r="21" spans="2:6" x14ac:dyDescent="0.25">
      <c r="B21" s="12"/>
      <c r="C21" s="10"/>
      <c r="D21" s="10"/>
      <c r="E21" t="s">
        <v>279</v>
      </c>
    </row>
    <row r="22" spans="2:6" x14ac:dyDescent="0.25">
      <c r="B22" s="12"/>
      <c r="C22" s="10"/>
      <c r="D22" s="10"/>
      <c r="E22" t="s">
        <v>1229</v>
      </c>
    </row>
    <row r="23" spans="2:6" x14ac:dyDescent="0.25">
      <c r="E23" t="s">
        <v>280</v>
      </c>
    </row>
    <row r="24" spans="2:6" x14ac:dyDescent="0.25">
      <c r="E24" s="11" t="s">
        <v>79</v>
      </c>
      <c r="F24" s="74">
        <f>1</f>
        <v>1</v>
      </c>
    </row>
    <row r="25" spans="2:6" ht="12.75" customHeight="1" thickBot="1" x14ac:dyDescent="0.3">
      <c r="E25" s="31" t="s">
        <v>294</v>
      </c>
      <c r="F25" s="85">
        <f>SUM(F19:F24)</f>
        <v>1</v>
      </c>
    </row>
    <row r="26" spans="2:6" ht="13.8" thickTop="1" x14ac:dyDescent="0.25">
      <c r="E26" s="12"/>
      <c r="F26" s="10"/>
    </row>
    <row r="27" spans="2:6" x14ac:dyDescent="0.25">
      <c r="E27" s="12"/>
      <c r="F27" s="14"/>
    </row>
    <row r="28" spans="2:6" x14ac:dyDescent="0.25">
      <c r="E28" s="30" t="s">
        <v>84</v>
      </c>
      <c r="F28" s="26"/>
    </row>
    <row r="29" spans="2:6" x14ac:dyDescent="0.25">
      <c r="E29" s="11" t="s">
        <v>85</v>
      </c>
      <c r="F29" s="10">
        <v>0</v>
      </c>
    </row>
    <row r="30" spans="2:6" x14ac:dyDescent="0.25">
      <c r="E30" s="32" t="s">
        <v>79</v>
      </c>
      <c r="F30" s="74">
        <v>0</v>
      </c>
    </row>
    <row r="31" spans="2:6" ht="13.8" thickBot="1" x14ac:dyDescent="0.3">
      <c r="E31" s="31" t="s">
        <v>294</v>
      </c>
      <c r="F31" s="29">
        <f>SUM(F29:F30)</f>
        <v>0</v>
      </c>
    </row>
    <row r="32" spans="2:6" ht="13.8" thickTop="1" x14ac:dyDescent="0.25"/>
  </sheetData>
  <phoneticPr fontId="0" type="noConversion"/>
  <pageMargins left="0.75" right="0.75" top="1" bottom="1" header="0.5" footer="0.5"/>
  <pageSetup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2"/>
  <sheetViews>
    <sheetView workbookViewId="0">
      <selection activeCell="B17" sqref="B17"/>
    </sheetView>
  </sheetViews>
  <sheetFormatPr defaultRowHeight="13.2" x14ac:dyDescent="0.25"/>
  <cols>
    <col min="2" max="2" width="18.88671875" bestFit="1" customWidth="1"/>
    <col min="3" max="3" width="5.5546875" bestFit="1" customWidth="1"/>
    <col min="4" max="4" width="6.109375" customWidth="1"/>
    <col min="5" max="5" width="46.5546875" customWidth="1"/>
    <col min="6" max="6" width="4" customWidth="1"/>
  </cols>
  <sheetData>
    <row r="1" spans="1:6" ht="20.25" customHeight="1" x14ac:dyDescent="0.3">
      <c r="B1" s="83" t="s">
        <v>1014</v>
      </c>
      <c r="C1" s="84"/>
      <c r="D1" s="10"/>
      <c r="E1" s="10"/>
      <c r="F1" s="10"/>
    </row>
    <row r="2" spans="1:6" ht="15.6" x14ac:dyDescent="0.3">
      <c r="B2" s="25"/>
      <c r="C2" s="10"/>
      <c r="D2" s="10"/>
      <c r="E2" s="10"/>
      <c r="F2" s="10"/>
    </row>
    <row r="3" spans="1:6" x14ac:dyDescent="0.25">
      <c r="A3" s="26" t="s">
        <v>1253</v>
      </c>
      <c r="B3" s="26" t="s">
        <v>295</v>
      </c>
      <c r="C3" s="26" t="s">
        <v>294</v>
      </c>
      <c r="D3" s="10"/>
      <c r="E3" s="30" t="s">
        <v>80</v>
      </c>
      <c r="F3" s="26"/>
    </row>
    <row r="4" spans="1:6" x14ac:dyDescent="0.25">
      <c r="A4">
        <v>1</v>
      </c>
      <c r="B4" s="10" t="s">
        <v>296</v>
      </c>
      <c r="C4" s="10">
        <f>+F9</f>
        <v>17</v>
      </c>
      <c r="D4" s="10"/>
      <c r="E4" t="s">
        <v>809</v>
      </c>
      <c r="F4" s="10">
        <f>1+1+1+1+1</f>
        <v>5</v>
      </c>
    </row>
    <row r="5" spans="1:6" x14ac:dyDescent="0.25">
      <c r="A5">
        <v>2</v>
      </c>
      <c r="B5" s="10" t="s">
        <v>297</v>
      </c>
      <c r="C5" s="10">
        <f>+F15</f>
        <v>0</v>
      </c>
      <c r="D5" s="10"/>
      <c r="E5" t="s">
        <v>1200</v>
      </c>
    </row>
    <row r="6" spans="1:6" x14ac:dyDescent="0.25">
      <c r="A6">
        <v>3</v>
      </c>
      <c r="B6" s="10" t="s">
        <v>298</v>
      </c>
      <c r="C6" s="10">
        <f>+F25</f>
        <v>7</v>
      </c>
      <c r="D6" s="10"/>
      <c r="E6" s="11" t="s">
        <v>78</v>
      </c>
      <c r="F6">
        <f>1+1+1+1+1+1+1+1+1+1+1+1</f>
        <v>12</v>
      </c>
    </row>
    <row r="7" spans="1:6" x14ac:dyDescent="0.25">
      <c r="A7">
        <v>4</v>
      </c>
      <c r="B7" s="10" t="s">
        <v>86</v>
      </c>
      <c r="C7" s="10">
        <f>+F31</f>
        <v>0</v>
      </c>
      <c r="D7" s="10"/>
      <c r="E7" s="11" t="s">
        <v>810</v>
      </c>
      <c r="F7" s="74"/>
    </row>
    <row r="8" spans="1:6" x14ac:dyDescent="0.25">
      <c r="A8">
        <v>5</v>
      </c>
      <c r="B8" s="10" t="s">
        <v>299</v>
      </c>
      <c r="C8" s="10">
        <v>0</v>
      </c>
      <c r="D8" s="10"/>
      <c r="E8" t="s">
        <v>79</v>
      </c>
    </row>
    <row r="9" spans="1:6" ht="13.8" thickBot="1" x14ac:dyDescent="0.3">
      <c r="A9" s="28"/>
      <c r="B9" s="28" t="s">
        <v>294</v>
      </c>
      <c r="C9" s="29">
        <f>SUM(C4:C8)</f>
        <v>24</v>
      </c>
      <c r="D9" s="10"/>
      <c r="E9" s="31" t="s">
        <v>294</v>
      </c>
      <c r="F9" s="29">
        <f>SUM(F4:F8)</f>
        <v>17</v>
      </c>
    </row>
    <row r="10" spans="1:6" ht="13.8" thickTop="1" x14ac:dyDescent="0.25">
      <c r="B10" s="12"/>
      <c r="C10" s="10"/>
      <c r="D10" s="10"/>
      <c r="E10" s="10"/>
      <c r="F10" s="10"/>
    </row>
    <row r="11" spans="1:6" x14ac:dyDescent="0.25">
      <c r="B11" s="12"/>
      <c r="C11" s="10"/>
      <c r="D11" s="10"/>
      <c r="E11" s="12"/>
      <c r="F11" s="10"/>
    </row>
    <row r="12" spans="1:6" x14ac:dyDescent="0.25">
      <c r="B12" s="12"/>
      <c r="C12" s="10"/>
      <c r="D12" s="10"/>
      <c r="E12" s="30" t="s">
        <v>808</v>
      </c>
      <c r="F12" s="26"/>
    </row>
    <row r="13" spans="1:6" x14ac:dyDescent="0.25">
      <c r="B13" s="12"/>
      <c r="C13" s="10"/>
      <c r="D13" s="10"/>
      <c r="E13" s="11" t="s">
        <v>812</v>
      </c>
      <c r="F13" s="10">
        <v>0</v>
      </c>
    </row>
    <row r="14" spans="1:6" x14ac:dyDescent="0.25">
      <c r="B14" s="12"/>
      <c r="C14" s="10"/>
      <c r="D14" s="10"/>
      <c r="E14" s="11" t="s">
        <v>79</v>
      </c>
      <c r="F14" s="74"/>
    </row>
    <row r="15" spans="1:6" ht="13.8" thickBot="1" x14ac:dyDescent="0.3">
      <c r="B15" s="12"/>
      <c r="C15" s="10"/>
      <c r="D15" s="10"/>
      <c r="E15" s="31" t="s">
        <v>294</v>
      </c>
      <c r="F15" s="29">
        <f>SUM(F13:F14)</f>
        <v>0</v>
      </c>
    </row>
    <row r="16" spans="1:6" ht="13.8" thickTop="1" x14ac:dyDescent="0.25">
      <c r="B16" s="12"/>
      <c r="C16" s="13"/>
      <c r="D16" s="10"/>
    </row>
    <row r="17" spans="2:6" x14ac:dyDescent="0.25">
      <c r="B17" s="12"/>
      <c r="C17" s="14"/>
      <c r="D17" s="10"/>
    </row>
    <row r="18" spans="2:6" x14ac:dyDescent="0.25">
      <c r="B18" s="12"/>
      <c r="C18" s="10"/>
      <c r="D18" s="10"/>
      <c r="E18" s="30" t="s">
        <v>82</v>
      </c>
      <c r="F18" s="26"/>
    </row>
    <row r="19" spans="2:6" x14ac:dyDescent="0.25">
      <c r="B19" s="12"/>
      <c r="C19" s="10"/>
      <c r="D19" s="10"/>
      <c r="E19" s="11" t="s">
        <v>814</v>
      </c>
      <c r="F19" s="10"/>
    </row>
    <row r="20" spans="2:6" x14ac:dyDescent="0.25">
      <c r="B20" s="12"/>
      <c r="C20" s="10"/>
      <c r="D20" s="10"/>
      <c r="E20" t="s">
        <v>813</v>
      </c>
    </row>
    <row r="21" spans="2:6" x14ac:dyDescent="0.25">
      <c r="B21" s="12"/>
      <c r="C21" s="10"/>
      <c r="D21" s="10"/>
      <c r="E21" t="s">
        <v>279</v>
      </c>
    </row>
    <row r="22" spans="2:6" x14ac:dyDescent="0.25">
      <c r="B22" s="12"/>
      <c r="C22" s="10"/>
      <c r="D22" s="10"/>
      <c r="E22" t="s">
        <v>1229</v>
      </c>
      <c r="F22">
        <f>1*2+1+1+1+1</f>
        <v>6</v>
      </c>
    </row>
    <row r="23" spans="2:6" x14ac:dyDescent="0.25">
      <c r="E23" t="s">
        <v>280</v>
      </c>
    </row>
    <row r="24" spans="2:6" x14ac:dyDescent="0.25">
      <c r="E24" s="11" t="s">
        <v>79</v>
      </c>
      <c r="F24" s="74">
        <f>1</f>
        <v>1</v>
      </c>
    </row>
    <row r="25" spans="2:6" ht="12.75" customHeight="1" thickBot="1" x14ac:dyDescent="0.3">
      <c r="E25" s="31" t="s">
        <v>294</v>
      </c>
      <c r="F25" s="85">
        <f>SUM(F19:F24)</f>
        <v>7</v>
      </c>
    </row>
    <row r="26" spans="2:6" ht="13.8" thickTop="1" x14ac:dyDescent="0.25">
      <c r="E26" s="12"/>
      <c r="F26" s="10"/>
    </row>
    <row r="27" spans="2:6" x14ac:dyDescent="0.25">
      <c r="E27" s="12"/>
      <c r="F27" s="14"/>
    </row>
    <row r="28" spans="2:6" x14ac:dyDescent="0.25">
      <c r="E28" s="30" t="s">
        <v>84</v>
      </c>
      <c r="F28" s="26"/>
    </row>
    <row r="29" spans="2:6" x14ac:dyDescent="0.25">
      <c r="E29" s="11" t="s">
        <v>85</v>
      </c>
      <c r="F29" s="10">
        <v>0</v>
      </c>
    </row>
    <row r="30" spans="2:6" x14ac:dyDescent="0.25">
      <c r="E30" s="32" t="s">
        <v>79</v>
      </c>
      <c r="F30" s="74">
        <v>0</v>
      </c>
    </row>
    <row r="31" spans="2:6" ht="13.8" thickBot="1" x14ac:dyDescent="0.3">
      <c r="E31" s="31" t="s">
        <v>294</v>
      </c>
      <c r="F31" s="29">
        <f>SUM(F29:F30)</f>
        <v>0</v>
      </c>
    </row>
    <row r="32" spans="2:6" ht="13.8" thickTop="1" x14ac:dyDescent="0.25"/>
  </sheetData>
  <phoneticPr fontId="0" type="noConversion"/>
  <pageMargins left="0.75" right="0.75" top="1" bottom="1" header="0.5" footer="0.5"/>
  <pageSetup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2"/>
  <sheetViews>
    <sheetView workbookViewId="0">
      <selection activeCell="C31" sqref="C31"/>
    </sheetView>
  </sheetViews>
  <sheetFormatPr defaultRowHeight="13.2" x14ac:dyDescent="0.25"/>
  <cols>
    <col min="2" max="2" width="18.88671875" bestFit="1" customWidth="1"/>
    <col min="3" max="3" width="5.5546875" bestFit="1" customWidth="1"/>
    <col min="4" max="4" width="6.109375" customWidth="1"/>
    <col min="5" max="5" width="46.5546875" customWidth="1"/>
    <col min="6" max="6" width="4" customWidth="1"/>
  </cols>
  <sheetData>
    <row r="1" spans="1:6" ht="20.25" customHeight="1" x14ac:dyDescent="0.3">
      <c r="B1" s="83" t="s">
        <v>446</v>
      </c>
      <c r="C1" s="84"/>
      <c r="D1" s="10"/>
      <c r="E1" s="10"/>
      <c r="F1" s="10"/>
    </row>
    <row r="2" spans="1:6" ht="15.6" x14ac:dyDescent="0.3">
      <c r="B2" s="25"/>
      <c r="C2" s="10"/>
      <c r="D2" s="10"/>
      <c r="E2" s="10"/>
      <c r="F2" s="10"/>
    </row>
    <row r="3" spans="1:6" x14ac:dyDescent="0.25">
      <c r="A3" s="26" t="s">
        <v>1253</v>
      </c>
      <c r="B3" s="26" t="s">
        <v>295</v>
      </c>
      <c r="C3" s="26" t="s">
        <v>294</v>
      </c>
      <c r="D3" s="10"/>
      <c r="E3" s="30" t="s">
        <v>80</v>
      </c>
      <c r="F3" s="26"/>
    </row>
    <row r="4" spans="1:6" x14ac:dyDescent="0.25">
      <c r="A4">
        <v>1</v>
      </c>
      <c r="B4" s="10" t="s">
        <v>296</v>
      </c>
      <c r="C4" s="10">
        <f>+F9</f>
        <v>11</v>
      </c>
      <c r="D4" s="10"/>
      <c r="E4" t="s">
        <v>809</v>
      </c>
      <c r="F4" s="10">
        <f>1+1+1</f>
        <v>3</v>
      </c>
    </row>
    <row r="5" spans="1:6" x14ac:dyDescent="0.25">
      <c r="A5">
        <v>2</v>
      </c>
      <c r="B5" s="10" t="s">
        <v>297</v>
      </c>
      <c r="C5" s="10">
        <f>+F15</f>
        <v>0</v>
      </c>
      <c r="D5" s="10"/>
      <c r="E5" t="s">
        <v>1200</v>
      </c>
      <c r="F5">
        <f>1</f>
        <v>1</v>
      </c>
    </row>
    <row r="6" spans="1:6" x14ac:dyDescent="0.25">
      <c r="A6">
        <v>3</v>
      </c>
      <c r="B6" s="10" t="s">
        <v>298</v>
      </c>
      <c r="C6" s="10">
        <f>+F25</f>
        <v>5</v>
      </c>
      <c r="D6" s="10"/>
      <c r="E6" s="11" t="s">
        <v>78</v>
      </c>
      <c r="F6">
        <f>1+1+1+1+1</f>
        <v>5</v>
      </c>
    </row>
    <row r="7" spans="1:6" x14ac:dyDescent="0.25">
      <c r="A7">
        <v>4</v>
      </c>
      <c r="B7" s="10" t="s">
        <v>86</v>
      </c>
      <c r="C7" s="10">
        <f>+F31</f>
        <v>0</v>
      </c>
      <c r="D7" s="10"/>
      <c r="E7" s="11" t="s">
        <v>810</v>
      </c>
      <c r="F7" s="74">
        <f>1+1</f>
        <v>2</v>
      </c>
    </row>
    <row r="8" spans="1:6" x14ac:dyDescent="0.25">
      <c r="A8">
        <v>5</v>
      </c>
      <c r="B8" s="10" t="s">
        <v>299</v>
      </c>
      <c r="C8" s="10">
        <v>0</v>
      </c>
      <c r="D8" s="10"/>
      <c r="E8" t="s">
        <v>79</v>
      </c>
    </row>
    <row r="9" spans="1:6" ht="13.8" thickBot="1" x14ac:dyDescent="0.3">
      <c r="A9" s="28"/>
      <c r="B9" s="28" t="s">
        <v>294</v>
      </c>
      <c r="C9" s="29">
        <f>SUM(C4:C8)</f>
        <v>16</v>
      </c>
      <c r="D9" s="10"/>
      <c r="E9" s="31" t="s">
        <v>294</v>
      </c>
      <c r="F9" s="29">
        <f>SUM(F4:F8)</f>
        <v>11</v>
      </c>
    </row>
    <row r="10" spans="1:6" ht="13.8" thickTop="1" x14ac:dyDescent="0.25">
      <c r="B10" s="12"/>
      <c r="C10" s="10"/>
      <c r="D10" s="10"/>
      <c r="E10" s="10"/>
      <c r="F10" s="10"/>
    </row>
    <row r="11" spans="1:6" x14ac:dyDescent="0.25">
      <c r="B11" s="12"/>
      <c r="C11" s="10"/>
      <c r="D11" s="10"/>
      <c r="E11" s="12"/>
      <c r="F11" s="10"/>
    </row>
    <row r="12" spans="1:6" x14ac:dyDescent="0.25">
      <c r="B12" s="12"/>
      <c r="C12" s="10"/>
      <c r="D12" s="10"/>
      <c r="E12" s="30" t="s">
        <v>808</v>
      </c>
      <c r="F12" s="26"/>
    </row>
    <row r="13" spans="1:6" x14ac:dyDescent="0.25">
      <c r="B13" s="12"/>
      <c r="C13" s="10"/>
      <c r="D13" s="10"/>
      <c r="E13" s="11" t="s">
        <v>812</v>
      </c>
      <c r="F13" s="10">
        <v>0</v>
      </c>
    </row>
    <row r="14" spans="1:6" x14ac:dyDescent="0.25">
      <c r="B14" s="12"/>
      <c r="C14" s="10"/>
      <c r="D14" s="10"/>
      <c r="E14" s="11" t="s">
        <v>79</v>
      </c>
      <c r="F14" s="74"/>
    </row>
    <row r="15" spans="1:6" ht="13.8" thickBot="1" x14ac:dyDescent="0.3">
      <c r="B15" s="12"/>
      <c r="C15" s="10"/>
      <c r="D15" s="10"/>
      <c r="E15" s="31" t="s">
        <v>294</v>
      </c>
      <c r="F15" s="29">
        <f>SUM(F13:F14)</f>
        <v>0</v>
      </c>
    </row>
    <row r="16" spans="1:6" ht="13.8" thickTop="1" x14ac:dyDescent="0.25">
      <c r="B16" s="12"/>
      <c r="C16" s="13"/>
      <c r="D16" s="10"/>
    </row>
    <row r="17" spans="2:6" x14ac:dyDescent="0.25">
      <c r="B17" s="12"/>
      <c r="C17" s="14"/>
      <c r="D17" s="10"/>
    </row>
    <row r="18" spans="2:6" x14ac:dyDescent="0.25">
      <c r="B18" s="12"/>
      <c r="C18" s="10"/>
      <c r="D18" s="10"/>
      <c r="E18" s="30" t="s">
        <v>82</v>
      </c>
      <c r="F18" s="26"/>
    </row>
    <row r="19" spans="2:6" x14ac:dyDescent="0.25">
      <c r="B19" s="12"/>
      <c r="C19" s="10"/>
      <c r="D19" s="10"/>
      <c r="E19" s="11" t="s">
        <v>814</v>
      </c>
      <c r="F19" s="10"/>
    </row>
    <row r="20" spans="2:6" x14ac:dyDescent="0.25">
      <c r="B20" s="12"/>
      <c r="C20" s="10"/>
      <c r="D20" s="10"/>
      <c r="E20" t="s">
        <v>813</v>
      </c>
    </row>
    <row r="21" spans="2:6" x14ac:dyDescent="0.25">
      <c r="B21" s="12"/>
      <c r="C21" s="10"/>
      <c r="D21" s="10"/>
      <c r="E21" t="s">
        <v>279</v>
      </c>
      <c r="F21">
        <f>1</f>
        <v>1</v>
      </c>
    </row>
    <row r="22" spans="2:6" x14ac:dyDescent="0.25">
      <c r="B22" s="12"/>
      <c r="C22" s="10"/>
      <c r="D22" s="10"/>
      <c r="E22" t="s">
        <v>1229</v>
      </c>
      <c r="F22">
        <f>1</f>
        <v>1</v>
      </c>
    </row>
    <row r="23" spans="2:6" x14ac:dyDescent="0.25">
      <c r="E23" t="s">
        <v>280</v>
      </c>
    </row>
    <row r="24" spans="2:6" x14ac:dyDescent="0.25">
      <c r="E24" s="11" t="s">
        <v>79</v>
      </c>
      <c r="F24" s="74">
        <f>1+1+1</f>
        <v>3</v>
      </c>
    </row>
    <row r="25" spans="2:6" ht="12.75" customHeight="1" thickBot="1" x14ac:dyDescent="0.3">
      <c r="E25" s="31" t="s">
        <v>294</v>
      </c>
      <c r="F25" s="85">
        <f>SUM(F19:F24)</f>
        <v>5</v>
      </c>
    </row>
    <row r="26" spans="2:6" ht="13.8" thickTop="1" x14ac:dyDescent="0.25">
      <c r="E26" s="12"/>
      <c r="F26" s="10"/>
    </row>
    <row r="27" spans="2:6" x14ac:dyDescent="0.25">
      <c r="E27" s="12"/>
      <c r="F27" s="14"/>
    </row>
    <row r="28" spans="2:6" x14ac:dyDescent="0.25">
      <c r="E28" s="30" t="s">
        <v>84</v>
      </c>
      <c r="F28" s="26"/>
    </row>
    <row r="29" spans="2:6" x14ac:dyDescent="0.25">
      <c r="E29" s="11" t="s">
        <v>85</v>
      </c>
      <c r="F29" s="10">
        <v>0</v>
      </c>
    </row>
    <row r="30" spans="2:6" x14ac:dyDescent="0.25">
      <c r="E30" s="32" t="s">
        <v>79</v>
      </c>
      <c r="F30" s="74">
        <v>0</v>
      </c>
    </row>
    <row r="31" spans="2:6" ht="13.8" thickBot="1" x14ac:dyDescent="0.3">
      <c r="E31" s="31" t="s">
        <v>294</v>
      </c>
      <c r="F31" s="29">
        <f>SUM(F29:F30)</f>
        <v>0</v>
      </c>
    </row>
    <row r="32" spans="2:6" ht="13.8" thickTop="1" x14ac:dyDescent="0.25"/>
  </sheetData>
  <phoneticPr fontId="0" type="noConversion"/>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2"/>
  <sheetViews>
    <sheetView workbookViewId="0">
      <selection activeCell="B12" sqref="B12"/>
    </sheetView>
  </sheetViews>
  <sheetFormatPr defaultRowHeight="13.2" x14ac:dyDescent="0.25"/>
  <cols>
    <col min="2" max="2" width="18.88671875" bestFit="1" customWidth="1"/>
    <col min="3" max="3" width="5.5546875" bestFit="1" customWidth="1"/>
    <col min="4" max="4" width="6.109375" customWidth="1"/>
    <col min="5" max="5" width="46.5546875" customWidth="1"/>
    <col min="6" max="6" width="4" customWidth="1"/>
  </cols>
  <sheetData>
    <row r="1" spans="1:6" ht="20.25" customHeight="1" x14ac:dyDescent="0.3">
      <c r="B1" s="83" t="s">
        <v>954</v>
      </c>
      <c r="C1" s="84"/>
      <c r="D1" s="10"/>
      <c r="E1" s="10"/>
      <c r="F1" s="10"/>
    </row>
    <row r="2" spans="1:6" ht="15.6" x14ac:dyDescent="0.3">
      <c r="B2" s="25"/>
      <c r="C2" s="10"/>
      <c r="D2" s="10"/>
      <c r="E2" s="10"/>
      <c r="F2" s="10"/>
    </row>
    <row r="3" spans="1:6" x14ac:dyDescent="0.25">
      <c r="A3" s="26" t="s">
        <v>1253</v>
      </c>
      <c r="B3" s="26" t="s">
        <v>295</v>
      </c>
      <c r="C3" s="26" t="s">
        <v>294</v>
      </c>
      <c r="D3" s="10"/>
      <c r="E3" s="30" t="s">
        <v>80</v>
      </c>
      <c r="F3" s="26"/>
    </row>
    <row r="4" spans="1:6" x14ac:dyDescent="0.25">
      <c r="A4">
        <v>1</v>
      </c>
      <c r="B4" s="10" t="s">
        <v>296</v>
      </c>
      <c r="C4" s="10">
        <f>+F9</f>
        <v>12</v>
      </c>
      <c r="D4" s="10"/>
      <c r="E4" t="s">
        <v>809</v>
      </c>
      <c r="F4" s="10">
        <f>1+1+1</f>
        <v>3</v>
      </c>
    </row>
    <row r="5" spans="1:6" x14ac:dyDescent="0.25">
      <c r="A5">
        <v>2</v>
      </c>
      <c r="B5" s="10" t="s">
        <v>297</v>
      </c>
      <c r="C5" s="10">
        <f>+F15</f>
        <v>0</v>
      </c>
      <c r="D5" s="10"/>
      <c r="E5" t="s">
        <v>1200</v>
      </c>
    </row>
    <row r="6" spans="1:6" x14ac:dyDescent="0.25">
      <c r="A6">
        <v>3</v>
      </c>
      <c r="B6" s="10" t="s">
        <v>298</v>
      </c>
      <c r="C6" s="10">
        <f>+F25</f>
        <v>4</v>
      </c>
      <c r="D6" s="10"/>
      <c r="E6" s="11" t="s">
        <v>78</v>
      </c>
      <c r="F6">
        <f>1</f>
        <v>1</v>
      </c>
    </row>
    <row r="7" spans="1:6" x14ac:dyDescent="0.25">
      <c r="A7">
        <v>4</v>
      </c>
      <c r="B7" s="10" t="s">
        <v>86</v>
      </c>
      <c r="C7" s="10">
        <f>+F31</f>
        <v>0</v>
      </c>
      <c r="D7" s="10"/>
      <c r="E7" s="11" t="s">
        <v>810</v>
      </c>
      <c r="F7" s="74">
        <f>1+1+1+1+1*2</f>
        <v>6</v>
      </c>
    </row>
    <row r="8" spans="1:6" x14ac:dyDescent="0.25">
      <c r="A8">
        <v>5</v>
      </c>
      <c r="B8" s="10" t="s">
        <v>299</v>
      </c>
      <c r="C8" s="10">
        <v>0</v>
      </c>
      <c r="D8" s="10"/>
      <c r="E8" t="s">
        <v>79</v>
      </c>
      <c r="F8">
        <f>1+1</f>
        <v>2</v>
      </c>
    </row>
    <row r="9" spans="1:6" ht="13.8" thickBot="1" x14ac:dyDescent="0.3">
      <c r="A9" s="28"/>
      <c r="B9" s="28" t="s">
        <v>294</v>
      </c>
      <c r="C9" s="29">
        <f>SUM(C4:C8)</f>
        <v>16</v>
      </c>
      <c r="D9" s="10"/>
      <c r="E9" s="31" t="s">
        <v>294</v>
      </c>
      <c r="F9" s="29">
        <f>SUM(F4:F8)</f>
        <v>12</v>
      </c>
    </row>
    <row r="10" spans="1:6" ht="13.8" thickTop="1" x14ac:dyDescent="0.25">
      <c r="B10" s="12"/>
      <c r="C10" s="10"/>
      <c r="D10" s="10"/>
      <c r="E10" s="10"/>
      <c r="F10" s="10"/>
    </row>
    <row r="11" spans="1:6" x14ac:dyDescent="0.25">
      <c r="B11" s="12"/>
      <c r="C11" s="10"/>
      <c r="D11" s="10"/>
      <c r="E11" s="12"/>
      <c r="F11" s="10"/>
    </row>
    <row r="12" spans="1:6" x14ac:dyDescent="0.25">
      <c r="B12" s="12"/>
      <c r="C12" s="10"/>
      <c r="D12" s="10"/>
      <c r="E12" s="30" t="s">
        <v>808</v>
      </c>
      <c r="F12" s="26"/>
    </row>
    <row r="13" spans="1:6" x14ac:dyDescent="0.25">
      <c r="B13" s="12"/>
      <c r="C13" s="10"/>
      <c r="D13" s="10"/>
      <c r="E13" s="11" t="s">
        <v>812</v>
      </c>
      <c r="F13" s="10">
        <v>0</v>
      </c>
    </row>
    <row r="14" spans="1:6" x14ac:dyDescent="0.25">
      <c r="B14" s="12"/>
      <c r="C14" s="10"/>
      <c r="D14" s="10"/>
      <c r="E14" s="11" t="s">
        <v>79</v>
      </c>
      <c r="F14" s="74"/>
    </row>
    <row r="15" spans="1:6" ht="13.8" thickBot="1" x14ac:dyDescent="0.3">
      <c r="B15" s="12"/>
      <c r="C15" s="10"/>
      <c r="D15" s="10"/>
      <c r="E15" s="31" t="s">
        <v>294</v>
      </c>
      <c r="F15" s="29">
        <f>SUM(F13:F14)</f>
        <v>0</v>
      </c>
    </row>
    <row r="16" spans="1:6" ht="13.8" thickTop="1" x14ac:dyDescent="0.25">
      <c r="B16" s="12"/>
      <c r="C16" s="13"/>
      <c r="D16" s="10"/>
    </row>
    <row r="17" spans="2:6" x14ac:dyDescent="0.25">
      <c r="B17" s="12"/>
      <c r="C17" s="14"/>
      <c r="D17" s="10"/>
    </row>
    <row r="18" spans="2:6" x14ac:dyDescent="0.25">
      <c r="B18" s="12"/>
      <c r="C18" s="10"/>
      <c r="D18" s="10"/>
      <c r="E18" s="30" t="s">
        <v>82</v>
      </c>
      <c r="F18" s="26"/>
    </row>
    <row r="19" spans="2:6" x14ac:dyDescent="0.25">
      <c r="B19" s="12"/>
      <c r="C19" s="10"/>
      <c r="D19" s="10"/>
      <c r="E19" s="11" t="s">
        <v>814</v>
      </c>
      <c r="F19" s="10"/>
    </row>
    <row r="20" spans="2:6" x14ac:dyDescent="0.25">
      <c r="B20" s="12"/>
      <c r="C20" s="10"/>
      <c r="D20" s="10"/>
      <c r="E20" t="s">
        <v>813</v>
      </c>
    </row>
    <row r="21" spans="2:6" x14ac:dyDescent="0.25">
      <c r="B21" s="12"/>
      <c r="C21" s="10"/>
      <c r="D21" s="10"/>
      <c r="E21" t="s">
        <v>279</v>
      </c>
    </row>
    <row r="22" spans="2:6" x14ac:dyDescent="0.25">
      <c r="B22" s="12"/>
      <c r="C22" s="10"/>
      <c r="D22" s="10"/>
      <c r="E22" t="s">
        <v>1229</v>
      </c>
      <c r="F22">
        <f>1+1</f>
        <v>2</v>
      </c>
    </row>
    <row r="23" spans="2:6" x14ac:dyDescent="0.25">
      <c r="E23" t="s">
        <v>280</v>
      </c>
    </row>
    <row r="24" spans="2:6" x14ac:dyDescent="0.25">
      <c r="E24" s="11" t="s">
        <v>79</v>
      </c>
      <c r="F24" s="74">
        <f>1+1</f>
        <v>2</v>
      </c>
    </row>
    <row r="25" spans="2:6" ht="12.75" customHeight="1" thickBot="1" x14ac:dyDescent="0.3">
      <c r="E25" s="31" t="s">
        <v>294</v>
      </c>
      <c r="F25" s="85">
        <f>SUM(F19:F24)</f>
        <v>4</v>
      </c>
    </row>
    <row r="26" spans="2:6" ht="13.8" thickTop="1" x14ac:dyDescent="0.25">
      <c r="E26" s="12"/>
      <c r="F26" s="10"/>
    </row>
    <row r="27" spans="2:6" x14ac:dyDescent="0.25">
      <c r="E27" s="12"/>
      <c r="F27" s="14"/>
    </row>
    <row r="28" spans="2:6" x14ac:dyDescent="0.25">
      <c r="E28" s="30" t="s">
        <v>84</v>
      </c>
      <c r="F28" s="26"/>
    </row>
    <row r="29" spans="2:6" x14ac:dyDescent="0.25">
      <c r="E29" s="11" t="s">
        <v>85</v>
      </c>
      <c r="F29" s="10">
        <v>0</v>
      </c>
    </row>
    <row r="30" spans="2:6" x14ac:dyDescent="0.25">
      <c r="E30" s="32" t="s">
        <v>79</v>
      </c>
      <c r="F30" s="74">
        <v>0</v>
      </c>
    </row>
    <row r="31" spans="2:6" ht="13.8" thickBot="1" x14ac:dyDescent="0.3">
      <c r="E31" s="31" t="s">
        <v>294</v>
      </c>
      <c r="F31" s="29">
        <f>SUM(F29:F30)</f>
        <v>0</v>
      </c>
    </row>
    <row r="32" spans="2:6" ht="13.8" thickTop="1" x14ac:dyDescent="0.25"/>
  </sheetData>
  <phoneticPr fontId="0" type="noConversion"/>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2"/>
  <sheetViews>
    <sheetView workbookViewId="0">
      <selection activeCell="F8" sqref="F8"/>
    </sheetView>
  </sheetViews>
  <sheetFormatPr defaultRowHeight="13.2" x14ac:dyDescent="0.25"/>
  <cols>
    <col min="2" max="2" width="18.88671875" bestFit="1" customWidth="1"/>
    <col min="3" max="3" width="5.5546875" bestFit="1" customWidth="1"/>
    <col min="4" max="4" width="6.109375" customWidth="1"/>
    <col min="5" max="5" width="46.5546875" customWidth="1"/>
    <col min="6" max="6" width="4" customWidth="1"/>
  </cols>
  <sheetData>
    <row r="1" spans="1:6" ht="20.25" customHeight="1" x14ac:dyDescent="0.3">
      <c r="B1" s="83" t="s">
        <v>936</v>
      </c>
      <c r="C1" s="84"/>
      <c r="D1" s="10"/>
      <c r="E1" s="10"/>
      <c r="F1" s="10"/>
    </row>
    <row r="2" spans="1:6" ht="15.6" x14ac:dyDescent="0.3">
      <c r="B2" s="25"/>
      <c r="C2" s="10"/>
      <c r="D2" s="10"/>
      <c r="E2" s="10"/>
      <c r="F2" s="10"/>
    </row>
    <row r="3" spans="1:6" x14ac:dyDescent="0.25">
      <c r="A3" s="26" t="s">
        <v>1253</v>
      </c>
      <c r="B3" s="26" t="s">
        <v>295</v>
      </c>
      <c r="C3" s="26" t="s">
        <v>294</v>
      </c>
      <c r="D3" s="10"/>
      <c r="E3" s="30" t="s">
        <v>80</v>
      </c>
      <c r="F3" s="26"/>
    </row>
    <row r="4" spans="1:6" x14ac:dyDescent="0.25">
      <c r="A4">
        <v>1</v>
      </c>
      <c r="B4" s="10" t="s">
        <v>296</v>
      </c>
      <c r="C4" s="10">
        <f>+F9</f>
        <v>16</v>
      </c>
      <c r="D4" s="10"/>
      <c r="E4" t="s">
        <v>809</v>
      </c>
      <c r="F4" s="10">
        <f>1+1+1*2+1+1+1</f>
        <v>7</v>
      </c>
    </row>
    <row r="5" spans="1:6" x14ac:dyDescent="0.25">
      <c r="A5">
        <v>2</v>
      </c>
      <c r="B5" s="10" t="s">
        <v>297</v>
      </c>
      <c r="C5" s="10">
        <f>+F15</f>
        <v>1</v>
      </c>
      <c r="D5" s="10"/>
      <c r="E5" t="s">
        <v>1200</v>
      </c>
    </row>
    <row r="6" spans="1:6" x14ac:dyDescent="0.25">
      <c r="A6">
        <v>3</v>
      </c>
      <c r="B6" s="10" t="s">
        <v>298</v>
      </c>
      <c r="C6" s="10">
        <f>+F25</f>
        <v>7</v>
      </c>
      <c r="D6" s="10"/>
      <c r="E6" s="11" t="s">
        <v>78</v>
      </c>
      <c r="F6">
        <f>1+1*2</f>
        <v>3</v>
      </c>
    </row>
    <row r="7" spans="1:6" x14ac:dyDescent="0.25">
      <c r="A7">
        <v>4</v>
      </c>
      <c r="B7" s="10" t="s">
        <v>86</v>
      </c>
      <c r="C7" s="10">
        <f>+F31</f>
        <v>0</v>
      </c>
      <c r="D7" s="10"/>
      <c r="E7" s="11" t="s">
        <v>810</v>
      </c>
      <c r="F7" s="74">
        <f>2+1+1+1</f>
        <v>5</v>
      </c>
    </row>
    <row r="8" spans="1:6" x14ac:dyDescent="0.25">
      <c r="A8">
        <v>5</v>
      </c>
      <c r="B8" s="10" t="s">
        <v>299</v>
      </c>
      <c r="C8" s="10">
        <v>0</v>
      </c>
      <c r="D8" s="10"/>
      <c r="E8" t="s">
        <v>79</v>
      </c>
      <c r="F8">
        <f>1</f>
        <v>1</v>
      </c>
    </row>
    <row r="9" spans="1:6" ht="13.8" thickBot="1" x14ac:dyDescent="0.3">
      <c r="A9" s="28"/>
      <c r="B9" s="28" t="s">
        <v>294</v>
      </c>
      <c r="C9" s="29">
        <f>SUM(C4:C8)</f>
        <v>24</v>
      </c>
      <c r="D9" s="10"/>
      <c r="E9" s="31" t="s">
        <v>294</v>
      </c>
      <c r="F9" s="29">
        <f>SUM(F4:F8)</f>
        <v>16</v>
      </c>
    </row>
    <row r="10" spans="1:6" ht="13.8" thickTop="1" x14ac:dyDescent="0.25">
      <c r="B10" s="12"/>
      <c r="C10" s="10"/>
      <c r="D10" s="10"/>
      <c r="E10" s="10"/>
      <c r="F10" s="10"/>
    </row>
    <row r="11" spans="1:6" x14ac:dyDescent="0.25">
      <c r="B11" s="12"/>
      <c r="C11" s="10"/>
      <c r="D11" s="10"/>
      <c r="E11" s="12"/>
      <c r="F11" s="10"/>
    </row>
    <row r="12" spans="1:6" x14ac:dyDescent="0.25">
      <c r="B12" s="12"/>
      <c r="C12" s="10"/>
      <c r="D12" s="10"/>
      <c r="E12" s="30" t="s">
        <v>808</v>
      </c>
      <c r="F12" s="26"/>
    </row>
    <row r="13" spans="1:6" x14ac:dyDescent="0.25">
      <c r="B13" s="12"/>
      <c r="C13" s="10"/>
      <c r="D13" s="10"/>
      <c r="E13" s="11" t="s">
        <v>812</v>
      </c>
      <c r="F13" s="10">
        <v>0</v>
      </c>
    </row>
    <row r="14" spans="1:6" x14ac:dyDescent="0.25">
      <c r="B14" s="12"/>
      <c r="C14" s="10"/>
      <c r="D14" s="10"/>
      <c r="E14" s="11" t="s">
        <v>79</v>
      </c>
      <c r="F14" s="74">
        <f>1</f>
        <v>1</v>
      </c>
    </row>
    <row r="15" spans="1:6" ht="13.8" thickBot="1" x14ac:dyDescent="0.3">
      <c r="B15" s="12"/>
      <c r="C15" s="10"/>
      <c r="D15" s="10"/>
      <c r="E15" s="31" t="s">
        <v>294</v>
      </c>
      <c r="F15" s="29">
        <f>SUM(F13:F14)</f>
        <v>1</v>
      </c>
    </row>
    <row r="16" spans="1:6" ht="13.8" thickTop="1" x14ac:dyDescent="0.25">
      <c r="B16" s="12"/>
      <c r="C16" s="13"/>
      <c r="D16" s="10"/>
    </row>
    <row r="17" spans="2:6" x14ac:dyDescent="0.25">
      <c r="B17" s="12"/>
      <c r="C17" s="14"/>
      <c r="D17" s="10"/>
    </row>
    <row r="18" spans="2:6" x14ac:dyDescent="0.25">
      <c r="B18" s="12"/>
      <c r="C18" s="10"/>
      <c r="D18" s="10"/>
      <c r="E18" s="30" t="s">
        <v>82</v>
      </c>
      <c r="F18" s="26"/>
    </row>
    <row r="19" spans="2:6" x14ac:dyDescent="0.25">
      <c r="B19" s="12"/>
      <c r="C19" s="10"/>
      <c r="D19" s="10"/>
      <c r="E19" s="11" t="s">
        <v>814</v>
      </c>
      <c r="F19" s="10">
        <f>1+1</f>
        <v>2</v>
      </c>
    </row>
    <row r="20" spans="2:6" x14ac:dyDescent="0.25">
      <c r="B20" s="12"/>
      <c r="C20" s="10"/>
      <c r="D20" s="10"/>
      <c r="E20" t="s">
        <v>813</v>
      </c>
      <c r="F20">
        <f>1</f>
        <v>1</v>
      </c>
    </row>
    <row r="21" spans="2:6" x14ac:dyDescent="0.25">
      <c r="B21" s="12"/>
      <c r="C21" s="10"/>
      <c r="D21" s="10"/>
      <c r="E21" t="s">
        <v>279</v>
      </c>
    </row>
    <row r="22" spans="2:6" x14ac:dyDescent="0.25">
      <c r="B22" s="12"/>
      <c r="C22" s="10"/>
      <c r="D22" s="10"/>
      <c r="E22" t="s">
        <v>1229</v>
      </c>
      <c r="F22">
        <f>1+1</f>
        <v>2</v>
      </c>
    </row>
    <row r="23" spans="2:6" x14ac:dyDescent="0.25">
      <c r="E23" t="s">
        <v>280</v>
      </c>
      <c r="F23">
        <f>1*2</f>
        <v>2</v>
      </c>
    </row>
    <row r="24" spans="2:6" x14ac:dyDescent="0.25">
      <c r="E24" s="11" t="s">
        <v>79</v>
      </c>
      <c r="F24" s="74"/>
    </row>
    <row r="25" spans="2:6" ht="12.75" customHeight="1" thickBot="1" x14ac:dyDescent="0.3">
      <c r="E25" s="31" t="s">
        <v>294</v>
      </c>
      <c r="F25" s="85">
        <f>SUM(F19:F24)</f>
        <v>7</v>
      </c>
    </row>
    <row r="26" spans="2:6" ht="13.8" thickTop="1" x14ac:dyDescent="0.25">
      <c r="E26" s="12"/>
      <c r="F26" s="10"/>
    </row>
    <row r="27" spans="2:6" x14ac:dyDescent="0.25">
      <c r="E27" s="12"/>
      <c r="F27" s="14"/>
    </row>
    <row r="28" spans="2:6" x14ac:dyDescent="0.25">
      <c r="E28" s="30" t="s">
        <v>84</v>
      </c>
      <c r="F28" s="26"/>
    </row>
    <row r="29" spans="2:6" x14ac:dyDescent="0.25">
      <c r="E29" s="11" t="s">
        <v>85</v>
      </c>
      <c r="F29" s="10">
        <v>0</v>
      </c>
    </row>
    <row r="30" spans="2:6" x14ac:dyDescent="0.25">
      <c r="E30" s="32" t="s">
        <v>79</v>
      </c>
      <c r="F30" s="74">
        <v>0</v>
      </c>
    </row>
    <row r="31" spans="2:6" ht="13.8" thickBot="1" x14ac:dyDescent="0.3">
      <c r="E31" s="31" t="s">
        <v>294</v>
      </c>
      <c r="F31" s="29">
        <f>SUM(F29:F30)</f>
        <v>0</v>
      </c>
    </row>
    <row r="32" spans="2:6" ht="13.8" thickTop="1" x14ac:dyDescent="0.25"/>
  </sheetData>
  <phoneticPr fontId="0" type="noConversion"/>
  <pageMargins left="0.75" right="0.75" top="1" bottom="1" header="0.5" footer="0.5"/>
  <pageSetup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2"/>
  <sheetViews>
    <sheetView workbookViewId="0">
      <selection activeCell="F8" sqref="F8"/>
    </sheetView>
  </sheetViews>
  <sheetFormatPr defaultRowHeight="13.2" x14ac:dyDescent="0.25"/>
  <cols>
    <col min="2" max="2" width="18.88671875" bestFit="1" customWidth="1"/>
    <col min="3" max="3" width="5.5546875" bestFit="1" customWidth="1"/>
    <col min="4" max="4" width="6.109375" customWidth="1"/>
    <col min="5" max="5" width="46.5546875" customWidth="1"/>
    <col min="6" max="6" width="4" customWidth="1"/>
  </cols>
  <sheetData>
    <row r="1" spans="1:6" ht="20.25" customHeight="1" x14ac:dyDescent="0.3">
      <c r="B1" s="83" t="s">
        <v>907</v>
      </c>
      <c r="C1" s="84"/>
      <c r="D1" s="10"/>
      <c r="E1" s="10"/>
      <c r="F1" s="10"/>
    </row>
    <row r="2" spans="1:6" ht="15.6" x14ac:dyDescent="0.3">
      <c r="B2" s="25"/>
      <c r="C2" s="10"/>
      <c r="D2" s="10"/>
      <c r="E2" s="10"/>
      <c r="F2" s="10"/>
    </row>
    <row r="3" spans="1:6" x14ac:dyDescent="0.25">
      <c r="A3" s="26" t="s">
        <v>1253</v>
      </c>
      <c r="B3" s="26" t="s">
        <v>295</v>
      </c>
      <c r="C3" s="26" t="s">
        <v>294</v>
      </c>
      <c r="D3" s="10"/>
      <c r="E3" s="30" t="s">
        <v>80</v>
      </c>
      <c r="F3" s="26"/>
    </row>
    <row r="4" spans="1:6" x14ac:dyDescent="0.25">
      <c r="A4">
        <v>1</v>
      </c>
      <c r="B4" s="10" t="s">
        <v>296</v>
      </c>
      <c r="C4" s="10">
        <f>+F9</f>
        <v>14</v>
      </c>
      <c r="D4" s="10"/>
      <c r="E4" t="s">
        <v>809</v>
      </c>
      <c r="F4" s="10">
        <f>1+1+1+1+1</f>
        <v>5</v>
      </c>
    </row>
    <row r="5" spans="1:6" x14ac:dyDescent="0.25">
      <c r="A5">
        <v>2</v>
      </c>
      <c r="B5" s="10" t="s">
        <v>297</v>
      </c>
      <c r="C5" s="10">
        <f>+F15</f>
        <v>2</v>
      </c>
      <c r="D5" s="10"/>
      <c r="E5" t="s">
        <v>1200</v>
      </c>
    </row>
    <row r="6" spans="1:6" x14ac:dyDescent="0.25">
      <c r="A6">
        <v>3</v>
      </c>
      <c r="B6" s="10" t="s">
        <v>298</v>
      </c>
      <c r="C6" s="10">
        <f>+F25</f>
        <v>5</v>
      </c>
      <c r="D6" s="10"/>
      <c r="E6" s="11" t="s">
        <v>78</v>
      </c>
      <c r="F6">
        <f>1*2+1*2+1</f>
        <v>5</v>
      </c>
    </row>
    <row r="7" spans="1:6" x14ac:dyDescent="0.25">
      <c r="A7">
        <v>4</v>
      </c>
      <c r="B7" s="10" t="s">
        <v>86</v>
      </c>
      <c r="C7" s="10">
        <f>+F31</f>
        <v>0</v>
      </c>
      <c r="D7" s="10"/>
      <c r="E7" s="11" t="s">
        <v>810</v>
      </c>
      <c r="F7" s="74">
        <f>1+1+1+1</f>
        <v>4</v>
      </c>
    </row>
    <row r="8" spans="1:6" x14ac:dyDescent="0.25">
      <c r="A8">
        <v>5</v>
      </c>
      <c r="B8" s="10" t="s">
        <v>299</v>
      </c>
      <c r="C8" s="10">
        <v>0</v>
      </c>
      <c r="D8" s="10"/>
      <c r="E8" t="s">
        <v>79</v>
      </c>
    </row>
    <row r="9" spans="1:6" ht="13.8" thickBot="1" x14ac:dyDescent="0.3">
      <c r="A9" s="28"/>
      <c r="B9" s="28" t="s">
        <v>294</v>
      </c>
      <c r="C9" s="29">
        <f>SUM(C4:C8)</f>
        <v>21</v>
      </c>
      <c r="D9" s="10"/>
      <c r="E9" s="31" t="s">
        <v>294</v>
      </c>
      <c r="F9" s="29">
        <f>SUM(F4:F8)</f>
        <v>14</v>
      </c>
    </row>
    <row r="10" spans="1:6" ht="13.8" thickTop="1" x14ac:dyDescent="0.25">
      <c r="B10" s="12"/>
      <c r="C10" s="10"/>
      <c r="D10" s="10"/>
      <c r="E10" s="10"/>
      <c r="F10" s="10"/>
    </row>
    <row r="11" spans="1:6" x14ac:dyDescent="0.25">
      <c r="B11" s="12"/>
      <c r="C11" s="10"/>
      <c r="D11" s="10"/>
      <c r="E11" s="12"/>
      <c r="F11" s="10"/>
    </row>
    <row r="12" spans="1:6" x14ac:dyDescent="0.25">
      <c r="B12" s="12"/>
      <c r="C12" s="10"/>
      <c r="D12" s="10"/>
      <c r="E12" s="30" t="s">
        <v>808</v>
      </c>
      <c r="F12" s="26"/>
    </row>
    <row r="13" spans="1:6" x14ac:dyDescent="0.25">
      <c r="B13" s="12"/>
      <c r="C13" s="10"/>
      <c r="D13" s="10"/>
      <c r="E13" s="11" t="s">
        <v>812</v>
      </c>
      <c r="F13" s="10">
        <v>0</v>
      </c>
    </row>
    <row r="14" spans="1:6" x14ac:dyDescent="0.25">
      <c r="B14" s="12"/>
      <c r="C14" s="10"/>
      <c r="D14" s="10"/>
      <c r="E14" s="11" t="s">
        <v>79</v>
      </c>
      <c r="F14" s="74">
        <f>1+1</f>
        <v>2</v>
      </c>
    </row>
    <row r="15" spans="1:6" ht="13.8" thickBot="1" x14ac:dyDescent="0.3">
      <c r="B15" s="12"/>
      <c r="C15" s="10"/>
      <c r="D15" s="10"/>
      <c r="E15" s="31" t="s">
        <v>294</v>
      </c>
      <c r="F15" s="29">
        <f>SUM(F13:F14)</f>
        <v>2</v>
      </c>
    </row>
    <row r="16" spans="1:6" ht="13.8" thickTop="1" x14ac:dyDescent="0.25">
      <c r="B16" s="12"/>
      <c r="C16" s="13"/>
      <c r="D16" s="10"/>
    </row>
    <row r="17" spans="2:6" x14ac:dyDescent="0.25">
      <c r="B17" s="12"/>
      <c r="C17" s="14"/>
      <c r="D17" s="10"/>
    </row>
    <row r="18" spans="2:6" x14ac:dyDescent="0.25">
      <c r="B18" s="12"/>
      <c r="C18" s="10"/>
      <c r="D18" s="10"/>
      <c r="E18" s="30" t="s">
        <v>82</v>
      </c>
      <c r="F18" s="26"/>
    </row>
    <row r="19" spans="2:6" x14ac:dyDescent="0.25">
      <c r="B19" s="12"/>
      <c r="C19" s="10"/>
      <c r="D19" s="10"/>
      <c r="E19" s="11" t="s">
        <v>814</v>
      </c>
      <c r="F19" s="10">
        <f>1</f>
        <v>1</v>
      </c>
    </row>
    <row r="20" spans="2:6" x14ac:dyDescent="0.25">
      <c r="B20" s="12"/>
      <c r="C20" s="10"/>
      <c r="D20" s="10"/>
      <c r="E20" t="s">
        <v>813</v>
      </c>
      <c r="F20">
        <f>1</f>
        <v>1</v>
      </c>
    </row>
    <row r="21" spans="2:6" x14ac:dyDescent="0.25">
      <c r="B21" s="12"/>
      <c r="C21" s="10"/>
      <c r="D21" s="10"/>
      <c r="E21" t="s">
        <v>279</v>
      </c>
    </row>
    <row r="22" spans="2:6" x14ac:dyDescent="0.25">
      <c r="B22" s="12"/>
      <c r="C22" s="10"/>
      <c r="D22" s="10"/>
      <c r="E22" t="s">
        <v>1229</v>
      </c>
      <c r="F22">
        <f>1+1</f>
        <v>2</v>
      </c>
    </row>
    <row r="23" spans="2:6" x14ac:dyDescent="0.25">
      <c r="E23" t="s">
        <v>280</v>
      </c>
      <c r="F23">
        <f>1</f>
        <v>1</v>
      </c>
    </row>
    <row r="24" spans="2:6" x14ac:dyDescent="0.25">
      <c r="E24" s="11" t="s">
        <v>79</v>
      </c>
      <c r="F24" s="74"/>
    </row>
    <row r="25" spans="2:6" ht="12.75" customHeight="1" thickBot="1" x14ac:dyDescent="0.3">
      <c r="E25" s="31" t="s">
        <v>294</v>
      </c>
      <c r="F25" s="85">
        <f>SUM(F19:F24)</f>
        <v>5</v>
      </c>
    </row>
    <row r="26" spans="2:6" ht="13.8" thickTop="1" x14ac:dyDescent="0.25">
      <c r="E26" s="12"/>
      <c r="F26" s="10"/>
    </row>
    <row r="27" spans="2:6" x14ac:dyDescent="0.25">
      <c r="E27" s="12"/>
      <c r="F27" s="14"/>
    </row>
    <row r="28" spans="2:6" x14ac:dyDescent="0.25">
      <c r="E28" s="30" t="s">
        <v>84</v>
      </c>
      <c r="F28" s="26"/>
    </row>
    <row r="29" spans="2:6" x14ac:dyDescent="0.25">
      <c r="E29" s="11" t="s">
        <v>85</v>
      </c>
      <c r="F29" s="10">
        <v>0</v>
      </c>
    </row>
    <row r="30" spans="2:6" x14ac:dyDescent="0.25">
      <c r="E30" s="32" t="s">
        <v>79</v>
      </c>
      <c r="F30" s="74">
        <v>0</v>
      </c>
    </row>
    <row r="31" spans="2:6" ht="13.8" thickBot="1" x14ac:dyDescent="0.3">
      <c r="E31" s="31" t="s">
        <v>294</v>
      </c>
      <c r="F31" s="29">
        <f>SUM(F29:F30)</f>
        <v>0</v>
      </c>
    </row>
    <row r="32" spans="2:6" ht="13.8" thickTop="1" x14ac:dyDescent="0.25"/>
  </sheetData>
  <phoneticPr fontId="0" type="noConversion"/>
  <pageMargins left="0.75" right="0.75" top="1" bottom="1" header="0.5" footer="0.5"/>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2"/>
  <sheetViews>
    <sheetView workbookViewId="0">
      <selection activeCell="B11" sqref="B10:B11"/>
    </sheetView>
  </sheetViews>
  <sheetFormatPr defaultRowHeight="13.2" x14ac:dyDescent="0.25"/>
  <cols>
    <col min="2" max="2" width="18.88671875" bestFit="1" customWidth="1"/>
    <col min="3" max="3" width="5.5546875" bestFit="1" customWidth="1"/>
    <col min="4" max="4" width="6.109375" customWidth="1"/>
    <col min="5" max="5" width="46.5546875" customWidth="1"/>
    <col min="6" max="6" width="4" customWidth="1"/>
  </cols>
  <sheetData>
    <row r="1" spans="1:6" ht="20.25" customHeight="1" x14ac:dyDescent="0.3">
      <c r="B1" s="83" t="s">
        <v>255</v>
      </c>
      <c r="C1" s="84"/>
      <c r="D1" s="10"/>
      <c r="E1" s="10"/>
      <c r="F1" s="10"/>
    </row>
    <row r="2" spans="1:6" ht="15.6" x14ac:dyDescent="0.3">
      <c r="B2" s="25"/>
      <c r="C2" s="10"/>
      <c r="D2" s="10"/>
      <c r="E2" s="10"/>
      <c r="F2" s="10"/>
    </row>
    <row r="3" spans="1:6" x14ac:dyDescent="0.25">
      <c r="A3" s="26" t="s">
        <v>1253</v>
      </c>
      <c r="B3" s="26" t="s">
        <v>295</v>
      </c>
      <c r="C3" s="26" t="s">
        <v>294</v>
      </c>
      <c r="D3" s="10"/>
      <c r="E3" s="30" t="s">
        <v>80</v>
      </c>
      <c r="F3" s="26"/>
    </row>
    <row r="4" spans="1:6" x14ac:dyDescent="0.25">
      <c r="A4">
        <v>1</v>
      </c>
      <c r="B4" s="10" t="s">
        <v>296</v>
      </c>
      <c r="C4" s="10">
        <f>+F9</f>
        <v>22</v>
      </c>
      <c r="D4" s="10"/>
      <c r="E4" t="s">
        <v>809</v>
      </c>
      <c r="F4" s="10">
        <f>1+1+1+1+1+1</f>
        <v>6</v>
      </c>
    </row>
    <row r="5" spans="1:6" x14ac:dyDescent="0.25">
      <c r="A5">
        <v>2</v>
      </c>
      <c r="B5" s="10" t="s">
        <v>297</v>
      </c>
      <c r="C5" s="10">
        <f>+F15</f>
        <v>0</v>
      </c>
      <c r="D5" s="10"/>
      <c r="E5" t="s">
        <v>1200</v>
      </c>
    </row>
    <row r="6" spans="1:6" x14ac:dyDescent="0.25">
      <c r="A6">
        <v>3</v>
      </c>
      <c r="B6" s="10" t="s">
        <v>298</v>
      </c>
      <c r="C6" s="10">
        <f>+F25</f>
        <v>2</v>
      </c>
      <c r="D6" s="10"/>
      <c r="E6" s="11" t="s">
        <v>78</v>
      </c>
      <c r="F6">
        <f>8+1+1</f>
        <v>10</v>
      </c>
    </row>
    <row r="7" spans="1:6" x14ac:dyDescent="0.25">
      <c r="A7">
        <v>4</v>
      </c>
      <c r="B7" s="10" t="s">
        <v>86</v>
      </c>
      <c r="C7" s="10">
        <f>+F31</f>
        <v>0</v>
      </c>
      <c r="D7" s="10"/>
      <c r="E7" s="11" t="s">
        <v>810</v>
      </c>
      <c r="F7" s="74">
        <f>1</f>
        <v>1</v>
      </c>
    </row>
    <row r="8" spans="1:6" x14ac:dyDescent="0.25">
      <c r="A8">
        <v>5</v>
      </c>
      <c r="B8" s="10" t="s">
        <v>299</v>
      </c>
      <c r="C8" s="10">
        <v>0</v>
      </c>
      <c r="D8" s="10"/>
      <c r="E8" t="s">
        <v>79</v>
      </c>
      <c r="F8">
        <f>1+1+1+1+1</f>
        <v>5</v>
      </c>
    </row>
    <row r="9" spans="1:6" ht="13.8" thickBot="1" x14ac:dyDescent="0.3">
      <c r="A9" s="28"/>
      <c r="B9" s="28" t="s">
        <v>294</v>
      </c>
      <c r="C9" s="29">
        <f>SUM(C4:C8)</f>
        <v>24</v>
      </c>
      <c r="D9" s="10"/>
      <c r="E9" s="31" t="s">
        <v>294</v>
      </c>
      <c r="F9" s="29">
        <f>SUM(F4:F8)</f>
        <v>22</v>
      </c>
    </row>
    <row r="10" spans="1:6" ht="13.8" thickTop="1" x14ac:dyDescent="0.25">
      <c r="B10" s="12"/>
      <c r="C10" s="10"/>
      <c r="D10" s="10"/>
      <c r="E10" s="10"/>
      <c r="F10" s="10"/>
    </row>
    <row r="11" spans="1:6" x14ac:dyDescent="0.25">
      <c r="B11" s="12"/>
      <c r="C11" s="10"/>
      <c r="D11" s="10"/>
      <c r="E11" s="12"/>
      <c r="F11" s="10"/>
    </row>
    <row r="12" spans="1:6" x14ac:dyDescent="0.25">
      <c r="B12" s="12"/>
      <c r="C12" s="10"/>
      <c r="D12" s="10"/>
      <c r="E12" s="30" t="s">
        <v>808</v>
      </c>
      <c r="F12" s="26"/>
    </row>
    <row r="13" spans="1:6" x14ac:dyDescent="0.25">
      <c r="B13" s="12"/>
      <c r="C13" s="10"/>
      <c r="D13" s="10"/>
      <c r="E13" s="11" t="s">
        <v>812</v>
      </c>
      <c r="F13" s="10">
        <v>0</v>
      </c>
    </row>
    <row r="14" spans="1:6" x14ac:dyDescent="0.25">
      <c r="B14" s="12"/>
      <c r="C14" s="10"/>
      <c r="D14" s="10"/>
      <c r="E14" s="11" t="s">
        <v>79</v>
      </c>
      <c r="F14" s="74">
        <v>0</v>
      </c>
    </row>
    <row r="15" spans="1:6" ht="13.8" thickBot="1" x14ac:dyDescent="0.3">
      <c r="B15" s="12"/>
      <c r="C15" s="10"/>
      <c r="D15" s="10"/>
      <c r="E15" s="31" t="s">
        <v>294</v>
      </c>
      <c r="F15" s="29">
        <f>SUM(F13:F14)</f>
        <v>0</v>
      </c>
    </row>
    <row r="16" spans="1:6" ht="13.8" thickTop="1" x14ac:dyDescent="0.25">
      <c r="B16" s="12"/>
      <c r="C16" s="13"/>
      <c r="D16" s="10"/>
    </row>
    <row r="17" spans="2:6" x14ac:dyDescent="0.25">
      <c r="B17" s="12"/>
      <c r="C17" s="14"/>
      <c r="D17" s="10"/>
    </row>
    <row r="18" spans="2:6" x14ac:dyDescent="0.25">
      <c r="B18" s="12"/>
      <c r="C18" s="10"/>
      <c r="D18" s="10"/>
      <c r="E18" s="30" t="s">
        <v>82</v>
      </c>
      <c r="F18" s="26"/>
    </row>
    <row r="19" spans="2:6" x14ac:dyDescent="0.25">
      <c r="B19" s="12"/>
      <c r="C19" s="10"/>
      <c r="D19" s="10"/>
      <c r="E19" s="11" t="s">
        <v>814</v>
      </c>
      <c r="F19" s="10"/>
    </row>
    <row r="20" spans="2:6" x14ac:dyDescent="0.25">
      <c r="B20" s="12"/>
      <c r="C20" s="10"/>
      <c r="D20" s="10"/>
      <c r="E20" t="s">
        <v>813</v>
      </c>
    </row>
    <row r="21" spans="2:6" x14ac:dyDescent="0.25">
      <c r="B21" s="12"/>
      <c r="C21" s="10"/>
      <c r="D21" s="10"/>
      <c r="E21" t="s">
        <v>279</v>
      </c>
    </row>
    <row r="22" spans="2:6" x14ac:dyDescent="0.25">
      <c r="B22" s="12"/>
      <c r="C22" s="10"/>
      <c r="D22" s="10"/>
      <c r="E22" t="s">
        <v>815</v>
      </c>
      <c r="F22">
        <f>1</f>
        <v>1</v>
      </c>
    </row>
    <row r="23" spans="2:6" x14ac:dyDescent="0.25">
      <c r="E23" t="s">
        <v>280</v>
      </c>
    </row>
    <row r="24" spans="2:6" x14ac:dyDescent="0.25">
      <c r="E24" s="11" t="s">
        <v>79</v>
      </c>
      <c r="F24" s="74">
        <f>1</f>
        <v>1</v>
      </c>
    </row>
    <row r="25" spans="2:6" ht="12.75" customHeight="1" thickBot="1" x14ac:dyDescent="0.3">
      <c r="E25" s="31" t="s">
        <v>294</v>
      </c>
      <c r="F25" s="85">
        <f>SUM(F19:F24)</f>
        <v>2</v>
      </c>
    </row>
    <row r="26" spans="2:6" ht="13.8" thickTop="1" x14ac:dyDescent="0.25">
      <c r="E26" s="12"/>
      <c r="F26" s="10"/>
    </row>
    <row r="27" spans="2:6" x14ac:dyDescent="0.25">
      <c r="E27" s="12"/>
      <c r="F27" s="14"/>
    </row>
    <row r="28" spans="2:6" x14ac:dyDescent="0.25">
      <c r="E28" s="30" t="s">
        <v>84</v>
      </c>
      <c r="F28" s="26"/>
    </row>
    <row r="29" spans="2:6" x14ac:dyDescent="0.25">
      <c r="E29" s="11" t="s">
        <v>85</v>
      </c>
      <c r="F29" s="10">
        <v>0</v>
      </c>
    </row>
    <row r="30" spans="2:6" x14ac:dyDescent="0.25">
      <c r="E30" s="32" t="s">
        <v>79</v>
      </c>
      <c r="F30" s="74">
        <v>0</v>
      </c>
    </row>
    <row r="31" spans="2:6" ht="13.8" thickBot="1" x14ac:dyDescent="0.3">
      <c r="E31" s="31" t="s">
        <v>294</v>
      </c>
      <c r="F31" s="29">
        <f>SUM(F29:F30)</f>
        <v>0</v>
      </c>
    </row>
    <row r="32" spans="2:6" ht="13.8" thickTop="1" x14ac:dyDescent="0.25"/>
  </sheetData>
  <phoneticPr fontId="0" type="noConversion"/>
  <pageMargins left="0.75" right="0.75" top="1" bottom="1" header="0.5" footer="0.5"/>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F32"/>
  <sheetViews>
    <sheetView workbookViewId="0">
      <selection activeCell="F5" sqref="F5"/>
    </sheetView>
  </sheetViews>
  <sheetFormatPr defaultRowHeight="13.2" x14ac:dyDescent="0.25"/>
  <cols>
    <col min="2" max="2" width="18.88671875" bestFit="1" customWidth="1"/>
    <col min="3" max="3" width="5.5546875" bestFit="1" customWidth="1"/>
    <col min="4" max="4" width="6.109375" customWidth="1"/>
    <col min="5" max="5" width="46.5546875" customWidth="1"/>
    <col min="6" max="6" width="4" customWidth="1"/>
  </cols>
  <sheetData>
    <row r="1" spans="1:6" ht="20.25" customHeight="1" x14ac:dyDescent="0.3">
      <c r="B1" s="83" t="s">
        <v>632</v>
      </c>
      <c r="C1" s="84"/>
      <c r="D1" s="10"/>
      <c r="E1" s="10"/>
      <c r="F1" s="10"/>
    </row>
    <row r="2" spans="1:6" ht="15.6" x14ac:dyDescent="0.3">
      <c r="B2" s="25"/>
      <c r="C2" s="10"/>
      <c r="D2" s="10"/>
      <c r="E2" s="10"/>
      <c r="F2" s="10"/>
    </row>
    <row r="3" spans="1:6" x14ac:dyDescent="0.25">
      <c r="A3" s="26" t="s">
        <v>1253</v>
      </c>
      <c r="B3" s="26" t="s">
        <v>295</v>
      </c>
      <c r="C3" s="26" t="s">
        <v>294</v>
      </c>
      <c r="D3" s="10"/>
      <c r="E3" s="30" t="s">
        <v>80</v>
      </c>
      <c r="F3" s="26"/>
    </row>
    <row r="4" spans="1:6" x14ac:dyDescent="0.25">
      <c r="A4">
        <v>1</v>
      </c>
      <c r="B4" s="10" t="s">
        <v>296</v>
      </c>
      <c r="C4" s="10">
        <f>+F9</f>
        <v>19</v>
      </c>
      <c r="D4" s="10"/>
      <c r="E4" t="s">
        <v>809</v>
      </c>
      <c r="F4" s="10">
        <f>3+1+1+1+1+1+1</f>
        <v>9</v>
      </c>
    </row>
    <row r="5" spans="1:6" x14ac:dyDescent="0.25">
      <c r="A5">
        <v>2</v>
      </c>
      <c r="B5" s="10" t="s">
        <v>297</v>
      </c>
      <c r="C5" s="10">
        <f>+F15</f>
        <v>1</v>
      </c>
      <c r="D5" s="10"/>
      <c r="E5" t="s">
        <v>1200</v>
      </c>
    </row>
    <row r="6" spans="1:6" x14ac:dyDescent="0.25">
      <c r="A6">
        <v>3</v>
      </c>
      <c r="B6" s="10" t="s">
        <v>298</v>
      </c>
      <c r="C6" s="10">
        <f>+F25</f>
        <v>6</v>
      </c>
      <c r="D6" s="10"/>
      <c r="E6" s="11" t="s">
        <v>78</v>
      </c>
      <c r="F6">
        <f>5+1+1</f>
        <v>7</v>
      </c>
    </row>
    <row r="7" spans="1:6" x14ac:dyDescent="0.25">
      <c r="A7">
        <v>4</v>
      </c>
      <c r="B7" s="10" t="s">
        <v>86</v>
      </c>
      <c r="C7" s="10">
        <f>+F31</f>
        <v>0</v>
      </c>
      <c r="D7" s="10"/>
      <c r="E7" s="11" t="s">
        <v>810</v>
      </c>
      <c r="F7" s="74">
        <f>1+1</f>
        <v>2</v>
      </c>
    </row>
    <row r="8" spans="1:6" x14ac:dyDescent="0.25">
      <c r="A8">
        <v>5</v>
      </c>
      <c r="B8" s="10" t="s">
        <v>299</v>
      </c>
      <c r="C8" s="10">
        <v>0</v>
      </c>
      <c r="D8" s="10"/>
      <c r="E8" t="s">
        <v>79</v>
      </c>
      <c r="F8">
        <f>1</f>
        <v>1</v>
      </c>
    </row>
    <row r="9" spans="1:6" ht="13.8" thickBot="1" x14ac:dyDescent="0.3">
      <c r="A9" s="28"/>
      <c r="B9" s="28" t="s">
        <v>294</v>
      </c>
      <c r="C9" s="29">
        <f>SUM(C4:C8)</f>
        <v>26</v>
      </c>
      <c r="D9" s="10"/>
      <c r="E9" s="31" t="s">
        <v>294</v>
      </c>
      <c r="F9" s="29">
        <f>SUM(F4:F8)</f>
        <v>19</v>
      </c>
    </row>
    <row r="10" spans="1:6" ht="13.8" thickTop="1" x14ac:dyDescent="0.25">
      <c r="B10" s="12"/>
      <c r="C10" s="10"/>
      <c r="D10" s="10"/>
      <c r="E10" s="10"/>
      <c r="F10" s="10"/>
    </row>
    <row r="11" spans="1:6" x14ac:dyDescent="0.25">
      <c r="B11" s="12"/>
      <c r="C11" s="10"/>
      <c r="D11" s="10"/>
      <c r="E11" s="12"/>
      <c r="F11" s="10"/>
    </row>
    <row r="12" spans="1:6" x14ac:dyDescent="0.25">
      <c r="B12" s="12"/>
      <c r="C12" s="10"/>
      <c r="D12" s="10"/>
      <c r="E12" s="30" t="s">
        <v>808</v>
      </c>
      <c r="F12" s="26"/>
    </row>
    <row r="13" spans="1:6" x14ac:dyDescent="0.25">
      <c r="B13" s="12"/>
      <c r="C13" s="10"/>
      <c r="D13" s="10"/>
      <c r="E13" s="11" t="s">
        <v>812</v>
      </c>
      <c r="F13" s="10">
        <v>0</v>
      </c>
    </row>
    <row r="14" spans="1:6" x14ac:dyDescent="0.25">
      <c r="B14" s="12"/>
      <c r="C14" s="10"/>
      <c r="D14" s="10"/>
      <c r="E14" s="11" t="s">
        <v>79</v>
      </c>
      <c r="F14" s="74">
        <f>1</f>
        <v>1</v>
      </c>
    </row>
    <row r="15" spans="1:6" ht="13.8" thickBot="1" x14ac:dyDescent="0.3">
      <c r="B15" s="12"/>
      <c r="C15" s="10"/>
      <c r="D15" s="10"/>
      <c r="E15" s="31" t="s">
        <v>294</v>
      </c>
      <c r="F15" s="29">
        <f>SUM(F13:F14)</f>
        <v>1</v>
      </c>
    </row>
    <row r="16" spans="1:6" ht="13.8" thickTop="1" x14ac:dyDescent="0.25">
      <c r="B16" s="12"/>
      <c r="C16" s="13"/>
      <c r="D16" s="10"/>
    </row>
    <row r="17" spans="2:6" x14ac:dyDescent="0.25">
      <c r="B17" s="12"/>
      <c r="C17" s="14"/>
      <c r="D17" s="10"/>
    </row>
    <row r="18" spans="2:6" x14ac:dyDescent="0.25">
      <c r="B18" s="12"/>
      <c r="C18" s="10"/>
      <c r="D18" s="10"/>
      <c r="E18" s="30" t="s">
        <v>82</v>
      </c>
      <c r="F18" s="26"/>
    </row>
    <row r="19" spans="2:6" x14ac:dyDescent="0.25">
      <c r="B19" s="12"/>
      <c r="C19" s="10"/>
      <c r="D19" s="10"/>
      <c r="E19" s="11" t="s">
        <v>814</v>
      </c>
      <c r="F19" s="10"/>
    </row>
    <row r="20" spans="2:6" x14ac:dyDescent="0.25">
      <c r="B20" s="12"/>
      <c r="C20" s="10"/>
      <c r="D20" s="10"/>
      <c r="E20" t="s">
        <v>813</v>
      </c>
    </row>
    <row r="21" spans="2:6" x14ac:dyDescent="0.25">
      <c r="B21" s="12"/>
      <c r="C21" s="10"/>
      <c r="D21" s="10"/>
      <c r="E21" t="s">
        <v>279</v>
      </c>
      <c r="F21">
        <f>1</f>
        <v>1</v>
      </c>
    </row>
    <row r="22" spans="2:6" x14ac:dyDescent="0.25">
      <c r="B22" s="12"/>
      <c r="C22" s="10"/>
      <c r="D22" s="10"/>
      <c r="E22" t="s">
        <v>815</v>
      </c>
      <c r="F22">
        <f>3+1</f>
        <v>4</v>
      </c>
    </row>
    <row r="23" spans="2:6" x14ac:dyDescent="0.25">
      <c r="E23" t="s">
        <v>280</v>
      </c>
    </row>
    <row r="24" spans="2:6" x14ac:dyDescent="0.25">
      <c r="E24" s="11" t="s">
        <v>79</v>
      </c>
      <c r="F24" s="74">
        <f>1</f>
        <v>1</v>
      </c>
    </row>
    <row r="25" spans="2:6" ht="12.75" customHeight="1" thickBot="1" x14ac:dyDescent="0.3">
      <c r="E25" s="31" t="s">
        <v>294</v>
      </c>
      <c r="F25" s="85">
        <f>SUM(F19:F24)</f>
        <v>6</v>
      </c>
    </row>
    <row r="26" spans="2:6" ht="13.8" thickTop="1" x14ac:dyDescent="0.25">
      <c r="E26" s="12"/>
      <c r="F26" s="10"/>
    </row>
    <row r="27" spans="2:6" x14ac:dyDescent="0.25">
      <c r="E27" s="12"/>
      <c r="F27" s="14"/>
    </row>
    <row r="28" spans="2:6" x14ac:dyDescent="0.25">
      <c r="E28" s="30" t="s">
        <v>84</v>
      </c>
      <c r="F28" s="26"/>
    </row>
    <row r="29" spans="2:6" x14ac:dyDescent="0.25">
      <c r="E29" s="11" t="s">
        <v>85</v>
      </c>
      <c r="F29" s="10">
        <v>0</v>
      </c>
    </row>
    <row r="30" spans="2:6" x14ac:dyDescent="0.25">
      <c r="E30" s="32" t="s">
        <v>79</v>
      </c>
      <c r="F30" s="74">
        <v>0</v>
      </c>
    </row>
    <row r="31" spans="2:6" ht="13.8" thickBot="1" x14ac:dyDescent="0.3">
      <c r="E31" s="31" t="s">
        <v>294</v>
      </c>
      <c r="F31" s="29">
        <f>SUM(F29:F30)</f>
        <v>0</v>
      </c>
    </row>
    <row r="32" spans="2:6" ht="13.8" thickTop="1" x14ac:dyDescent="0.25"/>
  </sheetData>
  <phoneticPr fontId="0"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F32"/>
  <sheetViews>
    <sheetView workbookViewId="0">
      <selection activeCell="J16" sqref="J16"/>
    </sheetView>
  </sheetViews>
  <sheetFormatPr defaultRowHeight="13.2" x14ac:dyDescent="0.25"/>
  <cols>
    <col min="2" max="2" width="18.88671875" bestFit="1" customWidth="1"/>
    <col min="3" max="3" width="5.5546875" bestFit="1" customWidth="1"/>
    <col min="4" max="4" width="6.109375" customWidth="1"/>
    <col min="5" max="5" width="46.5546875" customWidth="1"/>
    <col min="6" max="6" width="4" customWidth="1"/>
  </cols>
  <sheetData>
    <row r="1" spans="1:6" ht="20.25" customHeight="1" x14ac:dyDescent="0.3">
      <c r="B1" s="83" t="s">
        <v>453</v>
      </c>
      <c r="C1" s="84"/>
      <c r="D1" s="10"/>
      <c r="E1" s="10"/>
      <c r="F1" s="10"/>
    </row>
    <row r="2" spans="1:6" ht="15.6" x14ac:dyDescent="0.3">
      <c r="B2" s="25"/>
      <c r="C2" s="10"/>
      <c r="D2" s="10"/>
      <c r="E2" s="10"/>
      <c r="F2" s="10"/>
    </row>
    <row r="3" spans="1:6" x14ac:dyDescent="0.25">
      <c r="A3" s="26" t="s">
        <v>1253</v>
      </c>
      <c r="B3" s="26" t="s">
        <v>295</v>
      </c>
      <c r="C3" s="26" t="s">
        <v>294</v>
      </c>
      <c r="D3" s="10"/>
      <c r="E3" s="30" t="s">
        <v>80</v>
      </c>
      <c r="F3" s="26"/>
    </row>
    <row r="4" spans="1:6" x14ac:dyDescent="0.25">
      <c r="A4">
        <v>1</v>
      </c>
      <c r="B4" s="10" t="s">
        <v>296</v>
      </c>
      <c r="C4" s="10">
        <f>+F9</f>
        <v>15</v>
      </c>
      <c r="D4" s="10"/>
      <c r="E4" t="s">
        <v>809</v>
      </c>
      <c r="F4" s="10">
        <f>1</f>
        <v>1</v>
      </c>
    </row>
    <row r="5" spans="1:6" x14ac:dyDescent="0.25">
      <c r="A5">
        <v>2</v>
      </c>
      <c r="B5" s="10" t="s">
        <v>297</v>
      </c>
      <c r="C5" s="10">
        <f>+F15</f>
        <v>0</v>
      </c>
      <c r="D5" s="10"/>
      <c r="E5" t="s">
        <v>1200</v>
      </c>
    </row>
    <row r="6" spans="1:6" x14ac:dyDescent="0.25">
      <c r="A6">
        <v>3</v>
      </c>
      <c r="B6" s="10" t="s">
        <v>298</v>
      </c>
      <c r="C6" s="10">
        <f>+F25</f>
        <v>2</v>
      </c>
      <c r="D6" s="10"/>
      <c r="E6" s="11" t="s">
        <v>78</v>
      </c>
      <c r="F6">
        <f>1+1+1+1</f>
        <v>4</v>
      </c>
    </row>
    <row r="7" spans="1:6" x14ac:dyDescent="0.25">
      <c r="A7">
        <v>4</v>
      </c>
      <c r="B7" s="10" t="s">
        <v>86</v>
      </c>
      <c r="C7" s="10">
        <f>+F31</f>
        <v>0</v>
      </c>
      <c r="D7" s="10"/>
      <c r="E7" s="11" t="s">
        <v>810</v>
      </c>
      <c r="F7" s="74">
        <f>1+1+1+1</f>
        <v>4</v>
      </c>
    </row>
    <row r="8" spans="1:6" x14ac:dyDescent="0.25">
      <c r="A8">
        <v>5</v>
      </c>
      <c r="B8" s="10" t="s">
        <v>299</v>
      </c>
      <c r="C8" s="10">
        <v>0</v>
      </c>
      <c r="D8" s="10"/>
      <c r="E8" t="s">
        <v>79</v>
      </c>
      <c r="F8">
        <f>1+5</f>
        <v>6</v>
      </c>
    </row>
    <row r="9" spans="1:6" ht="13.8" thickBot="1" x14ac:dyDescent="0.3">
      <c r="A9" s="28"/>
      <c r="B9" s="28" t="s">
        <v>294</v>
      </c>
      <c r="C9" s="29">
        <f>SUM(C4:C8)</f>
        <v>17</v>
      </c>
      <c r="D9" s="10"/>
      <c r="E9" s="31" t="s">
        <v>294</v>
      </c>
      <c r="F9" s="29">
        <f>SUM(F4:F8)</f>
        <v>15</v>
      </c>
    </row>
    <row r="10" spans="1:6" ht="13.8" thickTop="1" x14ac:dyDescent="0.25">
      <c r="B10" s="12"/>
      <c r="C10" s="10"/>
      <c r="D10" s="10"/>
      <c r="E10" s="10"/>
      <c r="F10" s="10"/>
    </row>
    <row r="11" spans="1:6" x14ac:dyDescent="0.25">
      <c r="B11" s="12"/>
      <c r="C11" s="10"/>
      <c r="D11" s="10"/>
      <c r="E11" s="12"/>
      <c r="F11" s="10"/>
    </row>
    <row r="12" spans="1:6" x14ac:dyDescent="0.25">
      <c r="B12" s="12"/>
      <c r="C12" s="10"/>
      <c r="D12" s="10"/>
      <c r="E12" s="30" t="s">
        <v>808</v>
      </c>
      <c r="F12" s="26"/>
    </row>
    <row r="13" spans="1:6" x14ac:dyDescent="0.25">
      <c r="B13" s="12"/>
      <c r="C13" s="10"/>
      <c r="D13" s="10"/>
      <c r="E13" s="11" t="s">
        <v>812</v>
      </c>
      <c r="F13" s="10">
        <v>0</v>
      </c>
    </row>
    <row r="14" spans="1:6" x14ac:dyDescent="0.25">
      <c r="B14" s="12"/>
      <c r="C14" s="10"/>
      <c r="D14" s="10"/>
      <c r="E14" s="11" t="s">
        <v>79</v>
      </c>
      <c r="F14" s="74">
        <v>0</v>
      </c>
    </row>
    <row r="15" spans="1:6" ht="13.8" thickBot="1" x14ac:dyDescent="0.3">
      <c r="B15" s="12"/>
      <c r="C15" s="10"/>
      <c r="D15" s="10"/>
      <c r="E15" s="31" t="s">
        <v>294</v>
      </c>
      <c r="F15" s="29">
        <f>SUM(F13:F14)</f>
        <v>0</v>
      </c>
    </row>
    <row r="16" spans="1:6" ht="13.8" thickTop="1" x14ac:dyDescent="0.25">
      <c r="B16" s="12"/>
      <c r="C16" s="13"/>
      <c r="D16" s="10"/>
    </row>
    <row r="17" spans="2:6" x14ac:dyDescent="0.25">
      <c r="B17" s="12"/>
      <c r="C17" s="14"/>
      <c r="D17" s="10"/>
    </row>
    <row r="18" spans="2:6" x14ac:dyDescent="0.25">
      <c r="B18" s="12"/>
      <c r="C18" s="10"/>
      <c r="D18" s="10"/>
      <c r="E18" s="30" t="s">
        <v>82</v>
      </c>
      <c r="F18" s="26"/>
    </row>
    <row r="19" spans="2:6" x14ac:dyDescent="0.25">
      <c r="B19" s="12"/>
      <c r="C19" s="10"/>
      <c r="D19" s="10"/>
      <c r="E19" s="11" t="s">
        <v>814</v>
      </c>
      <c r="F19" s="10"/>
    </row>
    <row r="20" spans="2:6" x14ac:dyDescent="0.25">
      <c r="B20" s="12"/>
      <c r="C20" s="10"/>
      <c r="D20" s="10"/>
      <c r="E20" t="s">
        <v>813</v>
      </c>
    </row>
    <row r="21" spans="2:6" x14ac:dyDescent="0.25">
      <c r="B21" s="12"/>
      <c r="C21" s="10"/>
      <c r="D21" s="10"/>
      <c r="E21" t="s">
        <v>279</v>
      </c>
      <c r="F21">
        <v>0</v>
      </c>
    </row>
    <row r="22" spans="2:6" x14ac:dyDescent="0.25">
      <c r="B22" s="12"/>
      <c r="C22" s="10"/>
      <c r="D22" s="10"/>
      <c r="E22" t="s">
        <v>815</v>
      </c>
      <c r="F22">
        <f>1</f>
        <v>1</v>
      </c>
    </row>
    <row r="23" spans="2:6" x14ac:dyDescent="0.25">
      <c r="E23" t="s">
        <v>280</v>
      </c>
      <c r="F23">
        <f>1</f>
        <v>1</v>
      </c>
    </row>
    <row r="24" spans="2:6" x14ac:dyDescent="0.25">
      <c r="E24" s="11" t="s">
        <v>79</v>
      </c>
      <c r="F24" s="74">
        <v>0</v>
      </c>
    </row>
    <row r="25" spans="2:6" ht="12.75" customHeight="1" thickBot="1" x14ac:dyDescent="0.3">
      <c r="E25" s="31" t="s">
        <v>294</v>
      </c>
      <c r="F25" s="85">
        <f>SUM(F19:F24)</f>
        <v>2</v>
      </c>
    </row>
    <row r="26" spans="2:6" ht="13.8" thickTop="1" x14ac:dyDescent="0.25">
      <c r="E26" s="12"/>
      <c r="F26" s="10"/>
    </row>
    <row r="27" spans="2:6" x14ac:dyDescent="0.25">
      <c r="E27" s="12"/>
      <c r="F27" s="14"/>
    </row>
    <row r="28" spans="2:6" x14ac:dyDescent="0.25">
      <c r="E28" s="30" t="s">
        <v>84</v>
      </c>
      <c r="F28" s="26"/>
    </row>
    <row r="29" spans="2:6" x14ac:dyDescent="0.25">
      <c r="E29" s="11" t="s">
        <v>85</v>
      </c>
      <c r="F29" s="10">
        <v>0</v>
      </c>
    </row>
    <row r="30" spans="2:6" x14ac:dyDescent="0.25">
      <c r="E30" s="32" t="s">
        <v>79</v>
      </c>
      <c r="F30" s="74">
        <v>0</v>
      </c>
    </row>
    <row r="31" spans="2:6" ht="13.8" thickBot="1" x14ac:dyDescent="0.3">
      <c r="E31" s="31" t="s">
        <v>294</v>
      </c>
      <c r="F31" s="29">
        <f>SUM(F29:F30)</f>
        <v>0</v>
      </c>
    </row>
    <row r="32" spans="2:6" ht="13.8" thickTop="1" x14ac:dyDescent="0.25"/>
  </sheetData>
  <phoneticPr fontId="0" type="noConversion"/>
  <pageMargins left="0.75" right="0.75" top="1" bottom="1" header="0.5" footer="0.5"/>
  <pageSetup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F32"/>
  <sheetViews>
    <sheetView workbookViewId="0">
      <selection activeCell="I12" sqref="I12"/>
    </sheetView>
  </sheetViews>
  <sheetFormatPr defaultRowHeight="13.2" x14ac:dyDescent="0.25"/>
  <cols>
    <col min="2" max="2" width="18.88671875" bestFit="1" customWidth="1"/>
    <col min="3" max="3" width="5.5546875" bestFit="1" customWidth="1"/>
    <col min="4" max="4" width="6.109375" customWidth="1"/>
    <col min="5" max="5" width="46.5546875" customWidth="1"/>
    <col min="6" max="6" width="4" customWidth="1"/>
  </cols>
  <sheetData>
    <row r="1" spans="1:6" ht="20.25" customHeight="1" x14ac:dyDescent="0.3">
      <c r="B1" s="83" t="s">
        <v>774</v>
      </c>
      <c r="C1" s="84"/>
      <c r="D1" s="10"/>
      <c r="E1" s="10"/>
      <c r="F1" s="10"/>
    </row>
    <row r="2" spans="1:6" ht="15.6" x14ac:dyDescent="0.3">
      <c r="B2" s="25"/>
      <c r="C2" s="10"/>
      <c r="D2" s="10"/>
      <c r="E2" s="10"/>
      <c r="F2" s="10"/>
    </row>
    <row r="3" spans="1:6" x14ac:dyDescent="0.25">
      <c r="A3" s="26" t="s">
        <v>1253</v>
      </c>
      <c r="B3" s="26" t="s">
        <v>295</v>
      </c>
      <c r="C3" s="26" t="s">
        <v>294</v>
      </c>
      <c r="D3" s="10"/>
      <c r="E3" s="30" t="s">
        <v>80</v>
      </c>
      <c r="F3" s="26"/>
    </row>
    <row r="4" spans="1:6" x14ac:dyDescent="0.25">
      <c r="A4">
        <v>1</v>
      </c>
      <c r="B4" s="10" t="s">
        <v>296</v>
      </c>
      <c r="C4" s="10">
        <f>+F9</f>
        <v>25</v>
      </c>
      <c r="D4" s="10"/>
      <c r="E4" t="s">
        <v>809</v>
      </c>
      <c r="F4" s="10">
        <f>1+1+1+1+1+1+1+1*6</f>
        <v>13</v>
      </c>
    </row>
    <row r="5" spans="1:6" x14ac:dyDescent="0.25">
      <c r="A5">
        <v>2</v>
      </c>
      <c r="B5" s="10" t="s">
        <v>297</v>
      </c>
      <c r="C5" s="10">
        <f>+F15</f>
        <v>0</v>
      </c>
      <c r="D5" s="10"/>
      <c r="E5" t="s">
        <v>1200</v>
      </c>
      <c r="F5">
        <v>1</v>
      </c>
    </row>
    <row r="6" spans="1:6" x14ac:dyDescent="0.25">
      <c r="A6">
        <v>3</v>
      </c>
      <c r="B6" s="10" t="s">
        <v>298</v>
      </c>
      <c r="C6" s="10">
        <f>+F25</f>
        <v>6</v>
      </c>
      <c r="D6" s="10"/>
      <c r="E6" s="11" t="s">
        <v>78</v>
      </c>
      <c r="F6">
        <f>1+1+1*5</f>
        <v>7</v>
      </c>
    </row>
    <row r="7" spans="1:6" x14ac:dyDescent="0.25">
      <c r="A7">
        <v>4</v>
      </c>
      <c r="B7" s="10" t="s">
        <v>86</v>
      </c>
      <c r="C7" s="10">
        <f>+F31</f>
        <v>0</v>
      </c>
      <c r="D7" s="10"/>
      <c r="E7" s="11" t="s">
        <v>810</v>
      </c>
      <c r="F7" s="74">
        <f>1+1</f>
        <v>2</v>
      </c>
    </row>
    <row r="8" spans="1:6" x14ac:dyDescent="0.25">
      <c r="A8">
        <v>5</v>
      </c>
      <c r="B8" s="10" t="s">
        <v>299</v>
      </c>
      <c r="C8" s="10">
        <v>0</v>
      </c>
      <c r="D8" s="10"/>
      <c r="E8" t="s">
        <v>79</v>
      </c>
      <c r="F8">
        <f>1+1</f>
        <v>2</v>
      </c>
    </row>
    <row r="9" spans="1:6" ht="13.8" thickBot="1" x14ac:dyDescent="0.3">
      <c r="A9" s="28"/>
      <c r="B9" s="28" t="s">
        <v>294</v>
      </c>
      <c r="C9" s="29">
        <f>SUM(C4:C8)</f>
        <v>31</v>
      </c>
      <c r="D9" s="10"/>
      <c r="E9" s="31" t="s">
        <v>294</v>
      </c>
      <c r="F9" s="29">
        <f>SUM(F4:F8)</f>
        <v>25</v>
      </c>
    </row>
    <row r="10" spans="1:6" ht="13.8" thickTop="1" x14ac:dyDescent="0.25">
      <c r="B10" s="12"/>
      <c r="C10" s="10"/>
      <c r="D10" s="10"/>
      <c r="E10" s="10"/>
      <c r="F10" s="10"/>
    </row>
    <row r="11" spans="1:6" x14ac:dyDescent="0.25">
      <c r="B11" s="12"/>
      <c r="C11" s="10"/>
      <c r="D11" s="10"/>
      <c r="E11" s="12"/>
      <c r="F11" s="10"/>
    </row>
    <row r="12" spans="1:6" x14ac:dyDescent="0.25">
      <c r="B12" s="12"/>
      <c r="C12" s="10"/>
      <c r="D12" s="10"/>
      <c r="E12" s="30" t="s">
        <v>808</v>
      </c>
      <c r="F12" s="26"/>
    </row>
    <row r="13" spans="1:6" x14ac:dyDescent="0.25">
      <c r="B13" s="12"/>
      <c r="C13" s="10"/>
      <c r="D13" s="10"/>
      <c r="E13" s="11" t="s">
        <v>812</v>
      </c>
      <c r="F13" s="10">
        <v>0</v>
      </c>
    </row>
    <row r="14" spans="1:6" x14ac:dyDescent="0.25">
      <c r="B14" s="12"/>
      <c r="C14" s="10"/>
      <c r="D14" s="10"/>
      <c r="E14" s="11" t="s">
        <v>79</v>
      </c>
      <c r="F14" s="74">
        <v>0</v>
      </c>
    </row>
    <row r="15" spans="1:6" ht="13.8" thickBot="1" x14ac:dyDescent="0.3">
      <c r="B15" s="12"/>
      <c r="C15" s="10"/>
      <c r="D15" s="10"/>
      <c r="E15" s="31" t="s">
        <v>294</v>
      </c>
      <c r="F15" s="29">
        <f>SUM(F13:F14)</f>
        <v>0</v>
      </c>
    </row>
    <row r="16" spans="1:6" ht="13.8" thickTop="1" x14ac:dyDescent="0.25">
      <c r="B16" s="12"/>
      <c r="C16" s="13"/>
      <c r="D16" s="10"/>
    </row>
    <row r="17" spans="2:6" x14ac:dyDescent="0.25">
      <c r="B17" s="12"/>
      <c r="C17" s="14"/>
      <c r="D17" s="10"/>
    </row>
    <row r="18" spans="2:6" x14ac:dyDescent="0.25">
      <c r="B18" s="12"/>
      <c r="C18" s="10"/>
      <c r="D18" s="10"/>
      <c r="E18" s="30" t="s">
        <v>82</v>
      </c>
      <c r="F18" s="26"/>
    </row>
    <row r="19" spans="2:6" x14ac:dyDescent="0.25">
      <c r="B19" s="12"/>
      <c r="C19" s="10"/>
      <c r="D19" s="10"/>
      <c r="E19" s="11" t="s">
        <v>814</v>
      </c>
      <c r="F19" s="10"/>
    </row>
    <row r="20" spans="2:6" x14ac:dyDescent="0.25">
      <c r="B20" s="12"/>
      <c r="C20" s="10"/>
      <c r="D20" s="10"/>
      <c r="E20" t="s">
        <v>813</v>
      </c>
    </row>
    <row r="21" spans="2:6" x14ac:dyDescent="0.25">
      <c r="B21" s="12"/>
      <c r="C21" s="10"/>
      <c r="D21" s="10"/>
      <c r="E21" t="s">
        <v>279</v>
      </c>
      <c r="F21">
        <v>1</v>
      </c>
    </row>
    <row r="22" spans="2:6" x14ac:dyDescent="0.25">
      <c r="B22" s="12"/>
      <c r="C22" s="10"/>
      <c r="D22" s="10"/>
      <c r="E22" t="s">
        <v>815</v>
      </c>
      <c r="F22">
        <f>1+1+1</f>
        <v>3</v>
      </c>
    </row>
    <row r="23" spans="2:6" x14ac:dyDescent="0.25">
      <c r="E23" t="s">
        <v>280</v>
      </c>
    </row>
    <row r="24" spans="2:6" x14ac:dyDescent="0.25">
      <c r="E24" s="11" t="s">
        <v>79</v>
      </c>
      <c r="F24" s="74">
        <f>1+1</f>
        <v>2</v>
      </c>
    </row>
    <row r="25" spans="2:6" ht="12.75" customHeight="1" thickBot="1" x14ac:dyDescent="0.3">
      <c r="E25" s="31" t="s">
        <v>294</v>
      </c>
      <c r="F25" s="85">
        <f>SUM(F19:F24)</f>
        <v>6</v>
      </c>
    </row>
    <row r="26" spans="2:6" ht="13.8" thickTop="1" x14ac:dyDescent="0.25">
      <c r="E26" s="12"/>
      <c r="F26" s="10"/>
    </row>
    <row r="27" spans="2:6" x14ac:dyDescent="0.25">
      <c r="E27" s="12"/>
      <c r="F27" s="14"/>
    </row>
    <row r="28" spans="2:6" x14ac:dyDescent="0.25">
      <c r="E28" s="30" t="s">
        <v>84</v>
      </c>
      <c r="F28" s="26"/>
    </row>
    <row r="29" spans="2:6" x14ac:dyDescent="0.25">
      <c r="E29" s="11" t="s">
        <v>85</v>
      </c>
      <c r="F29" s="10">
        <v>0</v>
      </c>
    </row>
    <row r="30" spans="2:6" x14ac:dyDescent="0.25">
      <c r="E30" s="32" t="s">
        <v>79</v>
      </c>
      <c r="F30" s="74">
        <v>0</v>
      </c>
    </row>
    <row r="31" spans="2:6" ht="13.8" thickBot="1" x14ac:dyDescent="0.3">
      <c r="E31" s="31" t="s">
        <v>294</v>
      </c>
      <c r="F31" s="29">
        <f>SUM(F29:F30)</f>
        <v>0</v>
      </c>
    </row>
    <row r="32" spans="2:6" ht="13.8" thickTop="1" x14ac:dyDescent="0.25"/>
  </sheetData>
  <phoneticPr fontId="0" type="noConversion"/>
  <pageMargins left="0.75" right="0.75" top="1" bottom="1" header="0.5" footer="0.5"/>
  <pageSetup scale="95" orientation="landscape"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32"/>
  <sheetViews>
    <sheetView workbookViewId="0">
      <selection activeCell="F5" sqref="F5"/>
    </sheetView>
  </sheetViews>
  <sheetFormatPr defaultRowHeight="13.2" x14ac:dyDescent="0.25"/>
  <cols>
    <col min="2" max="2" width="18.88671875" bestFit="1" customWidth="1"/>
    <col min="3" max="3" width="5.5546875" bestFit="1" customWidth="1"/>
    <col min="4" max="4" width="6.109375" customWidth="1"/>
    <col min="5" max="5" width="46.5546875" customWidth="1"/>
    <col min="6" max="6" width="4" customWidth="1"/>
  </cols>
  <sheetData>
    <row r="1" spans="1:6" ht="20.25" customHeight="1" x14ac:dyDescent="0.3">
      <c r="B1" s="83" t="s">
        <v>733</v>
      </c>
      <c r="C1" s="84"/>
      <c r="D1" s="10"/>
      <c r="E1" s="10"/>
      <c r="F1" s="10"/>
    </row>
    <row r="2" spans="1:6" ht="15.6" x14ac:dyDescent="0.3">
      <c r="B2" s="25"/>
      <c r="C2" s="10"/>
      <c r="D2" s="10"/>
      <c r="E2" s="10"/>
      <c r="F2" s="10"/>
    </row>
    <row r="3" spans="1:6" x14ac:dyDescent="0.25">
      <c r="A3" s="26" t="s">
        <v>1253</v>
      </c>
      <c r="B3" s="26" t="s">
        <v>295</v>
      </c>
      <c r="C3" s="26" t="s">
        <v>294</v>
      </c>
      <c r="D3" s="10"/>
      <c r="E3" s="30" t="s">
        <v>80</v>
      </c>
      <c r="F3" s="26"/>
    </row>
    <row r="4" spans="1:6" x14ac:dyDescent="0.25">
      <c r="A4">
        <v>1</v>
      </c>
      <c r="B4" s="10" t="s">
        <v>296</v>
      </c>
      <c r="C4" s="10">
        <f>+F9</f>
        <v>8</v>
      </c>
      <c r="D4" s="10"/>
      <c r="E4" t="s">
        <v>809</v>
      </c>
      <c r="F4" s="10">
        <f>1+1+1+1+1</f>
        <v>5</v>
      </c>
    </row>
    <row r="5" spans="1:6" x14ac:dyDescent="0.25">
      <c r="A5">
        <v>2</v>
      </c>
      <c r="B5" s="10" t="s">
        <v>297</v>
      </c>
      <c r="C5" s="10">
        <f>+F15</f>
        <v>0</v>
      </c>
      <c r="D5" s="10"/>
      <c r="E5" t="s">
        <v>1200</v>
      </c>
    </row>
    <row r="6" spans="1:6" x14ac:dyDescent="0.25">
      <c r="A6">
        <v>3</v>
      </c>
      <c r="B6" s="10" t="s">
        <v>298</v>
      </c>
      <c r="C6" s="10">
        <f>+F25</f>
        <v>9</v>
      </c>
      <c r="D6" s="10"/>
      <c r="E6" s="11" t="s">
        <v>78</v>
      </c>
      <c r="F6">
        <v>2</v>
      </c>
    </row>
    <row r="7" spans="1:6" x14ac:dyDescent="0.25">
      <c r="A7">
        <v>4</v>
      </c>
      <c r="B7" s="10" t="s">
        <v>86</v>
      </c>
      <c r="C7" s="10">
        <f>+F31</f>
        <v>0</v>
      </c>
      <c r="D7" s="10"/>
      <c r="E7" s="11" t="s">
        <v>810</v>
      </c>
      <c r="F7" s="74"/>
    </row>
    <row r="8" spans="1:6" x14ac:dyDescent="0.25">
      <c r="A8">
        <v>5</v>
      </c>
      <c r="B8" s="10" t="s">
        <v>299</v>
      </c>
      <c r="C8" s="10">
        <v>0</v>
      </c>
      <c r="D8" s="10"/>
      <c r="E8" t="s">
        <v>79</v>
      </c>
      <c r="F8">
        <v>1</v>
      </c>
    </row>
    <row r="9" spans="1:6" ht="13.8" thickBot="1" x14ac:dyDescent="0.3">
      <c r="A9" s="28"/>
      <c r="B9" s="28" t="s">
        <v>294</v>
      </c>
      <c r="C9" s="29">
        <f>SUM(C4:C8)</f>
        <v>17</v>
      </c>
      <c r="D9" s="10"/>
      <c r="E9" s="31" t="s">
        <v>294</v>
      </c>
      <c r="F9" s="29">
        <f>SUM(F4:F8)</f>
        <v>8</v>
      </c>
    </row>
    <row r="10" spans="1:6" ht="13.8" thickTop="1" x14ac:dyDescent="0.25">
      <c r="B10" s="12"/>
      <c r="C10" s="10"/>
      <c r="D10" s="10"/>
      <c r="E10" s="10"/>
      <c r="F10" s="10"/>
    </row>
    <row r="11" spans="1:6" x14ac:dyDescent="0.25">
      <c r="B11" s="12"/>
      <c r="C11" s="10"/>
      <c r="D11" s="10"/>
      <c r="E11" s="12"/>
      <c r="F11" s="10"/>
    </row>
    <row r="12" spans="1:6" x14ac:dyDescent="0.25">
      <c r="B12" s="12"/>
      <c r="C12" s="10"/>
      <c r="D12" s="10"/>
      <c r="E12" s="30" t="s">
        <v>808</v>
      </c>
      <c r="F12" s="26"/>
    </row>
    <row r="13" spans="1:6" x14ac:dyDescent="0.25">
      <c r="B13" s="12"/>
      <c r="C13" s="10"/>
      <c r="D13" s="10"/>
      <c r="E13" s="11" t="s">
        <v>812</v>
      </c>
      <c r="F13" s="10">
        <v>0</v>
      </c>
    </row>
    <row r="14" spans="1:6" x14ac:dyDescent="0.25">
      <c r="B14" s="12"/>
      <c r="C14" s="10"/>
      <c r="D14" s="10"/>
      <c r="E14" s="11" t="s">
        <v>79</v>
      </c>
      <c r="F14" s="74">
        <v>0</v>
      </c>
    </row>
    <row r="15" spans="1:6" ht="13.8" thickBot="1" x14ac:dyDescent="0.3">
      <c r="B15" s="12"/>
      <c r="C15" s="10"/>
      <c r="D15" s="10"/>
      <c r="E15" s="31" t="s">
        <v>294</v>
      </c>
      <c r="F15" s="29">
        <f>SUM(F13:F14)</f>
        <v>0</v>
      </c>
    </row>
    <row r="16" spans="1:6" ht="13.8" thickTop="1" x14ac:dyDescent="0.25">
      <c r="B16" s="12"/>
      <c r="C16" s="13"/>
      <c r="D16" s="10"/>
    </row>
    <row r="17" spans="2:6" x14ac:dyDescent="0.25">
      <c r="B17" s="12"/>
      <c r="C17" s="14"/>
      <c r="D17" s="10"/>
    </row>
    <row r="18" spans="2:6" x14ac:dyDescent="0.25">
      <c r="B18" s="12"/>
      <c r="C18" s="10"/>
      <c r="D18" s="10"/>
      <c r="E18" s="30" t="s">
        <v>82</v>
      </c>
      <c r="F18" s="26"/>
    </row>
    <row r="19" spans="2:6" x14ac:dyDescent="0.25">
      <c r="B19" s="12"/>
      <c r="C19" s="10"/>
      <c r="D19" s="10"/>
      <c r="E19" s="11" t="s">
        <v>814</v>
      </c>
      <c r="F19" s="10">
        <f>1+1</f>
        <v>2</v>
      </c>
    </row>
    <row r="20" spans="2:6" x14ac:dyDescent="0.25">
      <c r="B20" s="12"/>
      <c r="C20" s="10"/>
      <c r="D20" s="10"/>
      <c r="E20" t="s">
        <v>813</v>
      </c>
      <c r="F20">
        <v>0</v>
      </c>
    </row>
    <row r="21" spans="2:6" x14ac:dyDescent="0.25">
      <c r="B21" s="12"/>
      <c r="C21" s="10"/>
      <c r="D21" s="10"/>
      <c r="E21" t="s">
        <v>279</v>
      </c>
      <c r="F21">
        <f>1+1+1+1</f>
        <v>4</v>
      </c>
    </row>
    <row r="22" spans="2:6" x14ac:dyDescent="0.25">
      <c r="B22" s="12"/>
      <c r="C22" s="10"/>
      <c r="D22" s="10"/>
      <c r="E22" t="s">
        <v>815</v>
      </c>
      <c r="F22">
        <f>1+1+1</f>
        <v>3</v>
      </c>
    </row>
    <row r="23" spans="2:6" x14ac:dyDescent="0.25">
      <c r="E23" t="s">
        <v>280</v>
      </c>
      <c r="F23">
        <v>0</v>
      </c>
    </row>
    <row r="24" spans="2:6" x14ac:dyDescent="0.25">
      <c r="E24" s="11" t="s">
        <v>79</v>
      </c>
      <c r="F24" s="74">
        <v>0</v>
      </c>
    </row>
    <row r="25" spans="2:6" ht="12.75" customHeight="1" thickBot="1" x14ac:dyDescent="0.3">
      <c r="E25" s="31" t="s">
        <v>294</v>
      </c>
      <c r="F25" s="85">
        <f>SUM(F19:F24)</f>
        <v>9</v>
      </c>
    </row>
    <row r="26" spans="2:6" ht="13.8" thickTop="1" x14ac:dyDescent="0.25">
      <c r="E26" s="12"/>
      <c r="F26" s="10"/>
    </row>
    <row r="27" spans="2:6" x14ac:dyDescent="0.25">
      <c r="E27" s="12"/>
      <c r="F27" s="14"/>
    </row>
    <row r="28" spans="2:6" x14ac:dyDescent="0.25">
      <c r="E28" s="30" t="s">
        <v>84</v>
      </c>
      <c r="F28" s="26"/>
    </row>
    <row r="29" spans="2:6" x14ac:dyDescent="0.25">
      <c r="E29" s="11" t="s">
        <v>85</v>
      </c>
      <c r="F29" s="10">
        <v>0</v>
      </c>
    </row>
    <row r="30" spans="2:6" x14ac:dyDescent="0.25">
      <c r="E30" s="32" t="s">
        <v>79</v>
      </c>
      <c r="F30" s="74">
        <v>0</v>
      </c>
    </row>
    <row r="31" spans="2:6" ht="13.8" thickBot="1" x14ac:dyDescent="0.3">
      <c r="E31" s="31" t="s">
        <v>294</v>
      </c>
      <c r="F31" s="29">
        <f>SUM(F29:F30)</f>
        <v>0</v>
      </c>
    </row>
    <row r="32" spans="2:6" ht="13.8" thickTop="1" x14ac:dyDescent="0.25"/>
  </sheetData>
  <phoneticPr fontId="0" type="noConversion"/>
  <pageMargins left="0.75" right="0.75" top="1" bottom="1" header="0.5" footer="0.5"/>
  <pageSetup scale="95" orientation="landscape"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32"/>
  <sheetViews>
    <sheetView workbookViewId="0">
      <selection activeCell="F9" sqref="F9"/>
    </sheetView>
  </sheetViews>
  <sheetFormatPr defaultRowHeight="13.2" x14ac:dyDescent="0.25"/>
  <cols>
    <col min="2" max="2" width="18.88671875" bestFit="1" customWidth="1"/>
    <col min="3" max="3" width="5.5546875" bestFit="1" customWidth="1"/>
    <col min="4" max="4" width="6.109375" customWidth="1"/>
    <col min="5" max="5" width="46.5546875" customWidth="1"/>
    <col min="6" max="6" width="4" customWidth="1"/>
  </cols>
  <sheetData>
    <row r="1" spans="1:6" ht="20.25" customHeight="1" x14ac:dyDescent="0.3">
      <c r="B1" s="83" t="s">
        <v>406</v>
      </c>
      <c r="C1" s="84"/>
      <c r="D1" s="10"/>
      <c r="E1" s="10"/>
      <c r="F1" s="10"/>
    </row>
    <row r="2" spans="1:6" ht="15.6" x14ac:dyDescent="0.3">
      <c r="B2" s="25"/>
      <c r="C2" s="10"/>
      <c r="D2" s="10"/>
      <c r="E2" s="10"/>
      <c r="F2" s="10"/>
    </row>
    <row r="3" spans="1:6" x14ac:dyDescent="0.25">
      <c r="A3" s="26" t="s">
        <v>1253</v>
      </c>
      <c r="B3" s="26" t="s">
        <v>295</v>
      </c>
      <c r="C3" s="26" t="s">
        <v>294</v>
      </c>
      <c r="D3" s="10"/>
      <c r="E3" s="30" t="s">
        <v>80</v>
      </c>
      <c r="F3" s="26"/>
    </row>
    <row r="4" spans="1:6" x14ac:dyDescent="0.25">
      <c r="A4">
        <v>1</v>
      </c>
      <c r="B4" s="10" t="s">
        <v>296</v>
      </c>
      <c r="C4" s="10">
        <f>+F9</f>
        <v>11</v>
      </c>
      <c r="D4" s="10"/>
      <c r="E4" t="s">
        <v>809</v>
      </c>
      <c r="F4" s="10">
        <f>1+1+1+1</f>
        <v>4</v>
      </c>
    </row>
    <row r="5" spans="1:6" x14ac:dyDescent="0.25">
      <c r="A5">
        <v>2</v>
      </c>
      <c r="B5" s="10" t="s">
        <v>297</v>
      </c>
      <c r="C5" s="10">
        <f>+F15</f>
        <v>0</v>
      </c>
      <c r="D5" s="10"/>
      <c r="E5" t="s">
        <v>1200</v>
      </c>
      <c r="F5">
        <v>0</v>
      </c>
    </row>
    <row r="6" spans="1:6" x14ac:dyDescent="0.25">
      <c r="A6">
        <v>3</v>
      </c>
      <c r="B6" s="10" t="s">
        <v>298</v>
      </c>
      <c r="C6" s="10">
        <f>+F25</f>
        <v>1</v>
      </c>
      <c r="D6" s="10"/>
      <c r="E6" s="11" t="s">
        <v>78</v>
      </c>
      <c r="F6">
        <f>1+1+1+1</f>
        <v>4</v>
      </c>
    </row>
    <row r="7" spans="1:6" x14ac:dyDescent="0.25">
      <c r="A7">
        <v>4</v>
      </c>
      <c r="B7" s="10" t="s">
        <v>86</v>
      </c>
      <c r="C7" s="10">
        <f>+F31</f>
        <v>0</v>
      </c>
      <c r="D7" s="10"/>
      <c r="E7" s="11" t="s">
        <v>810</v>
      </c>
      <c r="F7" s="74">
        <f>1+1</f>
        <v>2</v>
      </c>
    </row>
    <row r="8" spans="1:6" x14ac:dyDescent="0.25">
      <c r="A8">
        <v>5</v>
      </c>
      <c r="B8" s="10" t="s">
        <v>299</v>
      </c>
      <c r="C8" s="10">
        <v>0</v>
      </c>
      <c r="D8" s="10"/>
      <c r="E8" t="s">
        <v>79</v>
      </c>
      <c r="F8">
        <v>1</v>
      </c>
    </row>
    <row r="9" spans="1:6" ht="13.8" thickBot="1" x14ac:dyDescent="0.3">
      <c r="A9" s="28"/>
      <c r="B9" s="28" t="s">
        <v>294</v>
      </c>
      <c r="C9" s="29">
        <f>SUM(C4:C8)</f>
        <v>12</v>
      </c>
      <c r="D9" s="10"/>
      <c r="E9" s="31" t="s">
        <v>294</v>
      </c>
      <c r="F9" s="29">
        <f>SUM(F4:F8)</f>
        <v>11</v>
      </c>
    </row>
    <row r="10" spans="1:6" ht="13.8" thickTop="1" x14ac:dyDescent="0.25">
      <c r="B10" s="12"/>
      <c r="C10" s="10"/>
      <c r="D10" s="10"/>
      <c r="E10" s="10"/>
      <c r="F10" s="10"/>
    </row>
    <row r="11" spans="1:6" x14ac:dyDescent="0.25">
      <c r="B11" s="12"/>
      <c r="C11" s="10"/>
      <c r="D11" s="10"/>
      <c r="E11" s="12"/>
      <c r="F11" s="10"/>
    </row>
    <row r="12" spans="1:6" x14ac:dyDescent="0.25">
      <c r="B12" s="12"/>
      <c r="C12" s="10"/>
      <c r="D12" s="10"/>
      <c r="E12" s="30" t="s">
        <v>808</v>
      </c>
      <c r="F12" s="26"/>
    </row>
    <row r="13" spans="1:6" x14ac:dyDescent="0.25">
      <c r="B13" s="12"/>
      <c r="C13" s="10"/>
      <c r="D13" s="10"/>
      <c r="E13" s="11" t="s">
        <v>812</v>
      </c>
      <c r="F13" s="10">
        <v>0</v>
      </c>
    </row>
    <row r="14" spans="1:6" x14ac:dyDescent="0.25">
      <c r="B14" s="12"/>
      <c r="C14" s="10"/>
      <c r="D14" s="10"/>
      <c r="E14" s="11" t="s">
        <v>79</v>
      </c>
      <c r="F14" s="74">
        <v>0</v>
      </c>
    </row>
    <row r="15" spans="1:6" ht="13.8" thickBot="1" x14ac:dyDescent="0.3">
      <c r="B15" s="12"/>
      <c r="C15" s="10"/>
      <c r="D15" s="10"/>
      <c r="E15" s="31" t="s">
        <v>294</v>
      </c>
      <c r="F15" s="29">
        <f>SUM(F13:F14)</f>
        <v>0</v>
      </c>
    </row>
    <row r="16" spans="1:6" ht="13.8" thickTop="1" x14ac:dyDescent="0.25">
      <c r="B16" s="12"/>
      <c r="C16" s="13"/>
      <c r="D16" s="10"/>
    </row>
    <row r="17" spans="2:6" x14ac:dyDescent="0.25">
      <c r="B17" s="12"/>
      <c r="C17" s="14"/>
      <c r="D17" s="10"/>
    </row>
    <row r="18" spans="2:6" x14ac:dyDescent="0.25">
      <c r="B18" s="12"/>
      <c r="C18" s="10"/>
      <c r="D18" s="10"/>
      <c r="E18" s="30" t="s">
        <v>82</v>
      </c>
      <c r="F18" s="26"/>
    </row>
    <row r="19" spans="2:6" x14ac:dyDescent="0.25">
      <c r="B19" s="12"/>
      <c r="C19" s="10"/>
      <c r="D19" s="10"/>
      <c r="E19" s="11" t="s">
        <v>814</v>
      </c>
      <c r="F19" s="10">
        <v>0</v>
      </c>
    </row>
    <row r="20" spans="2:6" x14ac:dyDescent="0.25">
      <c r="B20" s="12"/>
      <c r="C20" s="10"/>
      <c r="D20" s="10"/>
      <c r="E20" t="s">
        <v>813</v>
      </c>
      <c r="F20">
        <v>0</v>
      </c>
    </row>
    <row r="21" spans="2:6" x14ac:dyDescent="0.25">
      <c r="B21" s="12"/>
      <c r="C21" s="10"/>
      <c r="D21" s="10"/>
      <c r="E21" t="s">
        <v>279</v>
      </c>
      <c r="F21">
        <v>1</v>
      </c>
    </row>
    <row r="22" spans="2:6" x14ac:dyDescent="0.25">
      <c r="B22" s="12"/>
      <c r="C22" s="10"/>
      <c r="D22" s="10"/>
      <c r="E22" t="s">
        <v>815</v>
      </c>
      <c r="F22">
        <v>0</v>
      </c>
    </row>
    <row r="23" spans="2:6" x14ac:dyDescent="0.25">
      <c r="E23" t="s">
        <v>280</v>
      </c>
      <c r="F23">
        <v>0</v>
      </c>
    </row>
    <row r="24" spans="2:6" x14ac:dyDescent="0.25">
      <c r="E24" s="11" t="s">
        <v>79</v>
      </c>
      <c r="F24" s="74">
        <v>0</v>
      </c>
    </row>
    <row r="25" spans="2:6" ht="12.75" customHeight="1" thickBot="1" x14ac:dyDescent="0.3">
      <c r="E25" s="31" t="s">
        <v>294</v>
      </c>
      <c r="F25" s="85">
        <f>SUM(F19:F24)</f>
        <v>1</v>
      </c>
    </row>
    <row r="26" spans="2:6" ht="13.8" thickTop="1" x14ac:dyDescent="0.25">
      <c r="E26" s="12"/>
      <c r="F26" s="10"/>
    </row>
    <row r="27" spans="2:6" x14ac:dyDescent="0.25">
      <c r="E27" s="12"/>
      <c r="F27" s="14"/>
    </row>
    <row r="28" spans="2:6" x14ac:dyDescent="0.25">
      <c r="E28" s="30" t="s">
        <v>84</v>
      </c>
      <c r="F28" s="26"/>
    </row>
    <row r="29" spans="2:6" x14ac:dyDescent="0.25">
      <c r="E29" s="11" t="s">
        <v>85</v>
      </c>
      <c r="F29" s="10">
        <v>0</v>
      </c>
    </row>
    <row r="30" spans="2:6" x14ac:dyDescent="0.25">
      <c r="E30" s="32" t="s">
        <v>79</v>
      </c>
      <c r="F30" s="74">
        <v>0</v>
      </c>
    </row>
    <row r="31" spans="2:6" ht="13.8" thickBot="1" x14ac:dyDescent="0.3">
      <c r="E31" s="31" t="s">
        <v>294</v>
      </c>
      <c r="F31" s="29">
        <f>SUM(F29:F30)</f>
        <v>0</v>
      </c>
    </row>
    <row r="32" spans="2:6" ht="13.8" thickTop="1" x14ac:dyDescent="0.25"/>
  </sheetData>
  <phoneticPr fontId="0" type="noConversion"/>
  <pageMargins left="0.75" right="0.75" top="1" bottom="1" header="0.5" footer="0.5"/>
  <pageSetup scale="95" orientation="landscape"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2"/>
  <sheetViews>
    <sheetView workbookViewId="0">
      <selection activeCell="F9" sqref="F9"/>
    </sheetView>
  </sheetViews>
  <sheetFormatPr defaultRowHeight="13.2" x14ac:dyDescent="0.25"/>
  <cols>
    <col min="2" max="2" width="18.88671875" bestFit="1" customWidth="1"/>
    <col min="3" max="3" width="5.5546875" bestFit="1" customWidth="1"/>
    <col min="4" max="4" width="6.109375" customWidth="1"/>
    <col min="5" max="5" width="46.5546875" customWidth="1"/>
    <col min="6" max="6" width="4" customWidth="1"/>
  </cols>
  <sheetData>
    <row r="1" spans="1:6" ht="20.25" customHeight="1" x14ac:dyDescent="0.3">
      <c r="B1" s="83" t="s">
        <v>380</v>
      </c>
      <c r="C1" s="84"/>
      <c r="D1" s="10"/>
      <c r="E1" s="10"/>
      <c r="F1" s="10"/>
    </row>
    <row r="2" spans="1:6" ht="15.6" x14ac:dyDescent="0.3">
      <c r="B2" s="25"/>
      <c r="C2" s="10"/>
      <c r="D2" s="10"/>
      <c r="E2" s="10"/>
      <c r="F2" s="10"/>
    </row>
    <row r="3" spans="1:6" x14ac:dyDescent="0.25">
      <c r="A3" s="26" t="s">
        <v>1253</v>
      </c>
      <c r="B3" s="26" t="s">
        <v>295</v>
      </c>
      <c r="C3" s="26" t="s">
        <v>294</v>
      </c>
      <c r="D3" s="10"/>
      <c r="E3" s="30" t="s">
        <v>80</v>
      </c>
      <c r="F3" s="26"/>
    </row>
    <row r="4" spans="1:6" x14ac:dyDescent="0.25">
      <c r="A4">
        <v>1</v>
      </c>
      <c r="B4" s="10" t="s">
        <v>296</v>
      </c>
      <c r="C4" s="10">
        <f>+F9</f>
        <v>16</v>
      </c>
      <c r="D4" s="10"/>
      <c r="E4" t="s">
        <v>809</v>
      </c>
      <c r="F4" s="10">
        <f>1+1+1+1+1+1+1+1+1</f>
        <v>9</v>
      </c>
    </row>
    <row r="5" spans="1:6" x14ac:dyDescent="0.25">
      <c r="A5">
        <v>2</v>
      </c>
      <c r="B5" s="10" t="s">
        <v>297</v>
      </c>
      <c r="C5" s="10">
        <f>+F15</f>
        <v>1</v>
      </c>
      <c r="D5" s="10"/>
      <c r="E5" t="s">
        <v>1200</v>
      </c>
      <c r="F5">
        <v>0</v>
      </c>
    </row>
    <row r="6" spans="1:6" x14ac:dyDescent="0.25">
      <c r="A6">
        <v>3</v>
      </c>
      <c r="B6" s="10" t="s">
        <v>298</v>
      </c>
      <c r="C6" s="10">
        <f>+F25</f>
        <v>5</v>
      </c>
      <c r="D6" s="10"/>
      <c r="E6" s="11" t="s">
        <v>78</v>
      </c>
      <c r="F6">
        <f>1+1+1+1+1+1</f>
        <v>6</v>
      </c>
    </row>
    <row r="7" spans="1:6" x14ac:dyDescent="0.25">
      <c r="A7">
        <v>4</v>
      </c>
      <c r="B7" s="10" t="s">
        <v>86</v>
      </c>
      <c r="C7" s="10">
        <f>+F31</f>
        <v>0</v>
      </c>
      <c r="D7" s="10"/>
      <c r="E7" s="11" t="s">
        <v>810</v>
      </c>
      <c r="F7" s="74">
        <v>0</v>
      </c>
    </row>
    <row r="8" spans="1:6" x14ac:dyDescent="0.25">
      <c r="A8">
        <v>5</v>
      </c>
      <c r="B8" s="10" t="s">
        <v>299</v>
      </c>
      <c r="C8" s="10">
        <v>0</v>
      </c>
      <c r="D8" s="10"/>
      <c r="E8" t="s">
        <v>79</v>
      </c>
      <c r="F8">
        <v>1</v>
      </c>
    </row>
    <row r="9" spans="1:6" ht="13.8" thickBot="1" x14ac:dyDescent="0.3">
      <c r="A9" s="28"/>
      <c r="B9" s="28" t="s">
        <v>294</v>
      </c>
      <c r="C9" s="29">
        <f>SUM(C4:C8)</f>
        <v>22</v>
      </c>
      <c r="D9" s="10"/>
      <c r="E9" s="31" t="s">
        <v>294</v>
      </c>
      <c r="F9" s="29">
        <f>SUM(F4:F8)</f>
        <v>16</v>
      </c>
    </row>
    <row r="10" spans="1:6" ht="13.8" thickTop="1" x14ac:dyDescent="0.25">
      <c r="B10" s="12"/>
      <c r="C10" s="10"/>
      <c r="D10" s="10"/>
      <c r="E10" s="10"/>
      <c r="F10" s="10"/>
    </row>
    <row r="11" spans="1:6" x14ac:dyDescent="0.25">
      <c r="B11" s="12"/>
      <c r="C11" s="10"/>
      <c r="D11" s="10"/>
      <c r="E11" s="12"/>
      <c r="F11" s="10"/>
    </row>
    <row r="12" spans="1:6" x14ac:dyDescent="0.25">
      <c r="B12" s="12"/>
      <c r="C12" s="10"/>
      <c r="D12" s="10"/>
      <c r="E12" s="30" t="s">
        <v>808</v>
      </c>
      <c r="F12" s="26"/>
    </row>
    <row r="13" spans="1:6" x14ac:dyDescent="0.25">
      <c r="B13" s="12"/>
      <c r="C13" s="10"/>
      <c r="D13" s="10"/>
      <c r="E13" s="11" t="s">
        <v>812</v>
      </c>
      <c r="F13" s="10">
        <v>1</v>
      </c>
    </row>
    <row r="14" spans="1:6" x14ac:dyDescent="0.25">
      <c r="B14" s="12"/>
      <c r="C14" s="10"/>
      <c r="D14" s="10"/>
      <c r="E14" s="11" t="s">
        <v>79</v>
      </c>
      <c r="F14" s="74">
        <v>0</v>
      </c>
    </row>
    <row r="15" spans="1:6" ht="13.8" thickBot="1" x14ac:dyDescent="0.3">
      <c r="B15" s="12"/>
      <c r="C15" s="10"/>
      <c r="D15" s="10"/>
      <c r="E15" s="31" t="s">
        <v>294</v>
      </c>
      <c r="F15" s="29">
        <f>SUM(F13:F14)</f>
        <v>1</v>
      </c>
    </row>
    <row r="16" spans="1:6" ht="13.8" thickTop="1" x14ac:dyDescent="0.25">
      <c r="B16" s="12"/>
      <c r="C16" s="13"/>
      <c r="D16" s="10"/>
    </row>
    <row r="17" spans="2:6" x14ac:dyDescent="0.25">
      <c r="B17" s="12"/>
      <c r="C17" s="14"/>
      <c r="D17" s="10"/>
    </row>
    <row r="18" spans="2:6" x14ac:dyDescent="0.25">
      <c r="B18" s="12"/>
      <c r="C18" s="10"/>
      <c r="D18" s="10"/>
      <c r="E18" s="30" t="s">
        <v>82</v>
      </c>
      <c r="F18" s="26"/>
    </row>
    <row r="19" spans="2:6" x14ac:dyDescent="0.25">
      <c r="B19" s="12"/>
      <c r="C19" s="10"/>
      <c r="D19" s="10"/>
      <c r="E19" s="11" t="s">
        <v>814</v>
      </c>
      <c r="F19" s="10">
        <v>1</v>
      </c>
    </row>
    <row r="20" spans="2:6" x14ac:dyDescent="0.25">
      <c r="B20" s="12"/>
      <c r="C20" s="10"/>
      <c r="D20" s="10"/>
      <c r="E20" t="s">
        <v>813</v>
      </c>
      <c r="F20">
        <v>0</v>
      </c>
    </row>
    <row r="21" spans="2:6" x14ac:dyDescent="0.25">
      <c r="B21" s="12"/>
      <c r="C21" s="10"/>
      <c r="D21" s="10"/>
      <c r="E21" t="s">
        <v>279</v>
      </c>
      <c r="F21">
        <v>0</v>
      </c>
    </row>
    <row r="22" spans="2:6" x14ac:dyDescent="0.25">
      <c r="B22" s="12"/>
      <c r="C22" s="10"/>
      <c r="D22" s="10"/>
      <c r="E22" t="s">
        <v>815</v>
      </c>
      <c r="F22">
        <v>1</v>
      </c>
    </row>
    <row r="23" spans="2:6" x14ac:dyDescent="0.25">
      <c r="E23" t="s">
        <v>280</v>
      </c>
      <c r="F23">
        <v>0</v>
      </c>
    </row>
    <row r="24" spans="2:6" x14ac:dyDescent="0.25">
      <c r="E24" s="11" t="s">
        <v>79</v>
      </c>
      <c r="F24" s="74">
        <f>1+1+1</f>
        <v>3</v>
      </c>
    </row>
    <row r="25" spans="2:6" ht="12.75" customHeight="1" thickBot="1" x14ac:dyDescent="0.3">
      <c r="E25" s="31" t="s">
        <v>294</v>
      </c>
      <c r="F25" s="85">
        <f>SUM(F19:F24)</f>
        <v>5</v>
      </c>
    </row>
    <row r="26" spans="2:6" ht="13.8" thickTop="1" x14ac:dyDescent="0.25">
      <c r="E26" s="12"/>
      <c r="F26" s="10"/>
    </row>
    <row r="27" spans="2:6" x14ac:dyDescent="0.25">
      <c r="E27" s="12"/>
      <c r="F27" s="14"/>
    </row>
    <row r="28" spans="2:6" x14ac:dyDescent="0.25">
      <c r="E28" s="30" t="s">
        <v>84</v>
      </c>
      <c r="F28" s="26"/>
    </row>
    <row r="29" spans="2:6" x14ac:dyDescent="0.25">
      <c r="E29" s="11" t="s">
        <v>85</v>
      </c>
      <c r="F29" s="10">
        <v>0</v>
      </c>
    </row>
    <row r="30" spans="2:6" x14ac:dyDescent="0.25">
      <c r="E30" s="32" t="s">
        <v>79</v>
      </c>
      <c r="F30" s="74">
        <v>0</v>
      </c>
    </row>
    <row r="31" spans="2:6" ht="13.8" thickBot="1" x14ac:dyDescent="0.3">
      <c r="E31" s="31" t="s">
        <v>294</v>
      </c>
      <c r="F31" s="29">
        <f>SUM(F29:F30)</f>
        <v>0</v>
      </c>
    </row>
    <row r="32" spans="2:6" ht="13.8" thickTop="1" x14ac:dyDescent="0.25"/>
  </sheetData>
  <phoneticPr fontId="0" type="noConversion"/>
  <pageMargins left="0.75" right="0.75" top="1" bottom="1" header="0.5" footer="0.5"/>
  <pageSetup scale="95" orientation="landscape"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F31"/>
  <sheetViews>
    <sheetView topLeftCell="B1" workbookViewId="0">
      <selection activeCell="B28" sqref="B28"/>
    </sheetView>
  </sheetViews>
  <sheetFormatPr defaultRowHeight="13.2" x14ac:dyDescent="0.25"/>
  <cols>
    <col min="2" max="2" width="18.88671875" bestFit="1" customWidth="1"/>
    <col min="3" max="3" width="5.5546875" bestFit="1" customWidth="1"/>
    <col min="4" max="4" width="6.109375" customWidth="1"/>
    <col min="5" max="5" width="46.5546875" customWidth="1"/>
    <col min="6" max="6" width="4" customWidth="1"/>
  </cols>
  <sheetData>
    <row r="1" spans="1:6" ht="20.25" customHeight="1" x14ac:dyDescent="0.3">
      <c r="B1" s="83" t="s">
        <v>278</v>
      </c>
      <c r="C1" s="84"/>
      <c r="D1" s="10"/>
      <c r="E1" s="10"/>
      <c r="F1" s="10"/>
    </row>
    <row r="2" spans="1:6" ht="15.6" x14ac:dyDescent="0.3">
      <c r="B2" s="25"/>
      <c r="C2" s="10"/>
      <c r="D2" s="10"/>
      <c r="E2" s="10"/>
      <c r="F2" s="10"/>
    </row>
    <row r="3" spans="1:6" x14ac:dyDescent="0.25">
      <c r="A3" s="26" t="s">
        <v>1253</v>
      </c>
      <c r="B3" s="26" t="s">
        <v>295</v>
      </c>
      <c r="C3" s="26" t="s">
        <v>294</v>
      </c>
      <c r="D3" s="10"/>
      <c r="E3" s="30" t="s">
        <v>80</v>
      </c>
      <c r="F3" s="26"/>
    </row>
    <row r="4" spans="1:6" x14ac:dyDescent="0.25">
      <c r="A4">
        <v>1</v>
      </c>
      <c r="B4" s="10" t="s">
        <v>296</v>
      </c>
      <c r="C4" s="10">
        <f>F8</f>
        <v>5</v>
      </c>
      <c r="D4" s="10"/>
      <c r="E4" t="s">
        <v>809</v>
      </c>
      <c r="F4" s="10"/>
    </row>
    <row r="5" spans="1:6" x14ac:dyDescent="0.25">
      <c r="A5">
        <v>2</v>
      </c>
      <c r="B5" s="10" t="s">
        <v>297</v>
      </c>
      <c r="C5" s="10">
        <f>F14</f>
        <v>0</v>
      </c>
      <c r="D5" s="10"/>
      <c r="E5" t="s">
        <v>1200</v>
      </c>
      <c r="F5">
        <f>1</f>
        <v>1</v>
      </c>
    </row>
    <row r="6" spans="1:6" x14ac:dyDescent="0.25">
      <c r="A6">
        <v>3</v>
      </c>
      <c r="B6" s="10" t="s">
        <v>298</v>
      </c>
      <c r="C6" s="10">
        <f>F24</f>
        <v>16</v>
      </c>
      <c r="D6" s="10"/>
      <c r="E6" s="11" t="s">
        <v>78</v>
      </c>
      <c r="F6">
        <f>1+1+1+1</f>
        <v>4</v>
      </c>
    </row>
    <row r="7" spans="1:6" x14ac:dyDescent="0.25">
      <c r="A7">
        <v>4</v>
      </c>
      <c r="B7" s="10" t="s">
        <v>86</v>
      </c>
      <c r="C7" s="10">
        <f>F30</f>
        <v>0</v>
      </c>
      <c r="D7" s="10"/>
      <c r="E7" s="11" t="s">
        <v>810</v>
      </c>
      <c r="F7" s="13"/>
    </row>
    <row r="8" spans="1:6" ht="13.8" thickBot="1" x14ac:dyDescent="0.3">
      <c r="A8">
        <v>5</v>
      </c>
      <c r="B8" s="10" t="s">
        <v>299</v>
      </c>
      <c r="C8" s="74">
        <v>0</v>
      </c>
      <c r="D8" s="10"/>
      <c r="E8" s="31" t="s">
        <v>294</v>
      </c>
      <c r="F8" s="29">
        <f>SUM(F4:F7)</f>
        <v>5</v>
      </c>
    </row>
    <row r="9" spans="1:6" ht="14.4" thickTop="1" thickBot="1" x14ac:dyDescent="0.3">
      <c r="A9" s="28"/>
      <c r="B9" s="28" t="s">
        <v>294</v>
      </c>
      <c r="C9" s="29">
        <f>SUM(C4:C8)</f>
        <v>21</v>
      </c>
      <c r="D9" s="10"/>
      <c r="E9" s="10"/>
      <c r="F9" s="10"/>
    </row>
    <row r="10" spans="1:6" ht="13.8" thickTop="1" x14ac:dyDescent="0.25">
      <c r="B10" s="12"/>
      <c r="C10" s="10"/>
      <c r="D10" s="10"/>
      <c r="E10" s="12"/>
      <c r="F10" s="10"/>
    </row>
    <row r="11" spans="1:6" x14ac:dyDescent="0.25">
      <c r="B11" s="12"/>
      <c r="C11" s="10"/>
      <c r="D11" s="10"/>
      <c r="E11" s="30" t="s">
        <v>808</v>
      </c>
      <c r="F11" s="26"/>
    </row>
    <row r="12" spans="1:6" x14ac:dyDescent="0.25">
      <c r="B12" s="12"/>
      <c r="C12" s="10"/>
      <c r="D12" s="10"/>
      <c r="E12" s="11" t="s">
        <v>812</v>
      </c>
      <c r="F12" s="10">
        <v>0</v>
      </c>
    </row>
    <row r="13" spans="1:6" x14ac:dyDescent="0.25">
      <c r="B13" s="12"/>
      <c r="C13" s="10"/>
      <c r="D13" s="10"/>
      <c r="E13" s="11" t="s">
        <v>79</v>
      </c>
      <c r="F13" s="13">
        <v>0</v>
      </c>
    </row>
    <row r="14" spans="1:6" ht="13.8" thickBot="1" x14ac:dyDescent="0.3">
      <c r="B14" s="12"/>
      <c r="C14" s="10"/>
      <c r="D14" s="10"/>
      <c r="E14" s="31" t="s">
        <v>294</v>
      </c>
      <c r="F14" s="29">
        <f>SUM(F12:F13)</f>
        <v>0</v>
      </c>
    </row>
    <row r="15" spans="1:6" ht="13.8" thickTop="1" x14ac:dyDescent="0.25">
      <c r="B15" s="12"/>
      <c r="C15" s="10"/>
      <c r="D15" s="10"/>
    </row>
    <row r="16" spans="1:6" x14ac:dyDescent="0.25">
      <c r="B16" s="12"/>
      <c r="C16" s="13"/>
      <c r="D16" s="10"/>
    </row>
    <row r="17" spans="2:6" x14ac:dyDescent="0.25">
      <c r="B17" s="12"/>
      <c r="C17" s="14"/>
      <c r="D17" s="10"/>
      <c r="E17" s="30" t="s">
        <v>82</v>
      </c>
      <c r="F17" s="26"/>
    </row>
    <row r="18" spans="2:6" x14ac:dyDescent="0.25">
      <c r="B18" s="12"/>
      <c r="C18" s="10"/>
      <c r="D18" s="10"/>
      <c r="E18" s="11" t="s">
        <v>814</v>
      </c>
      <c r="F18" s="10"/>
    </row>
    <row r="19" spans="2:6" x14ac:dyDescent="0.25">
      <c r="B19" s="12"/>
      <c r="C19" s="10"/>
      <c r="D19" s="10"/>
      <c r="E19" t="s">
        <v>813</v>
      </c>
      <c r="F19">
        <f>1</f>
        <v>1</v>
      </c>
    </row>
    <row r="20" spans="2:6" x14ac:dyDescent="0.25">
      <c r="B20" s="12"/>
      <c r="C20" s="10"/>
      <c r="D20" s="10"/>
      <c r="E20" t="s">
        <v>279</v>
      </c>
      <c r="F20">
        <f>1+1</f>
        <v>2</v>
      </c>
    </row>
    <row r="21" spans="2:6" x14ac:dyDescent="0.25">
      <c r="B21" s="12"/>
      <c r="C21" s="10"/>
      <c r="D21" s="10"/>
      <c r="E21" t="s">
        <v>815</v>
      </c>
      <c r="F21">
        <f>1+1+1</f>
        <v>3</v>
      </c>
    </row>
    <row r="22" spans="2:6" x14ac:dyDescent="0.25">
      <c r="B22" s="12"/>
      <c r="C22" s="10"/>
      <c r="D22" s="10"/>
      <c r="E22" t="s">
        <v>280</v>
      </c>
      <c r="F22">
        <f>1*4</f>
        <v>4</v>
      </c>
    </row>
    <row r="23" spans="2:6" x14ac:dyDescent="0.25">
      <c r="E23" s="11" t="s">
        <v>79</v>
      </c>
      <c r="F23" s="74">
        <f>1+1+1+1+1+1</f>
        <v>6</v>
      </c>
    </row>
    <row r="24" spans="2:6" ht="13.8" thickBot="1" x14ac:dyDescent="0.3">
      <c r="E24" s="31" t="s">
        <v>294</v>
      </c>
      <c r="F24" s="29">
        <f>SUM(F18:F23)</f>
        <v>16</v>
      </c>
    </row>
    <row r="25" spans="2:6" ht="12.75" customHeight="1" thickTop="1" x14ac:dyDescent="0.25">
      <c r="E25" s="12"/>
      <c r="F25" s="10"/>
    </row>
    <row r="26" spans="2:6" x14ac:dyDescent="0.25">
      <c r="E26" s="12"/>
      <c r="F26" s="14"/>
    </row>
    <row r="27" spans="2:6" x14ac:dyDescent="0.25">
      <c r="E27" s="30" t="s">
        <v>84</v>
      </c>
      <c r="F27" s="26"/>
    </row>
    <row r="28" spans="2:6" x14ac:dyDescent="0.25">
      <c r="E28" s="11" t="s">
        <v>85</v>
      </c>
      <c r="F28" s="10">
        <v>0</v>
      </c>
    </row>
    <row r="29" spans="2:6" x14ac:dyDescent="0.25">
      <c r="E29" s="32" t="s">
        <v>79</v>
      </c>
      <c r="F29" s="13">
        <v>0</v>
      </c>
    </row>
    <row r="30" spans="2:6" ht="13.8" thickBot="1" x14ac:dyDescent="0.3">
      <c r="E30" s="31" t="s">
        <v>294</v>
      </c>
      <c r="F30" s="29">
        <f>SUM(F28:F29)</f>
        <v>0</v>
      </c>
    </row>
    <row r="31" spans="2:6" ht="13.8" thickTop="1" x14ac:dyDescent="0.25"/>
  </sheetData>
  <phoneticPr fontId="0" type="noConversion"/>
  <pageMargins left="0.75" right="0.75" top="1" bottom="1" header="0.5" footer="0.5"/>
  <pageSetup orientation="landscape"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topLeftCell="A2" workbookViewId="0">
      <selection activeCell="F22" sqref="F22"/>
    </sheetView>
  </sheetViews>
  <sheetFormatPr defaultRowHeight="13.2" x14ac:dyDescent="0.25"/>
  <cols>
    <col min="2" max="2" width="18.88671875" bestFit="1" customWidth="1"/>
    <col min="5" max="5" width="46.5546875" bestFit="1" customWidth="1"/>
  </cols>
  <sheetData>
    <row r="1" spans="1:6" ht="31.2" x14ac:dyDescent="0.3">
      <c r="B1" s="25" t="s">
        <v>277</v>
      </c>
      <c r="C1" s="10"/>
      <c r="D1" s="10"/>
      <c r="E1" s="10"/>
      <c r="F1" s="10"/>
    </row>
    <row r="2" spans="1:6" ht="15.6" x14ac:dyDescent="0.3">
      <c r="B2" s="25"/>
      <c r="C2" s="10"/>
      <c r="D2" s="10"/>
      <c r="E2" s="10"/>
      <c r="F2" s="10"/>
    </row>
    <row r="3" spans="1:6" x14ac:dyDescent="0.25">
      <c r="A3" s="26" t="s">
        <v>1253</v>
      </c>
      <c r="B3" s="26" t="s">
        <v>295</v>
      </c>
      <c r="C3" s="26" t="s">
        <v>294</v>
      </c>
      <c r="D3" s="10"/>
      <c r="E3" s="30" t="s">
        <v>80</v>
      </c>
      <c r="F3" s="26"/>
    </row>
    <row r="4" spans="1:6" x14ac:dyDescent="0.25">
      <c r="A4">
        <v>1</v>
      </c>
      <c r="B4" s="10" t="s">
        <v>296</v>
      </c>
      <c r="C4" s="10">
        <f>F8</f>
        <v>6</v>
      </c>
      <c r="D4" s="10"/>
      <c r="E4" t="s">
        <v>809</v>
      </c>
      <c r="F4" s="10">
        <f>1+1</f>
        <v>2</v>
      </c>
    </row>
    <row r="5" spans="1:6" x14ac:dyDescent="0.25">
      <c r="A5">
        <v>2</v>
      </c>
      <c r="B5" s="10" t="s">
        <v>297</v>
      </c>
      <c r="C5" s="10">
        <f>F14</f>
        <v>0</v>
      </c>
      <c r="D5" s="10"/>
      <c r="E5" t="s">
        <v>1200</v>
      </c>
    </row>
    <row r="6" spans="1:6" ht="13.5" customHeight="1" x14ac:dyDescent="0.25">
      <c r="A6">
        <v>3</v>
      </c>
      <c r="B6" s="10" t="s">
        <v>298</v>
      </c>
      <c r="C6" s="10">
        <f>F22</f>
        <v>5</v>
      </c>
      <c r="D6" s="10"/>
      <c r="E6" s="11" t="s">
        <v>78</v>
      </c>
      <c r="F6">
        <v>1</v>
      </c>
    </row>
    <row r="7" spans="1:6" ht="13.5" customHeight="1" x14ac:dyDescent="0.25">
      <c r="A7">
        <v>4</v>
      </c>
      <c r="B7" s="10" t="s">
        <v>86</v>
      </c>
      <c r="C7" s="10">
        <f>F28</f>
        <v>0</v>
      </c>
      <c r="D7" s="10"/>
      <c r="E7" s="11" t="s">
        <v>810</v>
      </c>
      <c r="F7" s="74">
        <f>1+1+1</f>
        <v>3</v>
      </c>
    </row>
    <row r="8" spans="1:6" ht="13.8" thickBot="1" x14ac:dyDescent="0.3">
      <c r="A8">
        <v>5</v>
      </c>
      <c r="B8" s="10" t="s">
        <v>299</v>
      </c>
      <c r="C8" s="13"/>
      <c r="D8" s="10"/>
      <c r="E8" s="31" t="s">
        <v>294</v>
      </c>
      <c r="F8" s="29">
        <f>SUM(F4:F7)</f>
        <v>6</v>
      </c>
    </row>
    <row r="9" spans="1:6" ht="14.4" thickTop="1" thickBot="1" x14ac:dyDescent="0.3">
      <c r="A9" s="28"/>
      <c r="B9" s="28" t="s">
        <v>294</v>
      </c>
      <c r="C9" s="29">
        <f>SUM(C4:C8)</f>
        <v>11</v>
      </c>
      <c r="D9" s="10"/>
      <c r="E9" s="10"/>
      <c r="F9" s="10"/>
    </row>
    <row r="10" spans="1:6" ht="13.8" thickTop="1" x14ac:dyDescent="0.25">
      <c r="B10" s="12"/>
      <c r="C10" s="10"/>
      <c r="D10" s="10"/>
      <c r="E10" s="12"/>
      <c r="F10" s="10"/>
    </row>
    <row r="11" spans="1:6" x14ac:dyDescent="0.25">
      <c r="B11" s="12"/>
      <c r="C11" s="10"/>
      <c r="D11" s="10"/>
      <c r="E11" s="30" t="s">
        <v>808</v>
      </c>
      <c r="F11" s="26"/>
    </row>
    <row r="12" spans="1:6" x14ac:dyDescent="0.25">
      <c r="B12" s="12"/>
      <c r="C12" s="10"/>
      <c r="D12" s="10"/>
      <c r="E12" s="11" t="s">
        <v>812</v>
      </c>
      <c r="F12" s="10"/>
    </row>
    <row r="13" spans="1:6" x14ac:dyDescent="0.25">
      <c r="B13" s="12"/>
      <c r="C13" s="10"/>
      <c r="D13" s="10"/>
      <c r="E13" s="11" t="s">
        <v>79</v>
      </c>
      <c r="F13" s="13">
        <v>0</v>
      </c>
    </row>
    <row r="14" spans="1:6" ht="13.8" thickBot="1" x14ac:dyDescent="0.3">
      <c r="B14" s="12"/>
      <c r="C14" s="10"/>
      <c r="D14" s="10"/>
      <c r="E14" s="31" t="s">
        <v>294</v>
      </c>
      <c r="F14" s="29">
        <f>SUM(F12:F13)</f>
        <v>0</v>
      </c>
    </row>
    <row r="15" spans="1:6" ht="13.8" thickTop="1" x14ac:dyDescent="0.25">
      <c r="B15" s="12"/>
      <c r="C15" s="10"/>
      <c r="D15" s="10"/>
    </row>
    <row r="16" spans="1:6" x14ac:dyDescent="0.25">
      <c r="B16" s="12"/>
      <c r="C16" s="13"/>
      <c r="D16" s="10"/>
    </row>
    <row r="17" spans="2:6" x14ac:dyDescent="0.25">
      <c r="B17" s="12"/>
      <c r="C17" s="14"/>
      <c r="D17" s="10"/>
      <c r="E17" s="30" t="s">
        <v>82</v>
      </c>
      <c r="F17" s="26"/>
    </row>
    <row r="18" spans="2:6" ht="15.75" customHeight="1" x14ac:dyDescent="0.25">
      <c r="B18" s="12"/>
      <c r="C18" s="10"/>
      <c r="D18" s="10"/>
      <c r="E18" s="11" t="s">
        <v>814</v>
      </c>
      <c r="F18" s="10"/>
    </row>
    <row r="19" spans="2:6" x14ac:dyDescent="0.25">
      <c r="B19" s="12"/>
      <c r="C19" s="10"/>
      <c r="D19" s="10"/>
      <c r="E19" t="s">
        <v>813</v>
      </c>
      <c r="F19">
        <f>1+1+1+1+1</f>
        <v>5</v>
      </c>
    </row>
    <row r="20" spans="2:6" x14ac:dyDescent="0.25">
      <c r="B20" s="12"/>
      <c r="C20" s="10"/>
      <c r="D20" s="10"/>
      <c r="E20" t="s">
        <v>815</v>
      </c>
    </row>
    <row r="21" spans="2:6" x14ac:dyDescent="0.25">
      <c r="B21" s="12"/>
      <c r="C21" s="10"/>
      <c r="D21" s="10"/>
      <c r="E21" s="11" t="s">
        <v>79</v>
      </c>
      <c r="F21" s="74"/>
    </row>
    <row r="22" spans="2:6" ht="13.8" thickBot="1" x14ac:dyDescent="0.3">
      <c r="B22" s="12"/>
      <c r="C22" s="10"/>
      <c r="D22" s="10"/>
      <c r="E22" s="31" t="s">
        <v>294</v>
      </c>
      <c r="F22" s="29">
        <f>SUM(F18:F21)</f>
        <v>5</v>
      </c>
    </row>
    <row r="23" spans="2:6" ht="13.8" thickTop="1" x14ac:dyDescent="0.25">
      <c r="E23" s="12"/>
      <c r="F23" s="10"/>
    </row>
    <row r="24" spans="2:6" x14ac:dyDescent="0.25">
      <c r="E24" s="12"/>
      <c r="F24" s="14"/>
    </row>
    <row r="25" spans="2:6" x14ac:dyDescent="0.25">
      <c r="E25" s="30" t="s">
        <v>84</v>
      </c>
      <c r="F25" s="26"/>
    </row>
    <row r="26" spans="2:6" x14ac:dyDescent="0.25">
      <c r="E26" s="11" t="s">
        <v>85</v>
      </c>
      <c r="F26" s="10">
        <v>0</v>
      </c>
    </row>
    <row r="27" spans="2:6" x14ac:dyDescent="0.25">
      <c r="E27" s="32" t="s">
        <v>79</v>
      </c>
      <c r="F27" s="13">
        <v>0</v>
      </c>
    </row>
    <row r="28" spans="2:6" ht="13.8" thickBot="1" x14ac:dyDescent="0.3">
      <c r="E28" s="31" t="s">
        <v>294</v>
      </c>
      <c r="F28" s="29">
        <f>SUM(F26:F27)</f>
        <v>0</v>
      </c>
    </row>
    <row r="29" spans="2:6" ht="13.8" thickTop="1" x14ac:dyDescent="0.25"/>
  </sheetData>
  <phoneticPr fontId="0" type="noConversion"/>
  <pageMargins left="0.75" right="0.75" top="1" bottom="1" header="0.5" footer="0.5"/>
  <pageSetup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F29"/>
  <sheetViews>
    <sheetView topLeftCell="B1" workbookViewId="0">
      <selection activeCell="B31" sqref="B31"/>
    </sheetView>
  </sheetViews>
  <sheetFormatPr defaultRowHeight="13.2" x14ac:dyDescent="0.25"/>
  <cols>
    <col min="2" max="2" width="33.33203125" customWidth="1"/>
    <col min="5" max="5" width="46.44140625" customWidth="1"/>
  </cols>
  <sheetData>
    <row r="1" spans="1:6" ht="15.6" x14ac:dyDescent="0.3">
      <c r="A1" s="11"/>
      <c r="B1" s="25" t="s">
        <v>341</v>
      </c>
      <c r="C1" s="10"/>
      <c r="D1" s="10"/>
      <c r="E1" s="10"/>
      <c r="F1" s="10"/>
    </row>
    <row r="2" spans="1:6" ht="15.6" x14ac:dyDescent="0.3">
      <c r="A2" s="11"/>
      <c r="B2" s="25"/>
      <c r="C2" s="10"/>
      <c r="D2" s="10"/>
      <c r="E2" s="10"/>
      <c r="F2" s="10"/>
    </row>
    <row r="3" spans="1:6" x14ac:dyDescent="0.25">
      <c r="A3" s="26" t="s">
        <v>81</v>
      </c>
      <c r="B3" s="26" t="s">
        <v>295</v>
      </c>
      <c r="C3" s="26" t="s">
        <v>294</v>
      </c>
      <c r="D3" s="10"/>
      <c r="E3" s="30" t="s">
        <v>80</v>
      </c>
      <c r="F3" s="26"/>
    </row>
    <row r="4" spans="1:6" x14ac:dyDescent="0.25">
      <c r="A4" s="12">
        <v>1</v>
      </c>
      <c r="B4" s="10" t="s">
        <v>296</v>
      </c>
      <c r="C4" s="10">
        <v>4</v>
      </c>
      <c r="D4" s="10"/>
      <c r="E4" t="s">
        <v>809</v>
      </c>
      <c r="F4" s="10">
        <v>3</v>
      </c>
    </row>
    <row r="5" spans="1:6" x14ac:dyDescent="0.25">
      <c r="A5" s="12">
        <v>2</v>
      </c>
      <c r="B5" s="10" t="s">
        <v>297</v>
      </c>
      <c r="C5" s="10"/>
      <c r="D5" s="10"/>
      <c r="E5" t="s">
        <v>1200</v>
      </c>
    </row>
    <row r="6" spans="1:6" x14ac:dyDescent="0.25">
      <c r="A6" s="12">
        <v>3</v>
      </c>
      <c r="B6" s="10" t="s">
        <v>298</v>
      </c>
      <c r="C6" s="10"/>
      <c r="D6" s="10"/>
      <c r="E6" s="11" t="s">
        <v>78</v>
      </c>
      <c r="F6">
        <v>1</v>
      </c>
    </row>
    <row r="7" spans="1:6" x14ac:dyDescent="0.25">
      <c r="A7" s="12">
        <v>4</v>
      </c>
      <c r="B7" s="10" t="s">
        <v>86</v>
      </c>
      <c r="C7" s="10">
        <v>4</v>
      </c>
      <c r="D7" s="10"/>
      <c r="E7" s="11" t="s">
        <v>810</v>
      </c>
      <c r="F7" s="13"/>
    </row>
    <row r="8" spans="1:6" ht="13.8" thickBot="1" x14ac:dyDescent="0.3">
      <c r="A8" s="12">
        <v>5</v>
      </c>
      <c r="B8" s="10" t="s">
        <v>299</v>
      </c>
      <c r="C8" s="13"/>
      <c r="D8" s="10"/>
      <c r="E8" s="31" t="s">
        <v>294</v>
      </c>
      <c r="F8" s="29">
        <f>SUM(F4:F7)</f>
        <v>4</v>
      </c>
    </row>
    <row r="9" spans="1:6" ht="14.4" thickTop="1" thickBot="1" x14ac:dyDescent="0.3">
      <c r="A9" s="27"/>
      <c r="B9" s="28" t="s">
        <v>294</v>
      </c>
      <c r="C9" s="29">
        <f>SUM(C4:C8)</f>
        <v>8</v>
      </c>
      <c r="D9" s="10"/>
      <c r="E9" s="10"/>
      <c r="F9" s="10"/>
    </row>
    <row r="10" spans="1:6" ht="13.8" thickTop="1" x14ac:dyDescent="0.25">
      <c r="A10" s="11"/>
      <c r="B10" s="12"/>
      <c r="C10" s="10"/>
      <c r="D10" s="10"/>
      <c r="E10" s="12"/>
      <c r="F10" s="10"/>
    </row>
    <row r="11" spans="1:6" x14ac:dyDescent="0.25">
      <c r="A11" s="11"/>
      <c r="B11" s="12"/>
      <c r="C11" s="10"/>
      <c r="D11" s="10"/>
      <c r="E11" s="30" t="s">
        <v>808</v>
      </c>
      <c r="F11" s="26"/>
    </row>
    <row r="12" spans="1:6" x14ac:dyDescent="0.25">
      <c r="A12" s="11"/>
      <c r="B12" s="12"/>
      <c r="C12" s="10"/>
      <c r="D12" s="10"/>
      <c r="E12" s="11" t="s">
        <v>812</v>
      </c>
      <c r="F12" s="10"/>
    </row>
    <row r="13" spans="1:6" x14ac:dyDescent="0.25">
      <c r="A13" s="11"/>
      <c r="B13" s="12"/>
      <c r="C13" s="10"/>
      <c r="D13" s="10"/>
      <c r="E13" s="11" t="s">
        <v>79</v>
      </c>
      <c r="F13" s="13">
        <v>0</v>
      </c>
    </row>
    <row r="14" spans="1:6" ht="13.8" thickBot="1" x14ac:dyDescent="0.3">
      <c r="A14" s="11"/>
      <c r="B14" s="12"/>
      <c r="C14" s="10"/>
      <c r="D14" s="10"/>
      <c r="E14" s="31" t="s">
        <v>294</v>
      </c>
      <c r="F14" s="29">
        <f>SUM(F12:F13)</f>
        <v>0</v>
      </c>
    </row>
    <row r="15" spans="1:6" ht="13.8" thickTop="1" x14ac:dyDescent="0.25">
      <c r="A15" s="11"/>
      <c r="B15" s="12"/>
      <c r="C15" s="10"/>
      <c r="D15" s="10"/>
    </row>
    <row r="16" spans="1:6" x14ac:dyDescent="0.25">
      <c r="A16" s="11"/>
      <c r="B16" s="12"/>
      <c r="C16" s="13"/>
      <c r="D16" s="10"/>
    </row>
    <row r="17" spans="1:6" x14ac:dyDescent="0.25">
      <c r="A17" s="16"/>
      <c r="B17" s="12"/>
      <c r="C17" s="14"/>
      <c r="D17" s="10"/>
      <c r="E17" s="30" t="s">
        <v>82</v>
      </c>
      <c r="F17" s="26"/>
    </row>
    <row r="18" spans="1:6" x14ac:dyDescent="0.25">
      <c r="A18" s="11"/>
      <c r="B18" s="12"/>
      <c r="C18" s="10"/>
      <c r="D18" s="10"/>
      <c r="E18" s="11" t="s">
        <v>814</v>
      </c>
      <c r="F18" s="10"/>
    </row>
    <row r="19" spans="1:6" x14ac:dyDescent="0.25">
      <c r="A19" s="11"/>
      <c r="B19" s="12"/>
      <c r="C19" s="10"/>
      <c r="D19" s="10"/>
      <c r="E19" t="s">
        <v>813</v>
      </c>
      <c r="F19">
        <v>2</v>
      </c>
    </row>
    <row r="20" spans="1:6" x14ac:dyDescent="0.25">
      <c r="A20" s="11"/>
      <c r="B20" s="12"/>
      <c r="C20" s="10"/>
      <c r="D20" s="10"/>
      <c r="E20" t="s">
        <v>815</v>
      </c>
      <c r="F20">
        <v>2</v>
      </c>
    </row>
    <row r="21" spans="1:6" x14ac:dyDescent="0.25">
      <c r="A21" s="11"/>
      <c r="B21" s="12"/>
      <c r="C21" s="10"/>
      <c r="D21" s="10"/>
      <c r="E21" s="11" t="s">
        <v>79</v>
      </c>
      <c r="F21" s="13"/>
    </row>
    <row r="22" spans="1:6" ht="13.8" thickBot="1" x14ac:dyDescent="0.3">
      <c r="A22" s="11"/>
      <c r="B22" s="12"/>
      <c r="C22" s="10"/>
      <c r="D22" s="10"/>
      <c r="E22" s="31" t="s">
        <v>294</v>
      </c>
      <c r="F22" s="29">
        <f>SUM(F18:F21)</f>
        <v>4</v>
      </c>
    </row>
    <row r="23" spans="1:6" ht="13.8" thickTop="1" x14ac:dyDescent="0.25">
      <c r="E23" s="12"/>
      <c r="F23" s="10"/>
    </row>
    <row r="24" spans="1:6" x14ac:dyDescent="0.25">
      <c r="E24" s="12"/>
      <c r="F24" s="14"/>
    </row>
    <row r="25" spans="1:6" x14ac:dyDescent="0.25">
      <c r="E25" s="30" t="s">
        <v>84</v>
      </c>
      <c r="F25" s="26"/>
    </row>
    <row r="26" spans="1:6" x14ac:dyDescent="0.25">
      <c r="E26" s="11" t="s">
        <v>85</v>
      </c>
      <c r="F26" s="10">
        <v>0</v>
      </c>
    </row>
    <row r="27" spans="1:6" x14ac:dyDescent="0.25">
      <c r="E27" s="32" t="s">
        <v>79</v>
      </c>
      <c r="F27" s="13">
        <v>0</v>
      </c>
    </row>
    <row r="28" spans="1:6" ht="13.8" thickBot="1" x14ac:dyDescent="0.3">
      <c r="E28" s="31" t="s">
        <v>294</v>
      </c>
      <c r="F28" s="29">
        <f>SUM(F26:F27)</f>
        <v>0</v>
      </c>
    </row>
    <row r="29" spans="1:6" ht="13.8" thickTop="1" x14ac:dyDescent="0.25"/>
  </sheetData>
  <phoneticPr fontId="0" type="noConversion"/>
  <pageMargins left="0.75" right="0.75" top="1" bottom="1" header="0.5" footer="0.5"/>
  <pageSetup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31"/>
  <sheetViews>
    <sheetView workbookViewId="0">
      <selection activeCell="F9" sqref="F9"/>
    </sheetView>
  </sheetViews>
  <sheetFormatPr defaultRowHeight="13.2" x14ac:dyDescent="0.25"/>
  <cols>
    <col min="1" max="1" width="4.109375" customWidth="1"/>
    <col min="2" max="2" width="19.5546875" customWidth="1"/>
    <col min="4" max="4" width="5.44140625" customWidth="1"/>
    <col min="5" max="5" width="47.109375" customWidth="1"/>
  </cols>
  <sheetData>
    <row r="1" spans="1:6" ht="31.2" x14ac:dyDescent="0.3">
      <c r="A1" s="11"/>
      <c r="B1" s="25" t="s">
        <v>340</v>
      </c>
      <c r="C1" s="10"/>
      <c r="D1" s="10"/>
      <c r="E1" s="10"/>
      <c r="F1" s="10"/>
    </row>
    <row r="2" spans="1:6" ht="15.6" x14ac:dyDescent="0.3">
      <c r="A2" s="11"/>
      <c r="B2" s="25"/>
      <c r="C2" s="10"/>
      <c r="D2" s="10"/>
      <c r="E2" s="10"/>
      <c r="F2" s="10"/>
    </row>
    <row r="3" spans="1:6" x14ac:dyDescent="0.25">
      <c r="A3" s="26" t="s">
        <v>81</v>
      </c>
      <c r="B3" s="26" t="s">
        <v>295</v>
      </c>
      <c r="C3" s="26" t="s">
        <v>294</v>
      </c>
      <c r="D3" s="10"/>
      <c r="E3" s="30" t="s">
        <v>80</v>
      </c>
      <c r="F3" s="26"/>
    </row>
    <row r="4" spans="1:6" x14ac:dyDescent="0.25">
      <c r="A4" s="12">
        <v>1</v>
      </c>
      <c r="B4" s="10" t="s">
        <v>296</v>
      </c>
      <c r="C4" s="10">
        <v>16</v>
      </c>
      <c r="D4" s="10"/>
      <c r="E4" t="s">
        <v>809</v>
      </c>
      <c r="F4" s="10">
        <v>3</v>
      </c>
    </row>
    <row r="5" spans="1:6" x14ac:dyDescent="0.25">
      <c r="A5" s="12">
        <v>2</v>
      </c>
      <c r="B5" s="10" t="s">
        <v>297</v>
      </c>
      <c r="C5" s="10"/>
      <c r="D5" s="10"/>
      <c r="E5" t="s">
        <v>811</v>
      </c>
    </row>
    <row r="6" spans="1:6" x14ac:dyDescent="0.25">
      <c r="A6" s="12">
        <v>3</v>
      </c>
      <c r="B6" s="10" t="s">
        <v>298</v>
      </c>
      <c r="C6" s="10">
        <v>12</v>
      </c>
      <c r="D6" s="10"/>
      <c r="E6" s="11" t="s">
        <v>78</v>
      </c>
      <c r="F6">
        <v>2</v>
      </c>
    </row>
    <row r="7" spans="1:6" x14ac:dyDescent="0.25">
      <c r="A7" s="12">
        <v>4</v>
      </c>
      <c r="B7" s="10" t="s">
        <v>86</v>
      </c>
      <c r="C7" s="10"/>
      <c r="D7" s="10"/>
      <c r="E7" s="11" t="s">
        <v>810</v>
      </c>
    </row>
    <row r="8" spans="1:6" x14ac:dyDescent="0.25">
      <c r="A8" s="12">
        <v>5</v>
      </c>
      <c r="B8" s="10" t="s">
        <v>299</v>
      </c>
      <c r="C8" s="13"/>
      <c r="D8" s="10"/>
      <c r="E8" t="s">
        <v>79</v>
      </c>
      <c r="F8" s="13">
        <v>11</v>
      </c>
    </row>
    <row r="9" spans="1:6" ht="13.8" thickBot="1" x14ac:dyDescent="0.3">
      <c r="A9" s="27"/>
      <c r="B9" s="28" t="s">
        <v>294</v>
      </c>
      <c r="C9" s="29">
        <f>SUM(C4:C8)</f>
        <v>28</v>
      </c>
      <c r="D9" s="10"/>
      <c r="E9" s="31" t="s">
        <v>294</v>
      </c>
      <c r="F9" s="29">
        <f>SUM(F4:F8)</f>
        <v>16</v>
      </c>
    </row>
    <row r="10" spans="1:6" ht="13.8" thickTop="1" x14ac:dyDescent="0.25">
      <c r="D10" s="10"/>
      <c r="E10" s="10"/>
      <c r="F10" s="10"/>
    </row>
    <row r="11" spans="1:6" x14ac:dyDescent="0.25">
      <c r="A11" s="11"/>
      <c r="B11" s="12"/>
      <c r="C11" s="10"/>
      <c r="D11" s="10"/>
      <c r="E11" s="12"/>
      <c r="F11" s="10"/>
    </row>
    <row r="12" spans="1:6" x14ac:dyDescent="0.25">
      <c r="A12" s="11"/>
      <c r="B12" s="12"/>
      <c r="C12" s="10"/>
      <c r="D12" s="10"/>
      <c r="E12" s="30" t="s">
        <v>808</v>
      </c>
      <c r="F12" s="26"/>
    </row>
    <row r="13" spans="1:6" x14ac:dyDescent="0.25">
      <c r="A13" s="11"/>
      <c r="B13" s="12"/>
      <c r="C13" s="10"/>
      <c r="D13" s="10"/>
      <c r="E13" s="11" t="s">
        <v>812</v>
      </c>
      <c r="F13" s="10"/>
    </row>
    <row r="14" spans="1:6" x14ac:dyDescent="0.25">
      <c r="A14" s="11"/>
      <c r="B14" s="12"/>
      <c r="C14" s="10"/>
      <c r="D14" s="10"/>
      <c r="E14" s="11" t="s">
        <v>79</v>
      </c>
      <c r="F14" s="13">
        <v>0</v>
      </c>
    </row>
    <row r="15" spans="1:6" ht="13.8" thickBot="1" x14ac:dyDescent="0.3">
      <c r="A15" s="11"/>
      <c r="B15" s="12"/>
      <c r="C15" s="10"/>
      <c r="D15" s="10"/>
      <c r="E15" s="31" t="s">
        <v>294</v>
      </c>
      <c r="F15" s="29">
        <f>SUM(F13:F14)</f>
        <v>0</v>
      </c>
    </row>
    <row r="16" spans="1:6" ht="13.8" thickTop="1" x14ac:dyDescent="0.25">
      <c r="A16" s="11"/>
      <c r="B16" s="12"/>
      <c r="C16" s="10"/>
      <c r="D16" s="10"/>
    </row>
    <row r="17" spans="1:6" x14ac:dyDescent="0.25">
      <c r="A17" s="11"/>
      <c r="B17" s="12"/>
      <c r="C17" s="13"/>
      <c r="D17" s="10"/>
    </row>
    <row r="18" spans="1:6" x14ac:dyDescent="0.25">
      <c r="A18" s="16"/>
      <c r="B18" s="12"/>
      <c r="C18" s="14"/>
      <c r="D18" s="10"/>
      <c r="E18" s="30" t="s">
        <v>82</v>
      </c>
      <c r="F18" s="26"/>
    </row>
    <row r="19" spans="1:6" x14ac:dyDescent="0.25">
      <c r="A19" s="11"/>
      <c r="B19" s="12"/>
      <c r="C19" s="10"/>
      <c r="D19" s="10"/>
      <c r="E19" s="11" t="s">
        <v>814</v>
      </c>
      <c r="F19" s="10">
        <v>1</v>
      </c>
    </row>
    <row r="20" spans="1:6" x14ac:dyDescent="0.25">
      <c r="A20" s="11"/>
      <c r="B20" s="12"/>
      <c r="C20" s="10"/>
      <c r="D20" s="10"/>
      <c r="E20" t="s">
        <v>813</v>
      </c>
      <c r="F20">
        <v>5</v>
      </c>
    </row>
    <row r="21" spans="1:6" x14ac:dyDescent="0.25">
      <c r="A21" s="11"/>
      <c r="B21" s="12"/>
      <c r="C21" s="10"/>
      <c r="D21" s="10"/>
      <c r="E21" t="s">
        <v>815</v>
      </c>
      <c r="F21">
        <v>1</v>
      </c>
    </row>
    <row r="22" spans="1:6" x14ac:dyDescent="0.25">
      <c r="A22" s="11"/>
      <c r="B22" s="12"/>
      <c r="C22" s="10"/>
      <c r="D22" s="10"/>
      <c r="E22" s="11" t="s">
        <v>1199</v>
      </c>
      <c r="F22">
        <v>2</v>
      </c>
    </row>
    <row r="23" spans="1:6" x14ac:dyDescent="0.25">
      <c r="A23" s="11"/>
      <c r="B23" s="12"/>
      <c r="C23" s="10"/>
      <c r="D23" s="10"/>
      <c r="E23" t="s">
        <v>79</v>
      </c>
      <c r="F23" s="13">
        <v>3</v>
      </c>
    </row>
    <row r="24" spans="1:6" ht="13.8" thickBot="1" x14ac:dyDescent="0.3">
      <c r="A24" s="11"/>
      <c r="B24" s="12"/>
      <c r="C24" s="10"/>
      <c r="D24" s="10"/>
      <c r="E24" s="31" t="s">
        <v>294</v>
      </c>
      <c r="F24" s="29">
        <f>SUM(F19:F23)</f>
        <v>12</v>
      </c>
    </row>
    <row r="25" spans="1:6" ht="13.8" thickTop="1" x14ac:dyDescent="0.25">
      <c r="E25" s="12"/>
      <c r="F25" s="10"/>
    </row>
    <row r="26" spans="1:6" x14ac:dyDescent="0.25">
      <c r="E26" s="12"/>
      <c r="F26" s="14"/>
    </row>
    <row r="27" spans="1:6" x14ac:dyDescent="0.25">
      <c r="E27" s="30" t="s">
        <v>84</v>
      </c>
      <c r="F27" s="26"/>
    </row>
    <row r="28" spans="1:6" x14ac:dyDescent="0.25">
      <c r="E28" s="11" t="s">
        <v>85</v>
      </c>
      <c r="F28" s="10">
        <v>0</v>
      </c>
    </row>
    <row r="29" spans="1:6" x14ac:dyDescent="0.25">
      <c r="E29" s="32" t="s">
        <v>79</v>
      </c>
      <c r="F29" s="13">
        <v>0</v>
      </c>
    </row>
    <row r="30" spans="1:6" ht="13.8" thickBot="1" x14ac:dyDescent="0.3">
      <c r="E30" s="31" t="s">
        <v>294</v>
      </c>
      <c r="F30" s="29">
        <f>SUM(F28:F29)</f>
        <v>0</v>
      </c>
    </row>
    <row r="31" spans="1:6" ht="13.8" thickTop="1" x14ac:dyDescent="0.25"/>
  </sheetData>
  <phoneticPr fontId="0" type="noConversion"/>
  <pageMargins left="0.75" right="0.75" top="1" bottom="1" header="0.5" footer="0.5"/>
  <pageSetup orientation="landscape"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F29"/>
  <sheetViews>
    <sheetView workbookViewId="0">
      <selection activeCell="B2" sqref="B2"/>
    </sheetView>
  </sheetViews>
  <sheetFormatPr defaultRowHeight="13.2" x14ac:dyDescent="0.25"/>
  <cols>
    <col min="1" max="1" width="5.5546875" customWidth="1"/>
    <col min="2" max="2" width="20.88671875" customWidth="1"/>
    <col min="5" max="5" width="46.88671875" customWidth="1"/>
  </cols>
  <sheetData>
    <row r="1" spans="1:6" ht="31.2" x14ac:dyDescent="0.3">
      <c r="A1" s="11"/>
      <c r="B1" s="25" t="s">
        <v>1198</v>
      </c>
      <c r="C1" s="10"/>
      <c r="D1" s="10"/>
      <c r="E1" s="10"/>
      <c r="F1" s="10"/>
    </row>
    <row r="2" spans="1:6" ht="15.6" x14ac:dyDescent="0.3">
      <c r="A2" s="11"/>
      <c r="B2" s="25"/>
      <c r="C2" s="10"/>
      <c r="D2" s="10"/>
      <c r="E2" s="10"/>
      <c r="F2" s="10"/>
    </row>
    <row r="3" spans="1:6" x14ac:dyDescent="0.25">
      <c r="A3" s="26" t="s">
        <v>81</v>
      </c>
      <c r="B3" s="26" t="s">
        <v>295</v>
      </c>
      <c r="C3" s="26" t="s">
        <v>294</v>
      </c>
      <c r="D3" s="10"/>
      <c r="E3" s="30" t="s">
        <v>80</v>
      </c>
      <c r="F3" s="26"/>
    </row>
    <row r="4" spans="1:6" x14ac:dyDescent="0.25">
      <c r="A4" s="12">
        <v>1</v>
      </c>
      <c r="B4" s="10" t="s">
        <v>296</v>
      </c>
      <c r="C4" s="10">
        <v>3</v>
      </c>
      <c r="D4" s="10"/>
      <c r="E4" t="s">
        <v>809</v>
      </c>
      <c r="F4" s="10">
        <v>1</v>
      </c>
    </row>
    <row r="5" spans="1:6" x14ac:dyDescent="0.25">
      <c r="A5" s="12">
        <v>2</v>
      </c>
      <c r="B5" s="10" t="s">
        <v>297</v>
      </c>
      <c r="C5" s="10">
        <v>1</v>
      </c>
      <c r="D5" s="10"/>
      <c r="E5" t="s">
        <v>811</v>
      </c>
      <c r="F5">
        <v>2</v>
      </c>
    </row>
    <row r="6" spans="1:6" x14ac:dyDescent="0.25">
      <c r="A6" s="12">
        <v>3</v>
      </c>
      <c r="B6" s="10" t="s">
        <v>298</v>
      </c>
      <c r="C6" s="10">
        <v>6</v>
      </c>
      <c r="D6" s="10"/>
      <c r="E6" s="11" t="s">
        <v>78</v>
      </c>
      <c r="F6">
        <v>0</v>
      </c>
    </row>
    <row r="7" spans="1:6" x14ac:dyDescent="0.25">
      <c r="A7" s="12">
        <v>4</v>
      </c>
      <c r="B7" s="10" t="s">
        <v>86</v>
      </c>
      <c r="C7" s="10">
        <v>0</v>
      </c>
      <c r="D7" s="10"/>
      <c r="E7" s="11" t="s">
        <v>810</v>
      </c>
      <c r="F7" s="13">
        <v>0</v>
      </c>
    </row>
    <row r="8" spans="1:6" ht="13.8" thickBot="1" x14ac:dyDescent="0.3">
      <c r="A8" s="12">
        <v>5</v>
      </c>
      <c r="B8" s="10" t="s">
        <v>299</v>
      </c>
      <c r="C8" s="13">
        <v>0</v>
      </c>
      <c r="D8" s="10"/>
      <c r="E8" s="31" t="s">
        <v>294</v>
      </c>
      <c r="F8" s="29">
        <f>SUM(F4:F7)</f>
        <v>3</v>
      </c>
    </row>
    <row r="9" spans="1:6" ht="14.4" thickTop="1" thickBot="1" x14ac:dyDescent="0.3">
      <c r="A9" s="27"/>
      <c r="B9" s="28" t="s">
        <v>294</v>
      </c>
      <c r="C9" s="29">
        <f>SUM(C4:C8)</f>
        <v>10</v>
      </c>
      <c r="D9" s="10"/>
      <c r="E9" s="10"/>
      <c r="F9" s="10"/>
    </row>
    <row r="10" spans="1:6" ht="13.8" thickTop="1" x14ac:dyDescent="0.25">
      <c r="A10" s="11"/>
      <c r="B10" s="12"/>
      <c r="C10" s="10"/>
      <c r="D10" s="10"/>
      <c r="E10" s="12"/>
      <c r="F10" s="10"/>
    </row>
    <row r="11" spans="1:6" x14ac:dyDescent="0.25">
      <c r="A11" s="11"/>
      <c r="B11" s="12"/>
      <c r="C11" s="10"/>
      <c r="D11" s="10"/>
      <c r="E11" s="30" t="s">
        <v>808</v>
      </c>
      <c r="F11" s="26"/>
    </row>
    <row r="12" spans="1:6" x14ac:dyDescent="0.25">
      <c r="A12" s="11"/>
      <c r="B12" s="12"/>
      <c r="C12" s="10"/>
      <c r="D12" s="10"/>
      <c r="E12" s="11" t="s">
        <v>812</v>
      </c>
      <c r="F12" s="10">
        <v>1</v>
      </c>
    </row>
    <row r="13" spans="1:6" x14ac:dyDescent="0.25">
      <c r="A13" s="11"/>
      <c r="B13" s="12"/>
      <c r="C13" s="10"/>
      <c r="D13" s="10"/>
      <c r="E13" s="11" t="s">
        <v>79</v>
      </c>
      <c r="F13" s="13">
        <v>0</v>
      </c>
    </row>
    <row r="14" spans="1:6" ht="13.8" thickBot="1" x14ac:dyDescent="0.3">
      <c r="A14" s="11"/>
      <c r="B14" s="12"/>
      <c r="C14" s="10"/>
      <c r="D14" s="10"/>
      <c r="E14" s="31" t="s">
        <v>294</v>
      </c>
      <c r="F14" s="29">
        <f>SUM(F12:F13)</f>
        <v>1</v>
      </c>
    </row>
    <row r="15" spans="1:6" ht="13.8" thickTop="1" x14ac:dyDescent="0.25">
      <c r="A15" s="11"/>
      <c r="B15" s="12"/>
      <c r="C15" s="10"/>
      <c r="D15" s="10"/>
    </row>
    <row r="16" spans="1:6" x14ac:dyDescent="0.25">
      <c r="A16" s="11"/>
      <c r="B16" s="12"/>
      <c r="C16" s="13"/>
      <c r="D16" s="10"/>
    </row>
    <row r="17" spans="1:6" x14ac:dyDescent="0.25">
      <c r="A17" s="16"/>
      <c r="B17" s="12"/>
      <c r="C17" s="14"/>
      <c r="D17" s="10"/>
      <c r="E17" s="30" t="s">
        <v>82</v>
      </c>
      <c r="F17" s="26"/>
    </row>
    <row r="18" spans="1:6" x14ac:dyDescent="0.25">
      <c r="A18" s="11"/>
      <c r="B18" s="12"/>
      <c r="C18" s="10"/>
      <c r="D18" s="10"/>
      <c r="E18" s="11" t="s">
        <v>814</v>
      </c>
      <c r="F18" s="10">
        <v>1</v>
      </c>
    </row>
    <row r="19" spans="1:6" x14ac:dyDescent="0.25">
      <c r="A19" s="11"/>
      <c r="B19" s="12"/>
      <c r="C19" s="10"/>
      <c r="D19" s="10"/>
      <c r="E19" t="s">
        <v>813</v>
      </c>
      <c r="F19">
        <v>2</v>
      </c>
    </row>
    <row r="20" spans="1:6" x14ac:dyDescent="0.25">
      <c r="A20" s="11"/>
      <c r="B20" s="12"/>
      <c r="C20" s="10"/>
      <c r="D20" s="10"/>
      <c r="E20" t="s">
        <v>815</v>
      </c>
      <c r="F20">
        <v>1</v>
      </c>
    </row>
    <row r="21" spans="1:6" x14ac:dyDescent="0.25">
      <c r="A21" s="11"/>
      <c r="B21" s="12"/>
      <c r="C21" s="10"/>
      <c r="D21" s="10"/>
      <c r="E21" s="11" t="s">
        <v>79</v>
      </c>
      <c r="F21" s="13">
        <v>2</v>
      </c>
    </row>
    <row r="22" spans="1:6" ht="13.8" thickBot="1" x14ac:dyDescent="0.3">
      <c r="A22" s="11"/>
      <c r="B22" s="12"/>
      <c r="C22" s="10"/>
      <c r="D22" s="10"/>
      <c r="E22" s="31" t="s">
        <v>294</v>
      </c>
      <c r="F22" s="29">
        <f>SUM(F18:F21)</f>
        <v>6</v>
      </c>
    </row>
    <row r="23" spans="1:6" ht="13.8" thickTop="1" x14ac:dyDescent="0.25">
      <c r="E23" s="12"/>
      <c r="F23" s="10"/>
    </row>
    <row r="24" spans="1:6" x14ac:dyDescent="0.25">
      <c r="E24" s="12"/>
      <c r="F24" s="14"/>
    </row>
    <row r="25" spans="1:6" x14ac:dyDescent="0.25">
      <c r="E25" s="30" t="s">
        <v>84</v>
      </c>
      <c r="F25" s="26"/>
    </row>
    <row r="26" spans="1:6" x14ac:dyDescent="0.25">
      <c r="E26" s="11" t="s">
        <v>85</v>
      </c>
      <c r="F26" s="10">
        <v>0</v>
      </c>
    </row>
    <row r="27" spans="1:6" x14ac:dyDescent="0.25">
      <c r="E27" s="32" t="s">
        <v>79</v>
      </c>
      <c r="F27" s="13">
        <v>0</v>
      </c>
    </row>
    <row r="28" spans="1:6" ht="13.8" thickBot="1" x14ac:dyDescent="0.3">
      <c r="E28" s="31" t="s">
        <v>294</v>
      </c>
      <c r="F28" s="29">
        <f>SUM(F26:F27)</f>
        <v>0</v>
      </c>
    </row>
    <row r="29" spans="1:6" ht="13.8" thickTop="1" x14ac:dyDescent="0.25"/>
  </sheetData>
  <phoneticPr fontId="0" type="noConversion"/>
  <pageMargins left="0.75" right="0.75" top="1" bottom="1" header="0.5" footer="0.5"/>
  <pageSetup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AA38"/>
  <sheetViews>
    <sheetView workbookViewId="0">
      <selection activeCell="G48" sqref="G48"/>
    </sheetView>
  </sheetViews>
  <sheetFormatPr defaultRowHeight="13.2" x14ac:dyDescent="0.25"/>
  <cols>
    <col min="1" max="1" width="7" style="11" customWidth="1"/>
    <col min="2" max="2" width="29.109375" style="12" customWidth="1"/>
    <col min="3" max="3" width="9.109375" style="10" customWidth="1"/>
    <col min="4" max="4" width="2.5546875" style="10" customWidth="1"/>
    <col min="5" max="5" width="23.6640625" style="10" customWidth="1"/>
    <col min="6" max="6" width="10.6640625" style="10" customWidth="1"/>
    <col min="7" max="27" width="9.109375" style="10" customWidth="1"/>
  </cols>
  <sheetData>
    <row r="1" spans="1:6" ht="15.6" x14ac:dyDescent="0.3">
      <c r="B1" s="25" t="s">
        <v>1197</v>
      </c>
    </row>
    <row r="2" spans="1:6" ht="15.6" x14ac:dyDescent="0.3">
      <c r="B2" s="25"/>
    </row>
    <row r="3" spans="1:6" x14ac:dyDescent="0.25">
      <c r="A3" s="26" t="s">
        <v>81</v>
      </c>
      <c r="B3" s="26" t="s">
        <v>295</v>
      </c>
      <c r="C3" s="26" t="s">
        <v>294</v>
      </c>
      <c r="E3" s="30" t="s">
        <v>80</v>
      </c>
      <c r="F3" s="26"/>
    </row>
    <row r="4" spans="1:6" x14ac:dyDescent="0.25">
      <c r="A4" s="12">
        <v>1</v>
      </c>
      <c r="B4" s="10" t="s">
        <v>296</v>
      </c>
      <c r="C4" s="10">
        <v>10</v>
      </c>
      <c r="E4" s="11" t="s">
        <v>78</v>
      </c>
      <c r="F4" s="10">
        <v>7</v>
      </c>
    </row>
    <row r="5" spans="1:6" x14ac:dyDescent="0.25">
      <c r="A5" s="12">
        <v>2</v>
      </c>
      <c r="B5" s="10" t="s">
        <v>297</v>
      </c>
      <c r="C5" s="10">
        <f>C17</f>
        <v>0</v>
      </c>
      <c r="E5" s="11" t="s">
        <v>79</v>
      </c>
      <c r="F5" s="13">
        <v>3</v>
      </c>
    </row>
    <row r="6" spans="1:6" ht="13.8" thickBot="1" x14ac:dyDescent="0.3">
      <c r="A6" s="12">
        <v>3</v>
      </c>
      <c r="B6" s="10" t="s">
        <v>298</v>
      </c>
      <c r="C6" s="10">
        <v>19</v>
      </c>
      <c r="E6" s="31" t="s">
        <v>294</v>
      </c>
      <c r="F6" s="29">
        <f>+F5+F4</f>
        <v>10</v>
      </c>
    </row>
    <row r="7" spans="1:6" ht="13.8" thickTop="1" x14ac:dyDescent="0.25">
      <c r="A7" s="12">
        <v>4</v>
      </c>
      <c r="B7" s="10" t="s">
        <v>86</v>
      </c>
      <c r="C7" s="10">
        <v>4</v>
      </c>
    </row>
    <row r="8" spans="1:6" ht="14.25" customHeight="1" x14ac:dyDescent="0.25">
      <c r="A8" s="12">
        <v>5</v>
      </c>
      <c r="B8" s="10" t="s">
        <v>299</v>
      </c>
      <c r="C8" s="13">
        <f>C38</f>
        <v>0</v>
      </c>
      <c r="E8" s="12"/>
    </row>
    <row r="9" spans="1:6" ht="13.8" thickBot="1" x14ac:dyDescent="0.3">
      <c r="A9" s="27"/>
      <c r="B9" s="28" t="s">
        <v>294</v>
      </c>
      <c r="C9" s="29">
        <f>SUM(C4:C8)</f>
        <v>33</v>
      </c>
      <c r="E9" s="30" t="s">
        <v>82</v>
      </c>
      <c r="F9" s="26"/>
    </row>
    <row r="10" spans="1:6" ht="13.8" thickTop="1" x14ac:dyDescent="0.25">
      <c r="E10" s="11" t="s">
        <v>83</v>
      </c>
      <c r="F10" s="10">
        <v>19</v>
      </c>
    </row>
    <row r="11" spans="1:6" x14ac:dyDescent="0.25">
      <c r="E11" s="11" t="s">
        <v>79</v>
      </c>
      <c r="F11" s="13">
        <v>0</v>
      </c>
    </row>
    <row r="12" spans="1:6" ht="13.8" thickBot="1" x14ac:dyDescent="0.3">
      <c r="E12" s="31" t="s">
        <v>294</v>
      </c>
      <c r="F12" s="29">
        <f>SUM(F10:F11)</f>
        <v>19</v>
      </c>
    </row>
    <row r="13" spans="1:6" ht="13.8" thickTop="1" x14ac:dyDescent="0.25">
      <c r="E13" s="12"/>
    </row>
    <row r="14" spans="1:6" x14ac:dyDescent="0.25">
      <c r="E14" s="12"/>
      <c r="F14" s="14"/>
    </row>
    <row r="15" spans="1:6" x14ac:dyDescent="0.25">
      <c r="E15" s="30" t="s">
        <v>84</v>
      </c>
      <c r="F15" s="26"/>
    </row>
    <row r="16" spans="1:6" x14ac:dyDescent="0.25">
      <c r="C16" s="13"/>
      <c r="E16" s="11" t="s">
        <v>85</v>
      </c>
      <c r="F16" s="10">
        <v>1</v>
      </c>
    </row>
    <row r="17" spans="1:6" x14ac:dyDescent="0.25">
      <c r="A17" s="16"/>
      <c r="C17" s="14"/>
      <c r="E17" s="32" t="s">
        <v>79</v>
      </c>
      <c r="F17" s="13">
        <v>3</v>
      </c>
    </row>
    <row r="18" spans="1:6" ht="13.8" thickBot="1" x14ac:dyDescent="0.3">
      <c r="E18" s="31" t="s">
        <v>294</v>
      </c>
      <c r="F18" s="29">
        <f>SUM(F16:F17)</f>
        <v>4</v>
      </c>
    </row>
    <row r="19" spans="1:6" ht="13.8" thickTop="1" x14ac:dyDescent="0.25"/>
    <row r="26" spans="1:6" x14ac:dyDescent="0.25">
      <c r="A26" s="15"/>
    </row>
    <row r="34" spans="1:3" x14ac:dyDescent="0.25">
      <c r="A34" s="16"/>
      <c r="C34" s="14"/>
    </row>
    <row r="37" spans="1:3" x14ac:dyDescent="0.25">
      <c r="C37" s="13"/>
    </row>
    <row r="38" spans="1:3" x14ac:dyDescent="0.25">
      <c r="A38" s="16"/>
      <c r="C38" s="14"/>
    </row>
  </sheetData>
  <phoneticPr fontId="0" type="noConversion"/>
  <pageMargins left="0" right="0" top="0.5" bottom="0.75" header="0.5" footer="0.5"/>
  <pageSetup orientation="landscape" horizontalDpi="300" verticalDpi="196" r:id="rId1"/>
  <headerFooter alignWithMargins="0">
    <oddFooter>&amp;L&amp;8&amp;F  &amp;A&amp;R&amp;8&amp;D</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H25"/>
  <sheetViews>
    <sheetView workbookViewId="0">
      <selection activeCell="B7" sqref="B7"/>
    </sheetView>
  </sheetViews>
  <sheetFormatPr defaultRowHeight="13.2" x14ac:dyDescent="0.25"/>
  <cols>
    <col min="2" max="2" width="14" customWidth="1"/>
    <col min="3" max="3" width="30.88671875" customWidth="1"/>
    <col min="4" max="4" width="9.109375" style="23" customWidth="1"/>
    <col min="5" max="5" width="16.6640625" customWidth="1"/>
  </cols>
  <sheetData>
    <row r="1" spans="1:8" ht="26.4" x14ac:dyDescent="0.3">
      <c r="A1" s="2" t="s">
        <v>474</v>
      </c>
      <c r="B1" s="1" t="s">
        <v>471</v>
      </c>
      <c r="C1" s="1" t="s">
        <v>592</v>
      </c>
      <c r="D1" s="3" t="s">
        <v>492</v>
      </c>
      <c r="E1" s="3" t="s">
        <v>475</v>
      </c>
      <c r="F1" s="8" t="s">
        <v>491</v>
      </c>
      <c r="G1" s="8" t="s">
        <v>490</v>
      </c>
      <c r="H1" s="8" t="s">
        <v>596</v>
      </c>
    </row>
    <row r="2" spans="1:8" ht="13.8" x14ac:dyDescent="0.3">
      <c r="A2" s="64"/>
      <c r="B2" s="65"/>
      <c r="C2" s="65"/>
      <c r="D2" s="66"/>
      <c r="E2" s="66"/>
      <c r="F2" s="67"/>
      <c r="G2" s="67"/>
      <c r="H2" s="67"/>
    </row>
    <row r="3" spans="1:8" ht="13.8" x14ac:dyDescent="0.3">
      <c r="A3" s="60"/>
      <c r="B3" s="34"/>
      <c r="C3" s="37"/>
      <c r="D3" s="66"/>
      <c r="E3" s="66"/>
      <c r="F3" s="67"/>
      <c r="G3" s="67"/>
      <c r="H3" s="67"/>
    </row>
    <row r="4" spans="1:8" ht="13.8" x14ac:dyDescent="0.3">
      <c r="A4" s="21">
        <v>36865</v>
      </c>
      <c r="B4" s="22" t="s">
        <v>597</v>
      </c>
      <c r="C4" s="69" t="s">
        <v>598</v>
      </c>
      <c r="D4" s="66">
        <v>1</v>
      </c>
      <c r="E4" s="22" t="s">
        <v>469</v>
      </c>
      <c r="F4" s="24" t="s">
        <v>470</v>
      </c>
      <c r="G4" s="24" t="s">
        <v>470</v>
      </c>
      <c r="H4" s="24" t="s">
        <v>602</v>
      </c>
    </row>
    <row r="5" spans="1:8" ht="13.8" x14ac:dyDescent="0.3">
      <c r="A5" s="21">
        <v>36865</v>
      </c>
      <c r="B5" s="22" t="s">
        <v>597</v>
      </c>
      <c r="C5" s="69" t="s">
        <v>599</v>
      </c>
      <c r="D5" s="66">
        <v>1</v>
      </c>
      <c r="E5" s="22" t="s">
        <v>469</v>
      </c>
      <c r="F5" s="24" t="s">
        <v>470</v>
      </c>
      <c r="G5" s="24" t="s">
        <v>470</v>
      </c>
      <c r="H5" s="24" t="s">
        <v>602</v>
      </c>
    </row>
    <row r="6" spans="1:8" ht="13.8" x14ac:dyDescent="0.3">
      <c r="A6" s="21">
        <v>36865</v>
      </c>
      <c r="B6" s="22" t="s">
        <v>597</v>
      </c>
      <c r="C6" s="69" t="s">
        <v>600</v>
      </c>
      <c r="D6" s="68">
        <v>1</v>
      </c>
      <c r="E6" s="22" t="s">
        <v>469</v>
      </c>
      <c r="F6" s="24" t="s">
        <v>470</v>
      </c>
      <c r="G6" s="24" t="s">
        <v>470</v>
      </c>
      <c r="H6" s="24" t="s">
        <v>602</v>
      </c>
    </row>
    <row r="7" spans="1:8" ht="13.8" x14ac:dyDescent="0.3">
      <c r="A7" s="17">
        <v>36838</v>
      </c>
      <c r="B7" s="18" t="s">
        <v>597</v>
      </c>
      <c r="C7" s="70" t="s">
        <v>598</v>
      </c>
      <c r="D7" s="71">
        <v>1</v>
      </c>
      <c r="E7" s="18" t="s">
        <v>469</v>
      </c>
      <c r="F7" s="20" t="s">
        <v>470</v>
      </c>
      <c r="G7" s="20" t="s">
        <v>470</v>
      </c>
      <c r="H7" s="20" t="s">
        <v>602</v>
      </c>
    </row>
    <row r="8" spans="1:8" ht="13.8" x14ac:dyDescent="0.3">
      <c r="A8" s="17">
        <v>36837</v>
      </c>
      <c r="B8" s="18" t="s">
        <v>597</v>
      </c>
      <c r="C8" s="19" t="s">
        <v>598</v>
      </c>
      <c r="D8" s="20">
        <v>1</v>
      </c>
      <c r="E8" s="18" t="s">
        <v>469</v>
      </c>
      <c r="F8" s="20" t="s">
        <v>470</v>
      </c>
      <c r="G8" s="20" t="s">
        <v>470</v>
      </c>
      <c r="H8" s="20" t="s">
        <v>602</v>
      </c>
    </row>
    <row r="9" spans="1:8" ht="13.8" x14ac:dyDescent="0.3">
      <c r="A9" s="17">
        <v>36837</v>
      </c>
      <c r="B9" s="18" t="s">
        <v>597</v>
      </c>
      <c r="C9" s="19" t="s">
        <v>599</v>
      </c>
      <c r="D9" s="20">
        <v>1</v>
      </c>
      <c r="E9" s="18" t="s">
        <v>469</v>
      </c>
      <c r="F9" s="20" t="s">
        <v>470</v>
      </c>
      <c r="G9" s="20" t="s">
        <v>470</v>
      </c>
      <c r="H9" s="20" t="s">
        <v>602</v>
      </c>
    </row>
    <row r="10" spans="1:8" ht="13.8" x14ac:dyDescent="0.3">
      <c r="A10" s="17">
        <v>36837</v>
      </c>
      <c r="B10" s="18" t="s">
        <v>597</v>
      </c>
      <c r="C10" s="19" t="s">
        <v>600</v>
      </c>
      <c r="D10" s="20">
        <v>1</v>
      </c>
      <c r="E10" s="18" t="s">
        <v>469</v>
      </c>
      <c r="F10" s="20" t="s">
        <v>470</v>
      </c>
      <c r="G10" s="20" t="s">
        <v>470</v>
      </c>
      <c r="H10" s="20" t="s">
        <v>602</v>
      </c>
    </row>
    <row r="11" spans="1:8" ht="13.8" x14ac:dyDescent="0.3">
      <c r="A11" s="17">
        <v>36832</v>
      </c>
      <c r="B11" s="18" t="s">
        <v>597</v>
      </c>
      <c r="C11" s="19" t="s">
        <v>601</v>
      </c>
      <c r="D11" s="20">
        <v>1</v>
      </c>
      <c r="E11" s="18" t="s">
        <v>469</v>
      </c>
      <c r="F11" s="20" t="s">
        <v>470</v>
      </c>
      <c r="G11" s="20" t="s">
        <v>470</v>
      </c>
      <c r="H11" s="20" t="s">
        <v>602</v>
      </c>
    </row>
    <row r="12" spans="1:8" ht="13.8" x14ac:dyDescent="0.3">
      <c r="A12" s="17">
        <v>36832</v>
      </c>
      <c r="B12" s="18" t="s">
        <v>597</v>
      </c>
      <c r="C12" s="19" t="s">
        <v>601</v>
      </c>
      <c r="D12" s="20">
        <v>1</v>
      </c>
      <c r="E12" s="18" t="s">
        <v>469</v>
      </c>
      <c r="F12" s="20" t="s">
        <v>470</v>
      </c>
      <c r="G12" s="20" t="s">
        <v>470</v>
      </c>
      <c r="H12" s="20" t="s">
        <v>602</v>
      </c>
    </row>
    <row r="13" spans="1:8" ht="13.8" x14ac:dyDescent="0.3">
      <c r="A13" s="17">
        <v>36832</v>
      </c>
      <c r="B13" s="18" t="s">
        <v>597</v>
      </c>
      <c r="C13" s="19" t="s">
        <v>601</v>
      </c>
      <c r="D13" s="20">
        <v>1</v>
      </c>
      <c r="E13" s="18" t="s">
        <v>469</v>
      </c>
      <c r="F13" s="20" t="s">
        <v>470</v>
      </c>
      <c r="G13" s="20" t="s">
        <v>470</v>
      </c>
      <c r="H13" s="20" t="s">
        <v>602</v>
      </c>
    </row>
    <row r="14" spans="1:8" ht="13.8" x14ac:dyDescent="0.3">
      <c r="A14" s="17">
        <v>36832</v>
      </c>
      <c r="B14" s="18" t="s">
        <v>597</v>
      </c>
      <c r="C14" s="19" t="s">
        <v>601</v>
      </c>
      <c r="D14" s="20">
        <v>1</v>
      </c>
      <c r="E14" s="18" t="s">
        <v>469</v>
      </c>
      <c r="F14" s="20" t="s">
        <v>470</v>
      </c>
      <c r="G14" s="20" t="s">
        <v>470</v>
      </c>
      <c r="H14" s="20" t="s">
        <v>602</v>
      </c>
    </row>
    <row r="15" spans="1:8" ht="13.8" x14ac:dyDescent="0.3">
      <c r="A15" s="17">
        <v>36832</v>
      </c>
      <c r="B15" s="18" t="s">
        <v>597</v>
      </c>
      <c r="C15" s="19" t="s">
        <v>601</v>
      </c>
      <c r="D15" s="20">
        <v>1</v>
      </c>
      <c r="E15" s="18" t="s">
        <v>469</v>
      </c>
      <c r="F15" s="20" t="s">
        <v>470</v>
      </c>
      <c r="G15" s="20" t="s">
        <v>470</v>
      </c>
      <c r="H15" s="20" t="s">
        <v>602</v>
      </c>
    </row>
    <row r="16" spans="1:8" ht="13.8" x14ac:dyDescent="0.3">
      <c r="A16" s="17">
        <v>36832</v>
      </c>
      <c r="B16" s="18" t="s">
        <v>597</v>
      </c>
      <c r="C16" s="19" t="s">
        <v>601</v>
      </c>
      <c r="D16" s="20">
        <v>1</v>
      </c>
      <c r="E16" s="18" t="s">
        <v>469</v>
      </c>
      <c r="F16" s="20" t="s">
        <v>470</v>
      </c>
      <c r="G16" s="20" t="s">
        <v>470</v>
      </c>
      <c r="H16" s="20" t="s">
        <v>602</v>
      </c>
    </row>
    <row r="17" spans="1:8" ht="13.8" x14ac:dyDescent="0.3">
      <c r="A17" s="17">
        <v>36832</v>
      </c>
      <c r="B17" s="18" t="s">
        <v>597</v>
      </c>
      <c r="C17" s="19" t="s">
        <v>601</v>
      </c>
      <c r="D17" s="20">
        <v>1</v>
      </c>
      <c r="E17" s="18" t="s">
        <v>469</v>
      </c>
      <c r="F17" s="20" t="s">
        <v>470</v>
      </c>
      <c r="G17" s="20" t="s">
        <v>470</v>
      </c>
      <c r="H17" s="20" t="s">
        <v>602</v>
      </c>
    </row>
    <row r="18" spans="1:8" ht="13.8" x14ac:dyDescent="0.3">
      <c r="A18" s="17">
        <v>36832</v>
      </c>
      <c r="B18" s="18" t="s">
        <v>597</v>
      </c>
      <c r="C18" s="19" t="s">
        <v>601</v>
      </c>
      <c r="D18" s="20">
        <v>1</v>
      </c>
      <c r="E18" s="18" t="s">
        <v>469</v>
      </c>
      <c r="F18" s="20" t="s">
        <v>470</v>
      </c>
      <c r="G18" s="20" t="s">
        <v>470</v>
      </c>
      <c r="H18" s="20" t="s">
        <v>602</v>
      </c>
    </row>
    <row r="19" spans="1:8" ht="13.8" x14ac:dyDescent="0.3">
      <c r="A19" s="17">
        <v>36832</v>
      </c>
      <c r="B19" s="18" t="s">
        <v>597</v>
      </c>
      <c r="C19" s="19" t="s">
        <v>601</v>
      </c>
      <c r="D19" s="20">
        <v>1</v>
      </c>
      <c r="E19" s="18" t="s">
        <v>469</v>
      </c>
      <c r="F19" s="20" t="s">
        <v>470</v>
      </c>
      <c r="G19" s="20" t="s">
        <v>470</v>
      </c>
      <c r="H19" s="20" t="s">
        <v>602</v>
      </c>
    </row>
    <row r="20" spans="1:8" ht="13.8" x14ac:dyDescent="0.3">
      <c r="A20" s="17">
        <v>36832</v>
      </c>
      <c r="B20" s="18" t="s">
        <v>597</v>
      </c>
      <c r="C20" s="19" t="s">
        <v>601</v>
      </c>
      <c r="D20" s="20">
        <v>1</v>
      </c>
      <c r="E20" s="18" t="s">
        <v>469</v>
      </c>
      <c r="F20" s="20" t="s">
        <v>470</v>
      </c>
      <c r="G20" s="20" t="s">
        <v>470</v>
      </c>
      <c r="H20" s="20" t="s">
        <v>602</v>
      </c>
    </row>
    <row r="21" spans="1:8" ht="13.8" x14ac:dyDescent="0.3">
      <c r="A21" s="17">
        <v>36832</v>
      </c>
      <c r="B21" s="18" t="s">
        <v>597</v>
      </c>
      <c r="C21" s="19" t="s">
        <v>601</v>
      </c>
      <c r="D21" s="20">
        <v>1</v>
      </c>
      <c r="E21" s="18" t="s">
        <v>469</v>
      </c>
      <c r="F21" s="20" t="s">
        <v>470</v>
      </c>
      <c r="G21" s="20" t="s">
        <v>470</v>
      </c>
      <c r="H21" s="20" t="s">
        <v>602</v>
      </c>
    </row>
    <row r="22" spans="1:8" ht="13.8" x14ac:dyDescent="0.3">
      <c r="A22" s="17">
        <v>36832</v>
      </c>
      <c r="B22" s="18" t="s">
        <v>597</v>
      </c>
      <c r="C22" s="19" t="s">
        <v>601</v>
      </c>
      <c r="D22" s="20">
        <v>1</v>
      </c>
      <c r="E22" s="18" t="s">
        <v>469</v>
      </c>
      <c r="F22" s="20" t="s">
        <v>470</v>
      </c>
      <c r="G22" s="20" t="s">
        <v>470</v>
      </c>
      <c r="H22" s="20" t="s">
        <v>602</v>
      </c>
    </row>
    <row r="23" spans="1:8" ht="13.8" x14ac:dyDescent="0.3">
      <c r="A23" s="17">
        <v>36832</v>
      </c>
      <c r="B23" s="18" t="s">
        <v>597</v>
      </c>
      <c r="C23" s="19" t="s">
        <v>601</v>
      </c>
      <c r="D23" s="20">
        <v>1</v>
      </c>
      <c r="E23" s="18" t="s">
        <v>469</v>
      </c>
      <c r="F23" s="20" t="s">
        <v>470</v>
      </c>
      <c r="G23" s="20" t="s">
        <v>470</v>
      </c>
      <c r="H23" s="20" t="s">
        <v>602</v>
      </c>
    </row>
    <row r="24" spans="1:8" ht="13.8" x14ac:dyDescent="0.3">
      <c r="A24" s="17">
        <v>36832</v>
      </c>
      <c r="B24" s="18" t="s">
        <v>597</v>
      </c>
      <c r="C24" s="19" t="s">
        <v>601</v>
      </c>
      <c r="D24" s="20">
        <v>1</v>
      </c>
      <c r="E24" s="18" t="s">
        <v>469</v>
      </c>
      <c r="F24" s="20" t="s">
        <v>470</v>
      </c>
      <c r="G24" s="20" t="s">
        <v>470</v>
      </c>
      <c r="H24" s="20" t="s">
        <v>602</v>
      </c>
    </row>
    <row r="25" spans="1:8" ht="13.8" x14ac:dyDescent="0.3">
      <c r="A25" s="17">
        <v>36831</v>
      </c>
      <c r="B25" s="18" t="s">
        <v>597</v>
      </c>
      <c r="C25" s="19" t="s">
        <v>599</v>
      </c>
      <c r="D25" s="20">
        <v>1</v>
      </c>
      <c r="E25" s="18" t="s">
        <v>469</v>
      </c>
      <c r="F25" s="20" t="s">
        <v>470</v>
      </c>
      <c r="G25" s="20" t="s">
        <v>470</v>
      </c>
      <c r="H25" s="20" t="s">
        <v>602</v>
      </c>
    </row>
  </sheetData>
  <phoneticPr fontId="0" type="noConversion"/>
  <pageMargins left="0.75" right="0.75" top="1" bottom="1"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5</vt:i4>
      </vt:variant>
    </vt:vector>
  </HeadingPairs>
  <TitlesOfParts>
    <vt:vector size="32" baseType="lpstr">
      <vt:lpstr>Sum APril 19 to April 26</vt:lpstr>
      <vt:lpstr>Daily log - date</vt:lpstr>
      <vt:lpstr>Sum APril 11 to April 18</vt:lpstr>
      <vt:lpstr>Sum APril 4 to April 10</vt:lpstr>
      <vt:lpstr>Sum Mar 28 to Apr 3</vt:lpstr>
      <vt:lpstr>Sum Mar 21 to Mar 27</vt:lpstr>
      <vt:lpstr>Sum Mar 14 to Mar 20</vt:lpstr>
      <vt:lpstr>Sum Mar 7 to Mar 13</vt:lpstr>
      <vt:lpstr>Sum Feb 28 to Mar 6</vt:lpstr>
      <vt:lpstr>Sum Feb 21 to 27</vt:lpstr>
      <vt:lpstr>Sum Feb 14 to 20</vt:lpstr>
      <vt:lpstr>Sum Feb 7 to 13</vt:lpstr>
      <vt:lpstr>Sum Jan 31 to Feb 6</vt:lpstr>
      <vt:lpstr>Sum Jan 24 to30</vt:lpstr>
      <vt:lpstr>Sum Jan 17 to 23</vt:lpstr>
      <vt:lpstr>Sum Jan 10 to 16</vt:lpstr>
      <vt:lpstr>Sum Jan 3 to 9</vt:lpstr>
      <vt:lpstr>Sum Dec 27-Jan 2</vt:lpstr>
      <vt:lpstr>Sum Dec 20 to 26</vt:lpstr>
      <vt:lpstr>Sum Dec 13 to 19</vt:lpstr>
      <vt:lpstr>Sum Dec 6 to 12</vt:lpstr>
      <vt:lpstr>Sum Nov 29 to Dec 5</vt:lpstr>
      <vt:lpstr>Sum Nov 22 to 28</vt:lpstr>
      <vt:lpstr>Sum Nov 15 to 21</vt:lpstr>
      <vt:lpstr>Sum Nov 8 to 14</vt:lpstr>
      <vt:lpstr>Sum Nov 1 to 7</vt:lpstr>
      <vt:lpstr>Bridgeline</vt:lpstr>
      <vt:lpstr>Bridgeline!Print_Area</vt:lpstr>
      <vt:lpstr>'Daily log - date'!Print_Area</vt:lpstr>
      <vt:lpstr>'Sum APril 11 to April 18'!Print_Area</vt:lpstr>
      <vt:lpstr>'Sum APril 19 to April 26'!Print_Area</vt:lpstr>
      <vt:lpstr>'Daily log - date'!Print_Titles</vt:lpstr>
    </vt:vector>
  </TitlesOfParts>
  <Company>Contintental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&amp; Debbie Brackett</dc:creator>
  <dc:description>- Oracle 8i ODBC QueryFix Applied</dc:description>
  <cp:lastModifiedBy>Havlíček Jan</cp:lastModifiedBy>
  <cp:lastPrinted>2001-04-17T15:46:21Z</cp:lastPrinted>
  <dcterms:created xsi:type="dcterms:W3CDTF">2000-10-01T18:49:32Z</dcterms:created>
  <dcterms:modified xsi:type="dcterms:W3CDTF">2023-09-10T15:24:58Z</dcterms:modified>
</cp:coreProperties>
</file>