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9" r:id="rId1"/>
    <sheet name="Data" sheetId="7" state="hidden" r:id="rId2"/>
    <sheet name="WE 2-1 EOL Data" sheetId="11" state="hidden" r:id="rId3"/>
    <sheet name="EIM New Deals" sheetId="12" state="hidden" r:id="rId4"/>
    <sheet name="template from individuals" sheetId="3" state="hidden" r:id="rId5"/>
    <sheet name="template from eol" sheetId="10" state="hidden" r:id="rId6"/>
    <sheet name="Data People" sheetId="1" state="hidden" r:id="rId7"/>
  </sheets>
  <definedNames>
    <definedName name="_xlnm._FilterDatabase" localSheetId="1" hidden="1">Data!$A$53:$G$77</definedName>
    <definedName name="_xlnm.Print_Area" localSheetId="3">'EIM New Deals'!$A$1:$Q$33</definedName>
    <definedName name="_xlnm.Print_Area" localSheetId="4">'template from individuals'!$A$1:$I$33</definedName>
    <definedName name="_xlnm.Print_Area" localSheetId="0">'Weekly Report'!$A$1:$W$87</definedName>
    <definedName name="_xlnm.Print_Titles" localSheetId="3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F13" i="7"/>
  <c r="G13" i="7"/>
  <c r="H13" i="7"/>
  <c r="I13" i="7"/>
  <c r="J13" i="7"/>
  <c r="F15" i="7"/>
  <c r="G15" i="7"/>
  <c r="H15" i="7"/>
  <c r="I15" i="7"/>
  <c r="J15" i="7"/>
  <c r="F16" i="7"/>
  <c r="G16" i="7"/>
  <c r="H16" i="7"/>
  <c r="I16" i="7"/>
  <c r="J16" i="7"/>
  <c r="F17" i="7"/>
  <c r="G17" i="7"/>
  <c r="H17" i="7"/>
  <c r="I17" i="7"/>
  <c r="J17" i="7"/>
  <c r="F18" i="7"/>
  <c r="G18" i="7"/>
  <c r="H18" i="7"/>
  <c r="I18" i="7"/>
  <c r="J18" i="7"/>
  <c r="F19" i="7"/>
  <c r="G19" i="7"/>
  <c r="H19" i="7"/>
  <c r="I19" i="7"/>
  <c r="J19" i="7"/>
  <c r="F21" i="7"/>
  <c r="G21" i="7"/>
  <c r="H21" i="7"/>
  <c r="I21" i="7"/>
  <c r="J21" i="7"/>
  <c r="F22" i="7"/>
  <c r="G22" i="7"/>
  <c r="H22" i="7"/>
  <c r="I22" i="7"/>
  <c r="J22" i="7"/>
  <c r="F23" i="7"/>
  <c r="G23" i="7"/>
  <c r="H23" i="7"/>
  <c r="I23" i="7"/>
  <c r="J23" i="7"/>
  <c r="F24" i="7"/>
  <c r="J24" i="7"/>
  <c r="F28" i="7"/>
  <c r="G28" i="7"/>
  <c r="H28" i="7"/>
  <c r="I28" i="7"/>
  <c r="J28" i="7"/>
  <c r="F29" i="7"/>
  <c r="G29" i="7"/>
  <c r="H29" i="7"/>
  <c r="I29" i="7"/>
  <c r="J29" i="7"/>
  <c r="F31" i="7"/>
  <c r="G31" i="7"/>
  <c r="H31" i="7"/>
  <c r="I31" i="7"/>
  <c r="J31" i="7"/>
  <c r="F37" i="7"/>
  <c r="G37" i="7"/>
  <c r="H37" i="7"/>
  <c r="I37" i="7"/>
  <c r="J37" i="7"/>
  <c r="F38" i="7"/>
  <c r="G38" i="7"/>
  <c r="H38" i="7"/>
  <c r="I38" i="7"/>
  <c r="J38" i="7"/>
  <c r="H39" i="7"/>
  <c r="I39" i="7"/>
  <c r="J39" i="7"/>
  <c r="J40" i="7"/>
  <c r="J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</calcChain>
</file>

<file path=xl/sharedStrings.xml><?xml version="1.0" encoding="utf-8"?>
<sst xmlns="http://schemas.openxmlformats.org/spreadsheetml/2006/main" count="703" uniqueCount="151">
  <si>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</si>
  <si>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</si>
  <si>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</si>
  <si>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</si>
  <si>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</si>
  <si>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</si>
  <si>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</si>
  <si>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</si>
  <si>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</si>
  <si>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</si>
  <si>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</si>
  <si>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</si>
  <si>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</si>
  <si>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</si>
  <si>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</si>
  <si>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</si>
  <si>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</si>
  <si>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</si>
  <si>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</si>
  <si>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</si>
  <si>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</si>
  <si>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</si>
  <si>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</si>
  <si>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</si>
  <si>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</si>
  <si>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</si>
  <si>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</si>
  <si>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</si>
  <si>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</si>
  <si>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</si>
  <si>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</si>
  <si>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</si>
  <si>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</si>
  <si>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</si>
  <si>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</si>
  <si>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</si>
  <si>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</si>
  <si>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</si>
  <si>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</si>
  <si>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</si>
  <si>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</si>
  <si>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</si>
  <si>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</si>
  <si>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</si>
  <si>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</si>
  <si>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</si>
  <si>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</si>
  <si>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</si>
  <si>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</si>
  <si>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</si>
  <si>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</si>
  <si>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</si>
  <si>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</si>
  <si>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</si>
  <si>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</si>
  <si>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</si>
  <si>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</si>
  <si>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</si>
  <si>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</si>
  <si>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</si>
  <si>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</si>
  <si>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</si>
  <si>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</si>
  <si>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</si>
  <si>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</si>
  <si>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</si>
  <si>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</si>
  <si>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</si>
  <si>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</si>
  <si>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</si>
  <si>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</si>
  <si>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</si>
  <si>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</si>
  <si>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</si>
  <si>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</si>
  <si>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</si>
  <si>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</si>
  <si>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</si>
  <si>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</si>
  <si>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</si>
  <si>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</si>
  <si>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</si>
  <si>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</si>
  <si>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</si>
  <si>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</si>
  <si>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</si>
  <si>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</si>
  <si>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</si>
  <si>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</si>
  <si>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</si>
  <si>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</si>
  <si>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</si>
  <si>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</si>
  <si>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</si>
  <si>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</si>
  <si>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</si>
  <si>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</si>
  <si>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</si>
  <si>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</si>
  <si>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</si>
  <si>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</si>
  <si>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</si>
  <si>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</si>
  <si>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</si>
  <si>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</si>
  <si>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</si>
  <si>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</si>
  <si>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</si>
  <si>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Develop Strategic Plan for commercialization of mid-office,</t>
  </si>
  <si>
    <t xml:space="preserve"> ASE February 12 &amp; 13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</si>
  <si>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</si>
  <si>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</si>
  <si>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</si>
  <si>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</si>
  <si>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</si>
  <si>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</si>
  <si>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</si>
  <si>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</si>
  <si>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</si>
  <si>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</si>
  <si>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</si>
  <si>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</si>
  <si>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</si>
  <si>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</si>
  <si>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</si>
  <si>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</si>
  <si>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</si>
  <si>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</si>
  <si>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</si>
  <si>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</si>
  <si>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</si>
  <si>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</si>
  <si>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</si>
  <si>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</si>
  <si>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</si>
  <si>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</si>
  <si>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</si>
  <si>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</si>
  <si>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</si>
  <si>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</si>
  <si>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</si>
  <si>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</si>
  <si>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</si>
  <si>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</si>
  <si>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</si>
  <si>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</si>
  <si>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</si>
  <si>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</si>
  <si>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Acquisition of Diashowa Newsprint Mill and related assets</t>
  </si>
  <si>
    <t>- operations to be assumed at closing in first quarter 2001</t>
  </si>
  <si>
    <t>- approx. 400,000 tons of newsprint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</si>
</sst>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165" fontId="7" fillId="0" borderId="4" xfId="1" applyNumberFormat="1" applyFont="1" applyFill="1" applyBorder="1"/>
    <xf numFmtId="0" fontId="6" fillId="0" borderId="0" xfId="0" applyFont="1" applyBorder="1" applyAlignment="1">
      <alignment horizontal="center"/>
    </xf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29" xfId="0" applyFill="1" applyBorder="1"/>
    <xf numFmtId="0" fontId="0" fillId="5" borderId="30" xfId="0" applyFill="1" applyBorder="1"/>
    <xf numFmtId="0" fontId="2" fillId="2" borderId="31" xfId="0" applyFont="1" applyFill="1" applyBorder="1" applyAlignment="1">
      <alignment horizontal="left" indent="1"/>
    </xf>
    <xf numFmtId="0" fontId="0" fillId="2" borderId="32" xfId="0" applyFill="1" applyBorder="1"/>
    <xf numFmtId="0" fontId="0" fillId="2" borderId="33" xfId="0" applyFill="1" applyBorder="1"/>
    <xf numFmtId="0" fontId="0" fillId="0" borderId="20" xfId="0" applyBorder="1" applyAlignment="1">
      <alignment horizontal="left" indent="2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25" xfId="0" applyBorder="1" applyAlignment="1">
      <alignment horizontal="left" indent="2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2" fillId="2" borderId="36" xfId="0" applyFont="1" applyFill="1" applyBorder="1" applyAlignment="1">
      <alignment horizontal="left" indent="1"/>
    </xf>
    <xf numFmtId="165" fontId="0" fillId="2" borderId="29" xfId="0" applyNumberFormat="1" applyFill="1" applyBorder="1" applyAlignment="1">
      <alignment horizontal="center"/>
    </xf>
    <xf numFmtId="165" fontId="0" fillId="2" borderId="30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37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9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0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0" xfId="1" quotePrefix="1" applyNumberFormat="1" applyFont="1" applyBorder="1"/>
    <xf numFmtId="165" fontId="13" fillId="0" borderId="4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6387829395736582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649516062723157E-2"/>
          <c:y val="0.14427884062571361"/>
          <c:w val="0.88446329845111538"/>
          <c:h val="0.7280277130423938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365238739363821"/>
                  <c:y val="0.80431307705139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67-4661-BF25-C060036A93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30151438713166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67-4661-BF25-C060036A93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104987737834778"/>
                  <c:y val="0.80265469957293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7-4661-BF25-C060036A93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2642856494408425"/>
                  <c:y val="0.79767956713756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67-4661-BF25-C060036A93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774352815758873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67-4661-BF25-C060036A93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Data!$F$15:$J$15</c:f>
              <c:numCache>
                <c:formatCode>General</c:formatCode>
                <c:ptCount val="5"/>
                <c:pt idx="0">
                  <c:v>91</c:v>
                </c:pt>
                <c:pt idx="1">
                  <c:v>130</c:v>
                </c:pt>
                <c:pt idx="2">
                  <c:v>103</c:v>
                </c:pt>
                <c:pt idx="3" formatCode="_(* #,##0_);_(* \(#,##0\);_(* &quot;-&quot;??_);_(@_)">
                  <c:v>169</c:v>
                </c:pt>
                <c:pt idx="4" formatCode="#,##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7-4661-BF25-C060036A93FD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Data!$F$16:$J$16</c:f>
              <c:numCache>
                <c:formatCode>General</c:formatCode>
                <c:ptCount val="5"/>
                <c:pt idx="0">
                  <c:v>1835</c:v>
                </c:pt>
                <c:pt idx="1">
                  <c:v>3258</c:v>
                </c:pt>
                <c:pt idx="2">
                  <c:v>2199</c:v>
                </c:pt>
                <c:pt idx="3" formatCode="_(* #,##0_);_(* \(#,##0\);_(* &quot;-&quot;??_);_(@_)">
                  <c:v>3063</c:v>
                </c:pt>
                <c:pt idx="4" formatCode="#,##0">
                  <c:v>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7-4661-BF25-C060036A93FD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763645630558019"/>
                  <c:y val="0.504146753450769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67-4661-BF25-C060036A93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629537357778985"/>
                  <c:y val="0.25704850916075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67-4661-BF25-C060036A93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300208411417365"/>
                  <c:y val="0.43781165431251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67-4661-BF25-C060036A93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705274870926274"/>
                  <c:y val="0.28689930377297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67-4661-BF25-C060036A93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367980380535641"/>
                  <c:y val="0.23548960194081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67-4661-BF25-C060036A93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Data!$F$17:$J$17</c:f>
              <c:numCache>
                <c:formatCode>General</c:formatCode>
                <c:ptCount val="5"/>
                <c:pt idx="0">
                  <c:v>52</c:v>
                </c:pt>
                <c:pt idx="1">
                  <c:v>83</c:v>
                </c:pt>
                <c:pt idx="2">
                  <c:v>84</c:v>
                </c:pt>
                <c:pt idx="3" formatCode="_(* #,##0_);_(* \(#,##0\);_(* &quot;-&quot;??_);_(@_)">
                  <c:v>75</c:v>
                </c:pt>
                <c:pt idx="4" formatCode="#,##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67-4661-BF25-C060036A93FD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17811329955348"/>
                  <c:y val="0.490879733623117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67-4661-BF25-C060036A93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154086977723197"/>
                  <c:y val="0.26368201907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67-4661-BF25-C060036A93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824758031361577"/>
                  <c:y val="0.4228862570064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67-4661-BF25-C060036A93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495429084999951"/>
                  <c:y val="0.25373175420384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67-4661-BF25-C060036A93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158134594609318"/>
                  <c:y val="0.22553933707008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67-4661-BF25-C060036A93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Data!$F$18:$J$18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37</c:v>
                </c:pt>
                <c:pt idx="3" formatCode="_(* #,##0_);_(* \(#,##0\);_(* &quot;-&quot;??_);_(@_)">
                  <c:v>36</c:v>
                </c:pt>
                <c:pt idx="4" formatCode="#,##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67-4661-BF25-C060036A93FD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54739965580345"/>
                  <c:y val="0.43947003179096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67-4661-BF25-C060036A93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55027098671849"/>
                  <c:y val="0.1873966550655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167-4661-BF25-C060036A93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60093558180764"/>
                  <c:y val="0.3681598002173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67-4661-BF25-C060036A93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065160017689684"/>
                  <c:y val="0.21558907219934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167-4661-BF25-C060036A93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329458636104848"/>
                  <c:y val="0.18076314515175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67-4661-BF25-C060036A93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Data!$F$19:$J$19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14</c:v>
                </c:pt>
                <c:pt idx="3" formatCode="_(* #,##0_);_(* \(#,##0\);_(* &quot;-&quot;??_);_(@_)">
                  <c:v>13</c:v>
                </c:pt>
                <c:pt idx="4" formatCode="#,##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67-4661-BF25-C060036A93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205048"/>
        <c:axId val="1"/>
        <c:axId val="0"/>
      </c:bar3DChart>
      <c:catAx>
        <c:axId val="18020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05048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865891727220972"/>
          <c:y val="0.93532489784945361"/>
          <c:w val="0.69322799067790131"/>
          <c:h val="5.1409701832150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8423087488339136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873743048169108E-2"/>
          <c:y val="0.14333339165583972"/>
          <c:w val="0.88485742196272865"/>
          <c:h val="0.74333363579656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Data!$F$11:$J$11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Data!$F$12:$J$12</c:f>
              <c:numCache>
                <c:formatCode>General</c:formatCode>
                <c:ptCount val="5"/>
                <c:pt idx="0">
                  <c:v>10153</c:v>
                </c:pt>
                <c:pt idx="1">
                  <c:v>15464</c:v>
                </c:pt>
                <c:pt idx="2">
                  <c:v>12754</c:v>
                </c:pt>
                <c:pt idx="3" formatCode="_(* #,##0_);_(* \(#,##0\);_(* &quot;-&quot;??_);_(@_)">
                  <c:v>16623</c:v>
                </c:pt>
                <c:pt idx="4" formatCode="#,##0">
                  <c:v>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D-45CD-AF8C-69C1D9D97E64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Data!$F$11:$J$11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Data!$F$13:$J$13</c:f>
              <c:numCache>
                <c:formatCode>General</c:formatCode>
                <c:ptCount val="5"/>
                <c:pt idx="0">
                  <c:v>1730</c:v>
                </c:pt>
                <c:pt idx="1">
                  <c:v>3436</c:v>
                </c:pt>
                <c:pt idx="2">
                  <c:v>3781</c:v>
                </c:pt>
                <c:pt idx="3" formatCode="_(* #,##0_);_(* \(#,##0\);_(* &quot;-&quot;??_);_(@_)">
                  <c:v>3695</c:v>
                </c:pt>
                <c:pt idx="4" formatCode="#,##0">
                  <c:v>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D-45CD-AF8C-69C1D9D97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61264"/>
        <c:axId val="1"/>
        <c:axId val="0"/>
      </c:bar3DChart>
      <c:catAx>
        <c:axId val="17936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61264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24967129577149"/>
          <c:y val="0.94333371717680548"/>
          <c:w val="0.19649591972863989"/>
          <c:h val="4.83333530002250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628919253048182"/>
          <c:y val="2.8099241588427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04149263889E-2"/>
          <c:y val="0.13553751825006036"/>
          <c:w val="0.91752707219761342"/>
          <c:h val="0.748762143503382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644366203275992"/>
                  <c:y val="0.83471276483268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1-45E0-8F4D-16554139D4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690848630553199"/>
                  <c:y val="0.82644828201256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1-45E0-8F4D-16554139D4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Data!$F$21:$J$21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 formatCode="_(* #,##0_);_(* \(#,##0\);_(* &quot;-&quot;??_);_(@_)">
                  <c:v>24</c:v>
                </c:pt>
                <c:pt idx="4" formatCode="#,##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5E0-8F4D-16554139D4FF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257767717799467"/>
                  <c:y val="0.78016717821985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1-45E0-8F4D-16554139D4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Data!$F$22:$J$22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24</c:v>
                </c:pt>
                <c:pt idx="3" formatCode="_(* #,##0_);_(* \(#,##0\);_(* &quot;-&quot;??_);_(@_)">
                  <c:v>19</c:v>
                </c:pt>
                <c:pt idx="4" formatCode="#,##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1-45E0-8F4D-16554139D4FF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10333360966989"/>
                  <c:y val="0.59669565961307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1-45E0-8F4D-16554139D4F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86087126550441"/>
                  <c:y val="0.44958786541483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21-45E0-8F4D-16554139D4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Data!$F$23:$J$23</c:f>
              <c:numCache>
                <c:formatCode>General</c:formatCode>
                <c:ptCount val="5"/>
                <c:pt idx="0">
                  <c:v>86</c:v>
                </c:pt>
                <c:pt idx="1">
                  <c:v>126</c:v>
                </c:pt>
                <c:pt idx="2">
                  <c:v>103</c:v>
                </c:pt>
                <c:pt idx="3" formatCode="_(* #,##0_);_(* \(#,##0\);_(* &quot;-&quot;??_);_(@_)">
                  <c:v>124</c:v>
                </c:pt>
                <c:pt idx="4" formatCode="#,##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1-45E0-8F4D-16554139D4FF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974255082953662"/>
                  <c:y val="0.4247944169544573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21-45E0-8F4D-16554139D4F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82525311142088"/>
                  <c:y val="0.18181862204276386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21-45E0-8F4D-16554139D4F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319661701156039"/>
                  <c:y val="0.28099241588427148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21-45E0-8F4D-16554139D4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14530414820996"/>
                  <c:y val="0.1586780701464121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21-45E0-8F4D-16554139D4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922800643009444"/>
                  <c:y val="0.3289264162410001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21-45E0-8F4D-16554139D4FF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Data!$F$24:$J$24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* #,##0_);_(* \(#,##0\);_(* &quot;-&quot;??_);_(@_)">
                  <c:v>0</c:v>
                </c:pt>
                <c:pt idx="4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21-45E0-8F4D-16554139D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59624"/>
        <c:axId val="1"/>
        <c:axId val="0"/>
      </c:bar3DChart>
      <c:catAx>
        <c:axId val="17935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59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81484896215704"/>
          <c:y val="0.94380393805834706"/>
          <c:w val="0.46134085933531682"/>
          <c:h val="4.7934000356728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2245951841456094"/>
          <c:y val="3.025485352205814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8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829440813304557E-2"/>
          <c:y val="0.11146524981810897"/>
          <c:w val="0.90464324037703692"/>
          <c:h val="0.7802567487267626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Data!$F$27:$J$27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Data!$F$28:$J$28</c:f>
              <c:numCache>
                <c:formatCode>_(* #,##0_);_(* \(#,##0\);_(* "-"??_);_(@_)</c:formatCode>
                <c:ptCount val="5"/>
                <c:pt idx="0">
                  <c:v>1758.3315889999999</c:v>
                </c:pt>
                <c:pt idx="1">
                  <c:v>3201.1064700000002</c:v>
                </c:pt>
                <c:pt idx="2">
                  <c:v>1942.3454609999999</c:v>
                </c:pt>
                <c:pt idx="3">
                  <c:v>4952.2060659999997</c:v>
                </c:pt>
                <c:pt idx="4" formatCode="#,##0">
                  <c:v>4273.2712199999996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2-4BAC-9BBC-0E33AC884189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40417532927618"/>
                  <c:y val="0.56051097051391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12-4BAC-9BBC-0E33AC8841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82717584788403"/>
                  <c:y val="0.34076519230107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12-4BAC-9BBC-0E33AC8841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446723228516146"/>
                  <c:y val="0.50955542773992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12-4BAC-9BBC-0E33AC8841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61670131710474"/>
                  <c:y val="7.961803558436353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12-4BAC-9BBC-0E33AC8841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202087664638084"/>
                  <c:y val="0.170382596150537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2-4BAC-9BBC-0E33AC8841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Data!$F$27:$J$27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Data!$F$29:$J$29</c:f>
              <c:numCache>
                <c:formatCode>_(* #,##0_);_(* \(#,##0\);_(* "-"??_);_(@_)</c:formatCode>
                <c:ptCount val="5"/>
                <c:pt idx="0">
                  <c:v>16.046240999999998</c:v>
                </c:pt>
                <c:pt idx="1">
                  <c:v>52.662790999999999</c:v>
                </c:pt>
                <c:pt idx="2">
                  <c:v>48.150655</c:v>
                </c:pt>
                <c:pt idx="3">
                  <c:v>37.589241000000001</c:v>
                </c:pt>
                <c:pt idx="4" formatCode="#,##0">
                  <c:v>53.945233000000002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12-4BAC-9BBC-0E33AC884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58968"/>
        <c:axId val="1"/>
        <c:axId val="0"/>
      </c:bar3DChart>
      <c:catAx>
        <c:axId val="17935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5896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32774208923917"/>
          <c:y val="0.94267754131886428"/>
          <c:w val="0.4542036796345178"/>
          <c:h val="4.617846063893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536481147456695"/>
          <c:y val="3.98724936837725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125849400835708"/>
          <c:y val="0.11004808256721234"/>
          <c:w val="0.87947190501844152"/>
          <c:h val="0.784690675696644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3872925043187"/>
                  <c:y val="0.66507319464532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4-4B6F-9A90-7CF91BD07C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8141145244875"/>
                  <c:y val="0.53748121485725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4-4B6F-9A90-7CF91BD07C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152409365446557"/>
                  <c:y val="0.6459343976771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4-4B6F-9A90-7CF91BD07C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841183466700124"/>
                  <c:y val="0.55821491157281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4-4B6F-9A90-7CF91BD07C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Data!$F$37:$J$37</c:f>
              <c:numCache>
                <c:formatCode>_(* #,##0_);_(* \(#,##0\);_(* "-"??_);_(@_)</c:formatCode>
                <c:ptCount val="5"/>
                <c:pt idx="0">
                  <c:v>90430.383000000002</c:v>
                </c:pt>
                <c:pt idx="1">
                  <c:v>172783.348</c:v>
                </c:pt>
                <c:pt idx="2">
                  <c:v>107852.72</c:v>
                </c:pt>
                <c:pt idx="3">
                  <c:v>150981.58799999999</c:v>
                </c:pt>
                <c:pt idx="4" formatCode="#,##0">
                  <c:v>171949.351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4-4B6F-9A90-7CF91BD07CE5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887469385352958"/>
                  <c:y val="0.464115826479112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4-4B6F-9A90-7CF91BD07C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503397603342826"/>
                  <c:y val="0.15789507498773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4-4B6F-9A90-7CF91BD07C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0132566999754888"/>
                  <c:y val="0.38915553835362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B4-4B6F-9A90-7CF91BD07C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3643846318514"/>
                  <c:y val="0.23764006235528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B4-4B6F-9A90-7CF91BD07C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318059909315331"/>
                  <c:y val="0.1403511777668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4-4B6F-9A90-7CF91BD07C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Data!$F$38:$J$38</c:f>
              <c:numCache>
                <c:formatCode>_(* #,##0_);_(* \(#,##0\);_(* "-"??_);_(@_)</c:formatCode>
                <c:ptCount val="5"/>
                <c:pt idx="0">
                  <c:v>2987.7139999999999</c:v>
                </c:pt>
                <c:pt idx="1">
                  <c:v>3388.933</c:v>
                </c:pt>
                <c:pt idx="2">
                  <c:v>4684.1189999999997</c:v>
                </c:pt>
                <c:pt idx="3">
                  <c:v>3964.01</c:v>
                </c:pt>
                <c:pt idx="4" formatCode="#,##0">
                  <c:v>6572.3270000000002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B4-4B6F-9A90-7CF91BD07CE5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62291744409172"/>
                  <c:y val="0.41148413481653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B4-4B6F-9A90-7CF91BD07C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51065845662729"/>
                  <c:y val="0.11323788206191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B4-4B6F-9A90-7CF91BD07C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377587006390348"/>
                  <c:y val="0.3524728441645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B4-4B6F-9A90-7CF91BD07C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0145993143354"/>
                  <c:y val="0.18500837069270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B4-4B6F-9A90-7CF91BD07C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2268462079229"/>
                  <c:y val="9.88837843357560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B4-4B6F-9A90-7CF91BD07C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Data!$F$39:$J$39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34.1</c:v>
                </c:pt>
                <c:pt idx="3">
                  <c:v>107.57</c:v>
                </c:pt>
                <c:pt idx="4" formatCode="#,##0">
                  <c:v>46.35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B4-4B6F-9A90-7CF91BD07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61920"/>
        <c:axId val="1"/>
        <c:axId val="0"/>
      </c:bar3DChart>
      <c:catAx>
        <c:axId val="1793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61920"/>
        <c:crosses val="autoZero"/>
        <c:crossBetween val="between"/>
        <c:majorUnit val="30000"/>
        <c:minorUnit val="357.13605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09327030720388"/>
          <c:y val="0.9441806504317346"/>
          <c:w val="0.44635848191448013"/>
          <c:h val="4.625209267317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431954997699014"/>
          <c:y val="4.313106611055026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8146989273952"/>
          <c:y val="0.11341872940181738"/>
          <c:w val="0.87403777252292081"/>
          <c:h val="0.7843464244548216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89464008248079"/>
                  <c:y val="0.61501705379858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55-49F9-A70E-A7F1043E99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832975934369342"/>
                  <c:y val="0.670927695053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55-49F9-A70E-A7F1043E99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128636953520456"/>
                  <c:y val="0.1980834147299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55-49F9-A70E-A7F1043E99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766207102906274"/>
                  <c:y val="0.734825570772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55-49F9-A70E-A7F1043E99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90147854437292"/>
                  <c:y val="0.710863867377587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55-49F9-A70E-A7F1043E99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Data!$F$30:$J$30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Data!$F$31:$J$31</c:f>
              <c:numCache>
                <c:formatCode>_(* #,##0_);_(* \(#,##0\);_(* "-"??_);_(@_)</c:formatCode>
                <c:ptCount val="5"/>
                <c:pt idx="0">
                  <c:v>60842.591799999995</c:v>
                </c:pt>
                <c:pt idx="1">
                  <c:v>36861.769800000002</c:v>
                </c:pt>
                <c:pt idx="2">
                  <c:v>213594.89320000002</c:v>
                </c:pt>
                <c:pt idx="3">
                  <c:v>19607.182999999997</c:v>
                </c:pt>
                <c:pt idx="4" formatCode="General">
                  <c:v>25872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5-49F9-A70E-A7F1043E9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611496"/>
        <c:axId val="1"/>
        <c:axId val="0"/>
      </c:bar3DChart>
      <c:catAx>
        <c:axId val="18061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11496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730168358525951"/>
          <c:y val="0.94249366686017255"/>
          <c:w val="0.15038591086056138"/>
          <c:h val="4.95208536824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FE-4B37-B824-F55B83D3E197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FFE-4B37-B824-F55B83D3E197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FFE-4B37-B824-F55B83D3E197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FFE-4B37-B824-F55B83D3E1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692480"/>
        <c:axId val="1"/>
        <c:axId val="0"/>
      </c:bar3DChart>
      <c:catAx>
        <c:axId val="1796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9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22860</xdr:rowOff>
    </xdr:from>
    <xdr:to>
      <xdr:col>15</xdr:col>
      <xdr:colOff>7620</xdr:colOff>
      <xdr:row>57</xdr:row>
      <xdr:rowOff>91440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7620</xdr:rowOff>
    </xdr:from>
    <xdr:to>
      <xdr:col>23</xdr:col>
      <xdr:colOff>7620</xdr:colOff>
      <xdr:row>57</xdr:row>
      <xdr:rowOff>91440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58</xdr:row>
      <xdr:rowOff>91440</xdr:rowOff>
    </xdr:from>
    <xdr:to>
      <xdr:col>6</xdr:col>
      <xdr:colOff>853440</xdr:colOff>
      <xdr:row>87</xdr:row>
      <xdr:rowOff>30480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58</xdr:row>
      <xdr:rowOff>91440</xdr:rowOff>
    </xdr:from>
    <xdr:to>
      <xdr:col>15</xdr:col>
      <xdr:colOff>22860</xdr:colOff>
      <xdr:row>87</xdr:row>
      <xdr:rowOff>22860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693420</xdr:colOff>
      <xdr:row>0</xdr:row>
      <xdr:rowOff>106680</xdr:rowOff>
    </xdr:from>
    <xdr:to>
      <xdr:col>22</xdr:col>
      <xdr:colOff>762000</xdr:colOff>
      <xdr:row>5</xdr:row>
      <xdr:rowOff>129540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37380" y="106680"/>
          <a:ext cx="86106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C7" sqref="C7"/>
    </sheetView>
  </sheetViews>
  <sheetFormatPr defaultRowHeight="13.2" x14ac:dyDescent="0.25"/>
  <cols>
    <col min="1" max="1" width="13.109375" customWidth="1"/>
    <col min="2" max="2" width="12.6640625" customWidth="1"/>
    <col min="3" max="4" width="12.5546875" customWidth="1"/>
    <col min="5" max="6" width="12.6640625" customWidth="1"/>
    <col min="7" max="7" width="12.5546875" customWidth="1"/>
    <col min="8" max="8" width="2.109375" customWidth="1"/>
    <col min="9" max="9" width="14.5546875" customWidth="1"/>
    <col min="10" max="10" width="12.33203125" bestFit="1" customWidth="1"/>
    <col min="11" max="11" width="11" bestFit="1" customWidth="1"/>
    <col min="12" max="12" width="12.33203125" customWidth="1"/>
    <col min="13" max="13" width="12.33203125" bestFit="1" customWidth="1"/>
    <col min="14" max="14" width="11" bestFit="1" customWidth="1"/>
    <col min="15" max="15" width="10" bestFit="1" customWidth="1"/>
    <col min="16" max="16" width="2.33203125" customWidth="1"/>
    <col min="17" max="17" width="14.5546875" customWidth="1"/>
    <col min="18" max="18" width="12" customWidth="1"/>
    <col min="19" max="19" width="11.5546875" bestFit="1" customWidth="1"/>
    <col min="20" max="21" width="12.44140625" bestFit="1" customWidth="1"/>
    <col min="22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42" t="s">
        <v>104</v>
      </c>
      <c r="B8" s="43"/>
      <c r="C8" s="43"/>
      <c r="D8" s="43"/>
      <c r="E8" s="43"/>
      <c r="F8" s="43"/>
      <c r="G8" s="44"/>
      <c r="H8" s="45"/>
      <c r="I8" s="162" t="s">
        <v>63</v>
      </c>
      <c r="J8" s="163"/>
      <c r="K8" s="163"/>
      <c r="L8" s="163"/>
      <c r="M8" s="163"/>
      <c r="N8" s="163"/>
      <c r="O8" s="48"/>
      <c r="P8" s="49"/>
      <c r="Q8" s="162" t="s">
        <v>147</v>
      </c>
      <c r="R8" s="163"/>
      <c r="S8" s="163"/>
      <c r="T8" s="163"/>
      <c r="U8" s="163"/>
      <c r="V8" s="163"/>
      <c r="W8" s="48"/>
    </row>
    <row r="9" spans="1:23" ht="15.6" x14ac:dyDescent="0.3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8" x14ac:dyDescent="0.3">
      <c r="A10" s="155" t="s">
        <v>148</v>
      </c>
      <c r="B10" s="156"/>
      <c r="C10" s="156"/>
      <c r="D10" s="156"/>
      <c r="E10" s="51"/>
      <c r="F10" s="51"/>
      <c r="G10" s="52"/>
      <c r="H10" s="53"/>
      <c r="I10" s="54"/>
      <c r="J10" s="146" t="s">
        <v>130</v>
      </c>
      <c r="K10" s="146" t="s">
        <v>131</v>
      </c>
      <c r="L10" s="146" t="s">
        <v>132</v>
      </c>
      <c r="M10" s="146" t="s">
        <v>133</v>
      </c>
      <c r="N10" s="146" t="s">
        <v>134</v>
      </c>
      <c r="O10" s="96" t="s">
        <v>31</v>
      </c>
      <c r="P10" s="56"/>
      <c r="Q10" s="54"/>
      <c r="R10" s="146" t="s">
        <v>130</v>
      </c>
      <c r="S10" s="146" t="s">
        <v>131</v>
      </c>
      <c r="T10" s="146" t="s">
        <v>132</v>
      </c>
      <c r="U10" s="146" t="s">
        <v>133</v>
      </c>
      <c r="V10" s="146" t="s">
        <v>134</v>
      </c>
      <c r="W10" s="96" t="s">
        <v>31</v>
      </c>
    </row>
    <row r="11" spans="1:23" ht="16.8" x14ac:dyDescent="0.3">
      <c r="A11" s="157"/>
      <c r="B11" s="158" t="s">
        <v>149</v>
      </c>
      <c r="C11" s="154"/>
      <c r="D11" s="154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5" t="s">
        <v>145</v>
      </c>
      <c r="R11" s="43"/>
      <c r="S11" s="43"/>
      <c r="T11" s="43"/>
      <c r="U11" s="43"/>
      <c r="V11" s="43"/>
      <c r="W11" s="44"/>
    </row>
    <row r="12" spans="1:23" s="20" customFormat="1" ht="16.8" x14ac:dyDescent="0.3">
      <c r="A12" s="159"/>
      <c r="B12" s="154" t="s">
        <v>150</v>
      </c>
      <c r="C12" s="147"/>
      <c r="D12" s="147"/>
      <c r="E12" s="59"/>
      <c r="F12" s="59"/>
      <c r="G12" s="60"/>
      <c r="H12" s="61"/>
      <c r="I12" s="62" t="s">
        <v>64</v>
      </c>
      <c r="J12" s="147">
        <f>Data!F12</f>
        <v>10153</v>
      </c>
      <c r="K12" s="147">
        <f>Data!G12</f>
        <v>15464</v>
      </c>
      <c r="L12" s="147">
        <f>Data!H12</f>
        <v>12754</v>
      </c>
      <c r="M12" s="147">
        <f>Data!I12</f>
        <v>16623</v>
      </c>
      <c r="N12" s="147">
        <f>Data!J12</f>
        <v>19791</v>
      </c>
      <c r="O12" s="148">
        <f>SUM(J12:N12)</f>
        <v>74785</v>
      </c>
      <c r="P12" s="61"/>
      <c r="Q12" s="62" t="s">
        <v>64</v>
      </c>
      <c r="R12" s="151">
        <f>Data!F28</f>
        <v>1758.3315889999999</v>
      </c>
      <c r="S12" s="151">
        <f>Data!G28</f>
        <v>3201.1064700000002</v>
      </c>
      <c r="T12" s="151">
        <f>Data!H28</f>
        <v>1942.3454609999999</v>
      </c>
      <c r="U12" s="151">
        <f>Data!I28</f>
        <v>4952.2060659999997</v>
      </c>
      <c r="V12" s="151">
        <f>Data!J28</f>
        <v>4273.2712199999996</v>
      </c>
      <c r="W12" s="148">
        <f>SUM(R12:V12)</f>
        <v>16127.260805999998</v>
      </c>
    </row>
    <row r="13" spans="1:23" s="20" customFormat="1" ht="16.8" x14ac:dyDescent="0.3">
      <c r="A13" s="159"/>
      <c r="B13" s="160"/>
      <c r="C13" s="147"/>
      <c r="D13" s="147"/>
      <c r="E13" s="59"/>
      <c r="F13" s="59"/>
      <c r="G13" s="60"/>
      <c r="H13" s="61"/>
      <c r="I13" s="62" t="s">
        <v>71</v>
      </c>
      <c r="J13" s="147">
        <f>Data!F13</f>
        <v>1730</v>
      </c>
      <c r="K13" s="147">
        <f>Data!G13</f>
        <v>3436</v>
      </c>
      <c r="L13" s="147">
        <f>Data!H13</f>
        <v>3781</v>
      </c>
      <c r="M13" s="147">
        <f>Data!I13</f>
        <v>3695</v>
      </c>
      <c r="N13" s="147">
        <f>Data!J13</f>
        <v>4599</v>
      </c>
      <c r="O13" s="148">
        <f>SUM(J13:N13)</f>
        <v>17241</v>
      </c>
      <c r="P13" s="61"/>
      <c r="Q13" s="62" t="s">
        <v>71</v>
      </c>
      <c r="R13" s="151">
        <f>Data!F29</f>
        <v>16.046240999999998</v>
      </c>
      <c r="S13" s="151">
        <f>Data!G29</f>
        <v>52.662790999999999</v>
      </c>
      <c r="T13" s="151">
        <f>Data!H29</f>
        <v>48.150655</v>
      </c>
      <c r="U13" s="151">
        <f>Data!I29</f>
        <v>37.589241000000001</v>
      </c>
      <c r="V13" s="151">
        <f>Data!J29</f>
        <v>53.945233000000002</v>
      </c>
      <c r="W13" s="148">
        <f t="shared" ref="W13:W22" si="0">SUM(R13:V13)</f>
        <v>208.394161</v>
      </c>
    </row>
    <row r="14" spans="1:23" s="20" customFormat="1" ht="16.8" x14ac:dyDescent="0.3">
      <c r="A14" s="155" t="s">
        <v>105</v>
      </c>
      <c r="B14" s="156"/>
      <c r="C14" s="156"/>
      <c r="D14" s="147"/>
      <c r="E14" s="59"/>
      <c r="F14" s="59"/>
      <c r="G14" s="60"/>
      <c r="H14" s="64"/>
      <c r="I14" s="58"/>
      <c r="J14" s="147"/>
      <c r="K14" s="147"/>
      <c r="L14" s="147"/>
      <c r="M14" s="149"/>
      <c r="N14" s="149"/>
      <c r="O14" s="150"/>
      <c r="P14" s="61"/>
      <c r="Q14" s="145" t="s">
        <v>146</v>
      </c>
      <c r="R14" s="147"/>
      <c r="S14" s="147"/>
      <c r="T14" s="147"/>
      <c r="U14" s="147"/>
      <c r="V14" s="147"/>
      <c r="W14" s="148"/>
    </row>
    <row r="15" spans="1:23" s="20" customFormat="1" ht="16.8" x14ac:dyDescent="0.3">
      <c r="A15" s="157"/>
      <c r="B15" s="158" t="s">
        <v>106</v>
      </c>
      <c r="C15" s="154"/>
      <c r="D15" s="147"/>
      <c r="E15" s="59"/>
      <c r="F15" s="59"/>
      <c r="G15" s="60"/>
      <c r="H15" s="61"/>
      <c r="I15" s="66" t="s">
        <v>32</v>
      </c>
      <c r="J15" s="147"/>
      <c r="K15" s="147"/>
      <c r="L15" s="147"/>
      <c r="M15" s="147"/>
      <c r="N15" s="147"/>
      <c r="O15" s="148"/>
      <c r="P15" s="61"/>
      <c r="Q15" s="62" t="s">
        <v>5</v>
      </c>
      <c r="R15" s="151">
        <f>+Data!F37</f>
        <v>90430.383000000002</v>
      </c>
      <c r="S15" s="151">
        <f>+Data!G37</f>
        <v>172783.348</v>
      </c>
      <c r="T15" s="151">
        <f>+Data!H37</f>
        <v>107852.72</v>
      </c>
      <c r="U15" s="151">
        <f>+Data!I37</f>
        <v>150981.58799999999</v>
      </c>
      <c r="V15" s="151">
        <f>+Data!J37</f>
        <v>171949.351</v>
      </c>
      <c r="W15" s="148">
        <f t="shared" si="0"/>
        <v>693997.39</v>
      </c>
    </row>
    <row r="16" spans="1:23" s="20" customFormat="1" ht="16.8" x14ac:dyDescent="0.3">
      <c r="A16" s="159"/>
      <c r="B16" s="147" t="s">
        <v>107</v>
      </c>
      <c r="C16" s="147"/>
      <c r="D16" s="147"/>
      <c r="E16" s="59"/>
      <c r="F16" s="59"/>
      <c r="G16" s="60"/>
      <c r="H16" s="61"/>
      <c r="I16" s="62" t="s">
        <v>0</v>
      </c>
      <c r="J16" s="147">
        <f>Data!F15</f>
        <v>91</v>
      </c>
      <c r="K16" s="147">
        <f>Data!G15</f>
        <v>130</v>
      </c>
      <c r="L16" s="147">
        <f>Data!H15</f>
        <v>103</v>
      </c>
      <c r="M16" s="147">
        <f>Data!I15</f>
        <v>169</v>
      </c>
      <c r="N16" s="147">
        <f>Data!J15</f>
        <v>145</v>
      </c>
      <c r="O16" s="148">
        <f>SUM(J16:N16)</f>
        <v>638</v>
      </c>
      <c r="P16" s="61"/>
      <c r="Q16" s="62" t="s">
        <v>4</v>
      </c>
      <c r="R16" s="151">
        <f>+Data!F38</f>
        <v>2987.7139999999999</v>
      </c>
      <c r="S16" s="151">
        <f>+Data!G38</f>
        <v>3388.933</v>
      </c>
      <c r="T16" s="151">
        <f>+Data!H38</f>
        <v>4684.1189999999997</v>
      </c>
      <c r="U16" s="151">
        <f>+Data!I38</f>
        <v>3964.01</v>
      </c>
      <c r="V16" s="151">
        <f>+Data!J38</f>
        <v>6572.3270000000002</v>
      </c>
      <c r="W16" s="148">
        <f t="shared" si="0"/>
        <v>21597.102999999999</v>
      </c>
    </row>
    <row r="17" spans="1:23" s="20" customFormat="1" ht="16.8" x14ac:dyDescent="0.3">
      <c r="A17" s="159"/>
      <c r="B17" s="158"/>
      <c r="C17" s="147"/>
      <c r="D17" s="147"/>
      <c r="E17" s="59"/>
      <c r="F17" s="59"/>
      <c r="G17" s="60"/>
      <c r="H17" s="61"/>
      <c r="I17" s="62" t="s">
        <v>5</v>
      </c>
      <c r="J17" s="147">
        <f>Data!F16</f>
        <v>1835</v>
      </c>
      <c r="K17" s="147">
        <f>Data!G16</f>
        <v>3258</v>
      </c>
      <c r="L17" s="147">
        <f>Data!H16</f>
        <v>2199</v>
      </c>
      <c r="M17" s="147">
        <f>Data!I16</f>
        <v>3063</v>
      </c>
      <c r="N17" s="147">
        <f>Data!J16</f>
        <v>3322</v>
      </c>
      <c r="O17" s="148">
        <f t="shared" ref="O17:O26" si="1">SUM(J17:N17)</f>
        <v>13677</v>
      </c>
      <c r="P17" s="61"/>
      <c r="Q17" s="62" t="s">
        <v>13</v>
      </c>
      <c r="R17" s="151">
        <f>+Data!F39</f>
        <v>5</v>
      </c>
      <c r="S17" s="151">
        <f>+Data!G39</f>
        <v>5</v>
      </c>
      <c r="T17" s="151">
        <f>+Data!H39</f>
        <v>34.1</v>
      </c>
      <c r="U17" s="151">
        <f>+Data!I39</f>
        <v>107.57</v>
      </c>
      <c r="V17" s="151">
        <f>+Data!J39</f>
        <v>46.35</v>
      </c>
      <c r="W17" s="148">
        <f t="shared" si="0"/>
        <v>198.01999999999998</v>
      </c>
    </row>
    <row r="18" spans="1:23" s="20" customFormat="1" ht="16.8" x14ac:dyDescent="0.3">
      <c r="A18" s="159"/>
      <c r="B18" s="147"/>
      <c r="C18" s="147"/>
      <c r="D18" s="147"/>
      <c r="E18" s="59"/>
      <c r="F18" s="59"/>
      <c r="G18" s="60"/>
      <c r="H18" s="61"/>
      <c r="I18" s="62" t="s">
        <v>4</v>
      </c>
      <c r="J18" s="147">
        <f>Data!F17</f>
        <v>52</v>
      </c>
      <c r="K18" s="147">
        <f>Data!G17</f>
        <v>83</v>
      </c>
      <c r="L18" s="147">
        <f>Data!H17</f>
        <v>84</v>
      </c>
      <c r="M18" s="147">
        <f>Data!I17</f>
        <v>75</v>
      </c>
      <c r="N18" s="147">
        <f>Data!J17</f>
        <v>83</v>
      </c>
      <c r="O18" s="148">
        <f t="shared" si="1"/>
        <v>377</v>
      </c>
      <c r="P18" s="61"/>
      <c r="Q18" s="65" t="s">
        <v>129</v>
      </c>
      <c r="R18" s="147">
        <f>Data!F31</f>
        <v>60842.591799999995</v>
      </c>
      <c r="S18" s="147">
        <f>Data!G31</f>
        <v>36861.769800000002</v>
      </c>
      <c r="T18" s="147">
        <f>Data!H31</f>
        <v>213594.89320000002</v>
      </c>
      <c r="U18" s="147">
        <f>Data!I31</f>
        <v>19607.182999999997</v>
      </c>
      <c r="V18" s="147">
        <f>Data!J31</f>
        <v>25872</v>
      </c>
      <c r="W18" s="148">
        <f t="shared" si="0"/>
        <v>356778.43780000001</v>
      </c>
    </row>
    <row r="19" spans="1:23" s="20" customFormat="1" ht="16.8" x14ac:dyDescent="0.3">
      <c r="A19" s="155" t="s">
        <v>108</v>
      </c>
      <c r="B19" s="147"/>
      <c r="C19" s="147"/>
      <c r="D19" s="147"/>
      <c r="E19" s="59"/>
      <c r="F19" s="59"/>
      <c r="G19" s="60"/>
      <c r="H19" s="61"/>
      <c r="I19" s="62" t="s">
        <v>3</v>
      </c>
      <c r="J19" s="147">
        <f>Data!F18</f>
        <v>13</v>
      </c>
      <c r="K19" s="147">
        <f>Data!G18</f>
        <v>27</v>
      </c>
      <c r="L19" s="147">
        <f>Data!H18</f>
        <v>37</v>
      </c>
      <c r="M19" s="147">
        <f>Data!I18</f>
        <v>36</v>
      </c>
      <c r="N19" s="147">
        <f>Data!J18</f>
        <v>19</v>
      </c>
      <c r="O19" s="148">
        <f t="shared" si="1"/>
        <v>132</v>
      </c>
      <c r="P19" s="61"/>
      <c r="Q19" s="62" t="s">
        <v>40</v>
      </c>
      <c r="R19" s="151">
        <f>Data!F32</f>
        <v>0</v>
      </c>
      <c r="S19" s="151">
        <f>Data!G32</f>
        <v>0</v>
      </c>
      <c r="T19" s="151">
        <f>Data!H32</f>
        <v>0</v>
      </c>
      <c r="U19" s="151">
        <f>Data!I32</f>
        <v>0</v>
      </c>
      <c r="V19" s="151">
        <f>Data!J32</f>
        <v>0</v>
      </c>
      <c r="W19" s="148">
        <f t="shared" si="0"/>
        <v>0</v>
      </c>
    </row>
    <row r="20" spans="1:23" s="20" customFormat="1" ht="16.8" x14ac:dyDescent="0.3">
      <c r="A20" s="161"/>
      <c r="B20" s="147" t="s">
        <v>109</v>
      </c>
      <c r="C20" s="147"/>
      <c r="D20" s="147"/>
      <c r="E20" s="59"/>
      <c r="F20" s="59"/>
      <c r="G20" s="60"/>
      <c r="H20" s="61"/>
      <c r="I20" s="62" t="s">
        <v>13</v>
      </c>
      <c r="J20" s="147">
        <f>Data!F19</f>
        <v>2</v>
      </c>
      <c r="K20" s="147">
        <f>Data!G19</f>
        <v>2</v>
      </c>
      <c r="L20" s="147">
        <f>Data!H19</f>
        <v>14</v>
      </c>
      <c r="M20" s="147">
        <f>Data!I19</f>
        <v>13</v>
      </c>
      <c r="N20" s="147">
        <f>Data!J19</f>
        <v>14</v>
      </c>
      <c r="O20" s="148">
        <f t="shared" si="1"/>
        <v>45</v>
      </c>
      <c r="P20" s="61"/>
      <c r="Q20" s="62" t="s">
        <v>70</v>
      </c>
      <c r="R20" s="151">
        <f>Data!F33</f>
        <v>0</v>
      </c>
      <c r="S20" s="151">
        <f>Data!G33</f>
        <v>0</v>
      </c>
      <c r="T20" s="151">
        <f>Data!H33</f>
        <v>0</v>
      </c>
      <c r="U20" s="151">
        <f>Data!I33</f>
        <v>0</v>
      </c>
      <c r="V20" s="151">
        <f>Data!J33</f>
        <v>0</v>
      </c>
      <c r="W20" s="148">
        <f t="shared" si="0"/>
        <v>0</v>
      </c>
    </row>
    <row r="21" spans="1:23" s="20" customFormat="1" ht="16.8" x14ac:dyDescent="0.3">
      <c r="A21" s="159"/>
      <c r="B21" s="147"/>
      <c r="C21" s="147"/>
      <c r="D21" s="147"/>
      <c r="E21" s="59"/>
      <c r="F21" s="59"/>
      <c r="G21" s="60"/>
      <c r="H21" s="61"/>
      <c r="I21" s="58"/>
      <c r="J21" s="147"/>
      <c r="K21" s="147"/>
      <c r="L21" s="147"/>
      <c r="M21" s="147"/>
      <c r="N21" s="147"/>
      <c r="O21" s="148"/>
      <c r="P21" s="61"/>
      <c r="Q21" s="62" t="s">
        <v>39</v>
      </c>
      <c r="R21" s="151">
        <f>Data!F34</f>
        <v>0</v>
      </c>
      <c r="S21" s="151">
        <f>Data!G34</f>
        <v>0</v>
      </c>
      <c r="T21" s="151">
        <f>Data!H34</f>
        <v>0</v>
      </c>
      <c r="U21" s="151">
        <f>Data!I34</f>
        <v>0</v>
      </c>
      <c r="V21" s="151">
        <f>Data!J34</f>
        <v>0</v>
      </c>
      <c r="W21" s="148">
        <f t="shared" si="0"/>
        <v>0</v>
      </c>
    </row>
    <row r="22" spans="1:23" s="20" customFormat="1" ht="16.8" x14ac:dyDescent="0.3">
      <c r="A22" s="155" t="s">
        <v>110</v>
      </c>
      <c r="B22" s="147"/>
      <c r="C22" s="147"/>
      <c r="D22" s="147"/>
      <c r="E22" s="59"/>
      <c r="F22" s="59"/>
      <c r="G22" s="60"/>
      <c r="H22" s="61"/>
      <c r="I22" s="66" t="s">
        <v>33</v>
      </c>
      <c r="J22" s="147"/>
      <c r="K22" s="147"/>
      <c r="L22" s="147"/>
      <c r="M22" s="147"/>
      <c r="N22" s="147"/>
      <c r="O22" s="148"/>
      <c r="P22" s="61"/>
      <c r="Q22" s="67" t="s">
        <v>41</v>
      </c>
      <c r="R22" s="152">
        <f>Data!F35</f>
        <v>0</v>
      </c>
      <c r="S22" s="152">
        <f>Data!G35</f>
        <v>0</v>
      </c>
      <c r="T22" s="152">
        <f>Data!H35</f>
        <v>0</v>
      </c>
      <c r="U22" s="152">
        <f>Data!I35</f>
        <v>0</v>
      </c>
      <c r="V22" s="152">
        <f>Data!J35</f>
        <v>0</v>
      </c>
      <c r="W22" s="153">
        <f t="shared" si="0"/>
        <v>0</v>
      </c>
    </row>
    <row r="23" spans="1:23" s="20" customFormat="1" ht="16.8" x14ac:dyDescent="0.3">
      <c r="A23" s="155"/>
      <c r="B23" s="147"/>
      <c r="C23" s="147"/>
      <c r="D23" s="147"/>
      <c r="E23" s="59"/>
      <c r="F23" s="59"/>
      <c r="G23" s="60"/>
      <c r="H23" s="61"/>
      <c r="I23" s="62" t="s">
        <v>40</v>
      </c>
      <c r="J23" s="147">
        <f>Data!F21</f>
        <v>5</v>
      </c>
      <c r="K23" s="147">
        <f>Data!G21</f>
        <v>17</v>
      </c>
      <c r="L23" s="147">
        <f>Data!H21</f>
        <v>9</v>
      </c>
      <c r="M23" s="147">
        <f>Data!I21</f>
        <v>24</v>
      </c>
      <c r="N23" s="147">
        <f>Data!J21</f>
        <v>4</v>
      </c>
      <c r="O23" s="148">
        <f t="shared" si="1"/>
        <v>59</v>
      </c>
      <c r="P23" s="61"/>
      <c r="Q23" s="86" t="s">
        <v>111</v>
      </c>
      <c r="R23" s="59"/>
      <c r="S23" s="59"/>
      <c r="T23" s="59"/>
      <c r="U23" s="59"/>
      <c r="V23" s="59"/>
      <c r="W23" s="59"/>
    </row>
    <row r="24" spans="1:23" s="20" customFormat="1" ht="16.8" x14ac:dyDescent="0.3">
      <c r="A24" s="50"/>
      <c r="B24" s="63"/>
      <c r="C24" s="59"/>
      <c r="D24" s="59"/>
      <c r="E24" s="59"/>
      <c r="F24" s="59"/>
      <c r="G24" s="60"/>
      <c r="H24" s="61"/>
      <c r="I24" s="62" t="s">
        <v>70</v>
      </c>
      <c r="J24" s="147">
        <f>Data!F22</f>
        <v>6</v>
      </c>
      <c r="K24" s="147">
        <f>Data!G22</f>
        <v>17</v>
      </c>
      <c r="L24" s="147">
        <f>Data!H22</f>
        <v>24</v>
      </c>
      <c r="M24" s="147">
        <f>Data!I22</f>
        <v>19</v>
      </c>
      <c r="N24" s="147">
        <f>Data!J22</f>
        <v>29</v>
      </c>
      <c r="O24" s="148">
        <f t="shared" si="1"/>
        <v>95</v>
      </c>
      <c r="P24" s="61"/>
      <c r="Q24" s="68"/>
      <c r="R24" s="164" t="s">
        <v>19</v>
      </c>
      <c r="S24" s="164"/>
      <c r="T24" s="164"/>
      <c r="U24" s="164"/>
      <c r="V24" s="69"/>
      <c r="W24" s="70"/>
    </row>
    <row r="25" spans="1:23" ht="16.8" x14ac:dyDescent="0.3">
      <c r="A25" s="71"/>
      <c r="B25" s="43"/>
      <c r="C25" s="43"/>
      <c r="D25" s="43"/>
      <c r="E25" s="43"/>
      <c r="F25" s="43"/>
      <c r="G25" s="44"/>
      <c r="H25" s="49"/>
      <c r="I25" s="62" t="s">
        <v>39</v>
      </c>
      <c r="J25" s="147">
        <f>Data!F23</f>
        <v>86</v>
      </c>
      <c r="K25" s="147">
        <f>Data!G23</f>
        <v>126</v>
      </c>
      <c r="L25" s="147">
        <f>Data!H23</f>
        <v>103</v>
      </c>
      <c r="M25" s="147">
        <f>Data!I23</f>
        <v>124</v>
      </c>
      <c r="N25" s="147">
        <f>Data!J23</f>
        <v>86</v>
      </c>
      <c r="O25" s="148">
        <f t="shared" si="1"/>
        <v>525</v>
      </c>
      <c r="P25" s="49"/>
      <c r="Q25" s="54"/>
      <c r="R25" s="43"/>
      <c r="S25" s="43"/>
      <c r="T25" s="43"/>
      <c r="U25" s="146" t="s">
        <v>133</v>
      </c>
      <c r="V25" s="146" t="s">
        <v>134</v>
      </c>
      <c r="W25" s="44"/>
    </row>
    <row r="26" spans="1:23" ht="16.8" x14ac:dyDescent="0.3">
      <c r="A26" s="71"/>
      <c r="B26" s="43"/>
      <c r="C26" s="43"/>
      <c r="D26" s="43"/>
      <c r="E26" s="43"/>
      <c r="F26" s="43"/>
      <c r="G26" s="44"/>
      <c r="H26" s="49"/>
      <c r="I26" s="62" t="s">
        <v>41</v>
      </c>
      <c r="J26" s="147">
        <f>Data!F24</f>
        <v>0</v>
      </c>
      <c r="K26" s="147">
        <f>Data!G24</f>
        <v>0</v>
      </c>
      <c r="L26" s="147">
        <f>Data!H24</f>
        <v>0</v>
      </c>
      <c r="M26" s="147">
        <f>Data!I24</f>
        <v>0</v>
      </c>
      <c r="N26" s="147">
        <f>Data!J24</f>
        <v>1</v>
      </c>
      <c r="O26" s="148">
        <f t="shared" si="1"/>
        <v>1</v>
      </c>
      <c r="P26" s="49"/>
      <c r="Q26" s="73"/>
      <c r="R26" s="94" t="s">
        <v>65</v>
      </c>
      <c r="S26" s="74"/>
      <c r="T26" s="43"/>
      <c r="U26" s="154">
        <v>14</v>
      </c>
      <c r="V26" s="154">
        <v>8</v>
      </c>
      <c r="W26" s="44"/>
    </row>
    <row r="27" spans="1:23" ht="16.8" x14ac:dyDescent="0.3">
      <c r="A27" s="71"/>
      <c r="B27" s="43"/>
      <c r="C27" s="43"/>
      <c r="D27" s="43"/>
      <c r="E27" s="43"/>
      <c r="F27" s="43"/>
      <c r="G27" s="44"/>
      <c r="H27" s="49"/>
      <c r="I27" s="75"/>
      <c r="J27" s="72"/>
      <c r="K27" s="72"/>
      <c r="L27" s="72"/>
      <c r="M27" s="72"/>
      <c r="N27" s="72"/>
      <c r="O27" s="76"/>
      <c r="P27" s="49"/>
      <c r="Q27" s="77"/>
      <c r="R27" s="55"/>
      <c r="S27" s="74"/>
      <c r="T27" s="43"/>
      <c r="U27" s="154"/>
      <c r="V27" s="154"/>
      <c r="W27" s="44"/>
    </row>
    <row r="28" spans="1:23" ht="16.8" x14ac:dyDescent="0.3">
      <c r="A28" s="71"/>
      <c r="B28" s="43"/>
      <c r="C28" s="43"/>
      <c r="D28" s="43"/>
      <c r="E28" s="43"/>
      <c r="F28" s="43"/>
      <c r="G28" s="44"/>
      <c r="H28" s="49"/>
      <c r="I28" s="75"/>
      <c r="J28" s="72"/>
      <c r="K28" s="72"/>
      <c r="L28" s="72"/>
      <c r="M28" s="72"/>
      <c r="N28" s="72"/>
      <c r="O28" s="76"/>
      <c r="P28" s="49"/>
      <c r="Q28" s="73"/>
      <c r="R28" s="94" t="s">
        <v>80</v>
      </c>
      <c r="S28" s="74"/>
      <c r="T28" s="43"/>
      <c r="U28" s="154">
        <v>22</v>
      </c>
      <c r="V28" s="154">
        <v>33</v>
      </c>
      <c r="W28" s="44"/>
    </row>
    <row r="29" spans="1:23" ht="15" x14ac:dyDescent="0.25">
      <c r="A29" s="78"/>
      <c r="B29" s="79"/>
      <c r="C29" s="79"/>
      <c r="D29" s="79"/>
      <c r="E29" s="79"/>
      <c r="F29" s="79"/>
      <c r="G29" s="80"/>
      <c r="H29" s="49"/>
      <c r="I29" s="81"/>
      <c r="J29" s="82"/>
      <c r="K29" s="82"/>
      <c r="L29" s="82"/>
      <c r="M29" s="82"/>
      <c r="N29" s="82"/>
      <c r="O29" s="83"/>
      <c r="P29" s="49"/>
      <c r="Q29" s="84"/>
      <c r="R29" s="85"/>
      <c r="S29" s="85"/>
      <c r="T29" s="79"/>
      <c r="U29" s="79"/>
      <c r="V29" s="79"/>
      <c r="W29" s="80"/>
    </row>
    <row r="30" spans="1:23" x14ac:dyDescent="0.25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5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5">
      <c r="A32" s="19"/>
    </row>
    <row r="33" spans="1:1" x14ac:dyDescent="0.25">
      <c r="A33" s="19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21"/>
    </row>
    <row r="47" spans="1:1" x14ac:dyDescent="0.25">
      <c r="A47" s="21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17"/>
    </row>
    <row r="69" spans="1:1" x14ac:dyDescent="0.25">
      <c r="A69" s="10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5"/>
    </row>
    <row r="77" spans="1:1" x14ac:dyDescent="0.25">
      <c r="A77" s="13"/>
    </row>
    <row r="78" spans="1:1" x14ac:dyDescent="0.25">
      <c r="A78" s="21"/>
    </row>
    <row r="79" spans="1:1" x14ac:dyDescent="0.25">
      <c r="A79" s="21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ht="12" customHeight="1" x14ac:dyDescent="0.25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&amp;L&amp;18Global Risk Management Operations
Contact:    Sally Beck x35926&amp;C&amp;18Weekly Report
Week of January 26 - February 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E11" workbookViewId="0">
      <selection activeCell="C7" sqref="C7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6" max="6" width="16.44140625" bestFit="1" customWidth="1"/>
    <col min="7" max="7" width="22.88671875" customWidth="1"/>
    <col min="8" max="8" width="23.88671875" customWidth="1"/>
    <col min="9" max="9" width="17.44140625" style="20" customWidth="1"/>
    <col min="10" max="10" width="12.6640625" bestFit="1" customWidth="1"/>
    <col min="11" max="11" width="3.33203125" customWidth="1"/>
    <col min="12" max="12" width="12.109375" bestFit="1" customWidth="1"/>
  </cols>
  <sheetData>
    <row r="1" spans="1:12" hidden="1" x14ac:dyDescent="0.25">
      <c r="A1" s="7" t="s">
        <v>63</v>
      </c>
      <c r="E1" t="s">
        <v>77</v>
      </c>
    </row>
    <row r="2" spans="1:12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2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2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2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2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2" hidden="1" x14ac:dyDescent="0.25">
      <c r="A7" s="7" t="s">
        <v>54</v>
      </c>
      <c r="B7">
        <v>5</v>
      </c>
    </row>
    <row r="8" spans="1:12" hidden="1" x14ac:dyDescent="0.25">
      <c r="A8" s="7" t="s">
        <v>56</v>
      </c>
      <c r="B8">
        <v>10</v>
      </c>
    </row>
    <row r="9" spans="1:12" hidden="1" x14ac:dyDescent="0.25">
      <c r="A9" s="7" t="s">
        <v>55</v>
      </c>
      <c r="B9">
        <v>20</v>
      </c>
    </row>
    <row r="10" spans="1:12" x14ac:dyDescent="0.25">
      <c r="E10" s="103" t="s">
        <v>63</v>
      </c>
    </row>
    <row r="11" spans="1:12" ht="13.8" x14ac:dyDescent="0.25">
      <c r="A11" s="7" t="s">
        <v>62</v>
      </c>
      <c r="B11">
        <v>50</v>
      </c>
      <c r="F11" s="100" t="s">
        <v>130</v>
      </c>
      <c r="G11" s="100" t="s">
        <v>131</v>
      </c>
      <c r="H11" s="100" t="s">
        <v>132</v>
      </c>
      <c r="I11" s="100" t="s">
        <v>133</v>
      </c>
      <c r="J11" s="100" t="s">
        <v>134</v>
      </c>
    </row>
    <row r="12" spans="1:12" x14ac:dyDescent="0.25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L12" s="101" t="s">
        <v>81</v>
      </c>
    </row>
    <row r="13" spans="1:12" x14ac:dyDescent="0.25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L13" s="101" t="s">
        <v>82</v>
      </c>
    </row>
    <row r="14" spans="1:12" ht="13.8" x14ac:dyDescent="0.25">
      <c r="A14" s="7" t="s">
        <v>57</v>
      </c>
      <c r="B14">
        <v>20</v>
      </c>
      <c r="F14" s="100" t="s">
        <v>130</v>
      </c>
      <c r="G14" s="100" t="s">
        <v>131</v>
      </c>
      <c r="H14" s="100" t="s">
        <v>132</v>
      </c>
      <c r="I14" s="100" t="s">
        <v>133</v>
      </c>
      <c r="J14" s="100" t="s">
        <v>134</v>
      </c>
      <c r="L14" s="102"/>
    </row>
    <row r="15" spans="1:12" x14ac:dyDescent="0.25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L15" s="101" t="s">
        <v>99</v>
      </c>
    </row>
    <row r="16" spans="1:12" x14ac:dyDescent="0.25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L16" s="101" t="s">
        <v>100</v>
      </c>
    </row>
    <row r="17" spans="1:12" x14ac:dyDescent="0.25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L17" s="101" t="s">
        <v>101</v>
      </c>
    </row>
    <row r="18" spans="1:12" x14ac:dyDescent="0.25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L18" s="101" t="s">
        <v>102</v>
      </c>
    </row>
    <row r="19" spans="1:12" x14ac:dyDescent="0.25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L19" s="101" t="s">
        <v>103</v>
      </c>
    </row>
    <row r="20" spans="1:12" ht="13.8" x14ac:dyDescent="0.25">
      <c r="A20" s="7" t="s">
        <v>13</v>
      </c>
      <c r="B20">
        <v>10</v>
      </c>
      <c r="F20" s="100" t="s">
        <v>130</v>
      </c>
      <c r="G20" s="100" t="s">
        <v>131</v>
      </c>
      <c r="H20" s="100" t="s">
        <v>132</v>
      </c>
      <c r="I20" s="100" t="s">
        <v>133</v>
      </c>
      <c r="J20" s="100" t="s">
        <v>134</v>
      </c>
      <c r="L20" s="102"/>
    </row>
    <row r="21" spans="1:12" x14ac:dyDescent="0.25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L21" s="101" t="s">
        <v>100</v>
      </c>
    </row>
    <row r="22" spans="1:12" x14ac:dyDescent="0.25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L22" s="101" t="s">
        <v>100</v>
      </c>
    </row>
    <row r="23" spans="1:12" x14ac:dyDescent="0.25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L23" s="101" t="s">
        <v>100</v>
      </c>
    </row>
    <row r="24" spans="1:12" x14ac:dyDescent="0.25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L24" s="101" t="s">
        <v>100</v>
      </c>
    </row>
    <row r="25" spans="1:12" x14ac:dyDescent="0.25">
      <c r="A25" s="7" t="s">
        <v>69</v>
      </c>
      <c r="B25">
        <v>1</v>
      </c>
      <c r="L25" s="102"/>
    </row>
    <row r="26" spans="1:12" x14ac:dyDescent="0.25">
      <c r="A26" s="7" t="s">
        <v>64</v>
      </c>
      <c r="B26">
        <v>1300</v>
      </c>
      <c r="E26" s="103" t="s">
        <v>94</v>
      </c>
      <c r="L26" s="102"/>
    </row>
    <row r="27" spans="1:12" ht="13.8" x14ac:dyDescent="0.25">
      <c r="A27" s="7" t="s">
        <v>71</v>
      </c>
      <c r="B27">
        <v>250</v>
      </c>
      <c r="F27" s="100" t="s">
        <v>130</v>
      </c>
      <c r="G27" s="100" t="s">
        <v>131</v>
      </c>
      <c r="H27" s="100" t="s">
        <v>132</v>
      </c>
      <c r="I27" s="100" t="s">
        <v>133</v>
      </c>
      <c r="J27" s="100" t="s">
        <v>134</v>
      </c>
    </row>
    <row r="28" spans="1:12" x14ac:dyDescent="0.25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4">
        <f>(+'WE 2-1 EOL Data'!C6+'WE 2-1 EOL Data'!C29)/1000000</f>
        <v>4273.2712199999996</v>
      </c>
    </row>
    <row r="29" spans="1:12" ht="13.5" customHeight="1" x14ac:dyDescent="0.25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4">
        <f>(+'WE 2-1 EOL Data'!C7+'WE 2-1 EOL Data'!C30)/1000000</f>
        <v>53.945233000000002</v>
      </c>
    </row>
    <row r="30" spans="1:12" ht="13.8" x14ac:dyDescent="0.25">
      <c r="A30" s="7" t="s">
        <v>71</v>
      </c>
      <c r="B30">
        <v>250</v>
      </c>
      <c r="F30" s="100" t="s">
        <v>130</v>
      </c>
      <c r="G30" s="100" t="s">
        <v>131</v>
      </c>
      <c r="H30" s="100" t="s">
        <v>132</v>
      </c>
      <c r="I30" s="100" t="s">
        <v>133</v>
      </c>
      <c r="J30" s="100" t="s">
        <v>134</v>
      </c>
    </row>
    <row r="31" spans="1:12" x14ac:dyDescent="0.25">
      <c r="E31" t="s">
        <v>126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</row>
    <row r="32" spans="1:12" x14ac:dyDescent="0.25">
      <c r="A32" s="7" t="s">
        <v>40</v>
      </c>
      <c r="B32">
        <v>0</v>
      </c>
      <c r="E32" t="s">
        <v>40</v>
      </c>
      <c r="F32" s="38"/>
      <c r="G32" s="38"/>
      <c r="H32" s="20"/>
    </row>
    <row r="33" spans="1:10" x14ac:dyDescent="0.25">
      <c r="A33" s="7" t="s">
        <v>70</v>
      </c>
      <c r="B33">
        <v>5</v>
      </c>
      <c r="E33" t="s">
        <v>70</v>
      </c>
      <c r="F33" s="38"/>
      <c r="G33" s="38"/>
      <c r="H33" s="20"/>
    </row>
    <row r="34" spans="1:10" x14ac:dyDescent="0.25">
      <c r="A34" s="7" t="s">
        <v>41</v>
      </c>
      <c r="B34">
        <v>0</v>
      </c>
      <c r="E34" t="s">
        <v>39</v>
      </c>
      <c r="F34" s="38"/>
      <c r="G34" s="38"/>
      <c r="H34" s="20"/>
    </row>
    <row r="35" spans="1:10" x14ac:dyDescent="0.25">
      <c r="E35" t="s">
        <v>41</v>
      </c>
      <c r="F35" s="38"/>
      <c r="G35" s="38"/>
      <c r="H35" s="20"/>
    </row>
    <row r="36" spans="1:10" ht="13.8" x14ac:dyDescent="0.25">
      <c r="A36" s="7" t="s">
        <v>71</v>
      </c>
      <c r="B36">
        <v>250</v>
      </c>
      <c r="F36" s="100" t="s">
        <v>130</v>
      </c>
      <c r="G36" s="100" t="s">
        <v>131</v>
      </c>
      <c r="H36" s="100" t="s">
        <v>132</v>
      </c>
      <c r="I36" s="100" t="s">
        <v>133</v>
      </c>
      <c r="J36" s="100" t="s">
        <v>134</v>
      </c>
    </row>
    <row r="37" spans="1:10" x14ac:dyDescent="0.25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4">
        <f>(+'WE 2-1 EOL Data'!C9+'WE 2-1 EOL Data'!C32)/1000</f>
        <v>171949.351</v>
      </c>
    </row>
    <row r="38" spans="1:10" x14ac:dyDescent="0.25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4">
        <f>(+'WE 2-1 EOL Data'!C10+'WE 2-1 EOL Data'!C11+'WE 2-1 EOL Data'!C33+'WE 2-1 EOL Data'!C34)/1000</f>
        <v>6572.3270000000002</v>
      </c>
    </row>
    <row r="39" spans="1:10" x14ac:dyDescent="0.25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4">
        <f>(+'WE 2-1 EOL Data'!C14+'WE 2-1 EOL Data'!C37)/1000</f>
        <v>46.35</v>
      </c>
    </row>
    <row r="40" spans="1:10" x14ac:dyDescent="0.25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4">
        <f>+'WE 2-1 EOL Data'!C12+'WE 2-1 EOL Data'!C35</f>
        <v>56000</v>
      </c>
    </row>
    <row r="41" spans="1:10" x14ac:dyDescent="0.25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4">
        <f>+'WE 2-1 EOL Data'!C13+'WE 2-1 EOL Data'!C36</f>
        <v>5632500</v>
      </c>
    </row>
    <row r="42" spans="1:10" x14ac:dyDescent="0.25">
      <c r="A42" s="8" t="s">
        <v>3</v>
      </c>
      <c r="B42">
        <v>2</v>
      </c>
      <c r="C42">
        <v>5</v>
      </c>
      <c r="D42">
        <v>2</v>
      </c>
    </row>
    <row r="43" spans="1:10" x14ac:dyDescent="0.25">
      <c r="A43" s="8" t="s">
        <v>13</v>
      </c>
      <c r="B43">
        <v>2</v>
      </c>
      <c r="C43">
        <v>1</v>
      </c>
      <c r="D43">
        <v>10</v>
      </c>
    </row>
    <row r="44" spans="1:10" x14ac:dyDescent="0.25">
      <c r="A44" s="2" t="s">
        <v>34</v>
      </c>
    </row>
    <row r="45" spans="1:10" x14ac:dyDescent="0.25">
      <c r="A45" s="8" t="s">
        <v>64</v>
      </c>
      <c r="B45">
        <v>11000</v>
      </c>
      <c r="C45">
        <v>12500</v>
      </c>
      <c r="D45">
        <v>12000</v>
      </c>
    </row>
    <row r="46" spans="1:10" x14ac:dyDescent="0.25">
      <c r="A46" s="8" t="s">
        <v>71</v>
      </c>
      <c r="B46">
        <v>5500</v>
      </c>
      <c r="C46">
        <v>5000</v>
      </c>
      <c r="D46">
        <v>4055</v>
      </c>
    </row>
    <row r="47" spans="1:10" x14ac:dyDescent="0.25">
      <c r="A47" s="2" t="s">
        <v>33</v>
      </c>
    </row>
    <row r="48" spans="1:10" x14ac:dyDescent="0.25">
      <c r="A48" s="8" t="s">
        <v>40</v>
      </c>
      <c r="B48">
        <v>25</v>
      </c>
      <c r="C48">
        <v>52</v>
      </c>
      <c r="D48">
        <v>30</v>
      </c>
    </row>
    <row r="49" spans="1:6" x14ac:dyDescent="0.25">
      <c r="A49" s="8" t="s">
        <v>70</v>
      </c>
      <c r="B49">
        <v>10</v>
      </c>
      <c r="C49">
        <v>42</v>
      </c>
      <c r="D49">
        <v>50</v>
      </c>
    </row>
    <row r="50" spans="1:6" x14ac:dyDescent="0.25">
      <c r="A50" s="8" t="s">
        <v>39</v>
      </c>
      <c r="B50">
        <v>8</v>
      </c>
      <c r="C50">
        <v>8</v>
      </c>
      <c r="D50">
        <v>8</v>
      </c>
    </row>
    <row r="51" spans="1:6" x14ac:dyDescent="0.25">
      <c r="A51" s="8" t="s">
        <v>41</v>
      </c>
      <c r="B51">
        <v>3</v>
      </c>
      <c r="C51">
        <v>1</v>
      </c>
      <c r="D51">
        <v>4</v>
      </c>
    </row>
    <row r="53" spans="1:6" x14ac:dyDescent="0.25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5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5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5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5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5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5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5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5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5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5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5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5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5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5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5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5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5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5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5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5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5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5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5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5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6" workbookViewId="0">
      <pane xSplit="1" topLeftCell="B1" activePane="topRight" state="frozen"/>
      <selection activeCell="C7" sqref="C7"/>
      <selection pane="topRight" activeCell="C7" sqref="C7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88" t="s">
        <v>35</v>
      </c>
    </row>
    <row r="2" spans="1:32" x14ac:dyDescent="0.25">
      <c r="B2" s="165" t="s">
        <v>135</v>
      </c>
      <c r="C2" s="166"/>
      <c r="D2" s="89" t="s">
        <v>116</v>
      </c>
    </row>
    <row r="3" spans="1:32" x14ac:dyDescent="0.25">
      <c r="A3" s="90" t="s">
        <v>117</v>
      </c>
      <c r="B3" s="91" t="s">
        <v>63</v>
      </c>
      <c r="C3" s="91" t="s">
        <v>118</v>
      </c>
      <c r="D3" s="92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3"/>
      <c r="C5" s="93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93"/>
      <c r="C8" s="142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6109+469+36-4592-397-33</f>
        <v>1592</v>
      </c>
      <c r="C9" s="143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110-91</f>
        <v>19</v>
      </c>
      <c r="C10" s="143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119</v>
      </c>
      <c r="B11" s="39">
        <f>29-24</f>
        <v>5</v>
      </c>
      <c r="C11" s="143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64-56</f>
        <v>8</v>
      </c>
      <c r="C12" s="143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6" t="s">
        <v>0</v>
      </c>
      <c r="B13" s="39">
        <v>0</v>
      </c>
      <c r="C13" s="143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26-18</f>
        <v>8</v>
      </c>
      <c r="C14" s="143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93"/>
      <c r="C15" s="142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120</v>
      </c>
      <c r="B16" s="39">
        <v>5</v>
      </c>
      <c r="C16" s="143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v>0</v>
      </c>
      <c r="C17" s="143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121</v>
      </c>
      <c r="B20" s="93">
        <v>8</v>
      </c>
      <c r="C20" s="93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8" t="s">
        <v>30</v>
      </c>
    </row>
    <row r="25" spans="1:32" x14ac:dyDescent="0.25">
      <c r="B25" s="165" t="s">
        <v>135</v>
      </c>
      <c r="C25" s="166"/>
      <c r="D25" s="89" t="s">
        <v>116</v>
      </c>
    </row>
    <row r="26" spans="1:32" x14ac:dyDescent="0.25">
      <c r="A26" s="90" t="s">
        <v>117</v>
      </c>
      <c r="B26" s="91" t="s">
        <v>63</v>
      </c>
      <c r="C26" s="91" t="s">
        <v>118</v>
      </c>
      <c r="D26" s="92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119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120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8" t="s">
        <v>122</v>
      </c>
    </row>
    <row r="45" spans="1:10" x14ac:dyDescent="0.25">
      <c r="B45" s="165" t="s">
        <v>135</v>
      </c>
      <c r="C45" s="166"/>
      <c r="D45" s="89" t="s">
        <v>116</v>
      </c>
    </row>
    <row r="46" spans="1:10" x14ac:dyDescent="0.25">
      <c r="A46" s="90" t="s">
        <v>117</v>
      </c>
      <c r="B46" s="91" t="s">
        <v>63</v>
      </c>
      <c r="C46" s="91" t="s">
        <v>118</v>
      </c>
      <c r="D46" s="92" t="s">
        <v>92</v>
      </c>
    </row>
    <row r="48" spans="1:10" x14ac:dyDescent="0.25">
      <c r="A48" s="5" t="s">
        <v>33</v>
      </c>
      <c r="B48" s="97"/>
      <c r="C48" s="97"/>
    </row>
    <row r="49" spans="1:4" x14ac:dyDescent="0.25">
      <c r="A49" s="6" t="s">
        <v>39</v>
      </c>
      <c r="B49" s="97">
        <v>5</v>
      </c>
      <c r="C49" s="97">
        <v>286000</v>
      </c>
      <c r="D49" t="s">
        <v>123</v>
      </c>
    </row>
    <row r="50" spans="1:4" x14ac:dyDescent="0.25">
      <c r="A50" s="6" t="s">
        <v>40</v>
      </c>
      <c r="B50" s="97"/>
      <c r="C50" s="97"/>
    </row>
    <row r="51" spans="1:4" x14ac:dyDescent="0.25">
      <c r="A51" s="6" t="s">
        <v>42</v>
      </c>
      <c r="B51" s="97">
        <v>2</v>
      </c>
      <c r="C51" s="97">
        <v>440</v>
      </c>
      <c r="D51" t="s">
        <v>124</v>
      </c>
    </row>
    <row r="53" spans="1:4" x14ac:dyDescent="0.25">
      <c r="A53" s="2" t="s">
        <v>125</v>
      </c>
      <c r="B53" s="2">
        <v>1</v>
      </c>
      <c r="C53" s="2"/>
    </row>
    <row r="55" spans="1:4" x14ac:dyDescent="0.25">
      <c r="A55" s="4" t="s">
        <v>127</v>
      </c>
      <c r="C55" s="98">
        <f>C49/1000</f>
        <v>286</v>
      </c>
    </row>
    <row r="58" spans="1:4" s="2" customFormat="1" x14ac:dyDescent="0.25">
      <c r="A58" s="5" t="s">
        <v>128</v>
      </c>
      <c r="C58" s="99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1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17" ht="13.8" thickBot="1" x14ac:dyDescent="0.3">
      <c r="A1" s="167" t="s">
        <v>43</v>
      </c>
      <c r="B1" s="170" t="s">
        <v>48</v>
      </c>
      <c r="C1" s="171"/>
      <c r="D1" s="171"/>
      <c r="E1" s="171"/>
      <c r="F1" s="171"/>
      <c r="G1" s="171"/>
      <c r="H1" s="171"/>
      <c r="I1" s="172"/>
      <c r="J1" s="170" t="s">
        <v>136</v>
      </c>
      <c r="K1" s="171"/>
      <c r="L1" s="171"/>
      <c r="M1" s="171"/>
      <c r="N1" s="171"/>
      <c r="O1" s="171"/>
      <c r="P1" s="171"/>
      <c r="Q1" s="172"/>
    </row>
    <row r="2" spans="1:17" x14ac:dyDescent="0.25">
      <c r="A2" s="168"/>
      <c r="B2" s="173" t="s">
        <v>137</v>
      </c>
      <c r="C2" s="174"/>
      <c r="D2" s="174" t="s">
        <v>138</v>
      </c>
      <c r="E2" s="174"/>
      <c r="F2" s="174" t="s">
        <v>139</v>
      </c>
      <c r="G2" s="174"/>
      <c r="H2" s="174" t="s">
        <v>140</v>
      </c>
      <c r="I2" s="175"/>
      <c r="J2" s="176" t="s">
        <v>141</v>
      </c>
      <c r="K2" s="174"/>
      <c r="L2" s="174" t="s">
        <v>142</v>
      </c>
      <c r="M2" s="174"/>
      <c r="N2" s="174" t="s">
        <v>143</v>
      </c>
      <c r="O2" s="174"/>
      <c r="P2" s="174" t="s">
        <v>144</v>
      </c>
      <c r="Q2" s="174"/>
    </row>
    <row r="3" spans="1:17" ht="13.8" thickBot="1" x14ac:dyDescent="0.3">
      <c r="A3" s="169"/>
      <c r="B3" s="104" t="s">
        <v>35</v>
      </c>
      <c r="C3" s="105" t="s">
        <v>30</v>
      </c>
      <c r="D3" s="105" t="s">
        <v>35</v>
      </c>
      <c r="E3" s="105" t="s">
        <v>30</v>
      </c>
      <c r="F3" s="105" t="s">
        <v>35</v>
      </c>
      <c r="G3" s="105" t="s">
        <v>30</v>
      </c>
      <c r="H3" s="105" t="s">
        <v>35</v>
      </c>
      <c r="I3" s="106" t="s">
        <v>30</v>
      </c>
      <c r="J3" s="107" t="s">
        <v>35</v>
      </c>
      <c r="K3" s="105" t="s">
        <v>30</v>
      </c>
      <c r="L3" s="105" t="s">
        <v>35</v>
      </c>
      <c r="M3" s="105" t="s">
        <v>30</v>
      </c>
      <c r="N3" s="105" t="s">
        <v>35</v>
      </c>
      <c r="O3" s="105" t="s">
        <v>30</v>
      </c>
      <c r="P3" s="105" t="s">
        <v>35</v>
      </c>
      <c r="Q3" s="105" t="s">
        <v>30</v>
      </c>
    </row>
    <row r="4" spans="1:17" ht="13.8" thickBot="1" x14ac:dyDescent="0.3">
      <c r="A4" s="108" t="s">
        <v>2</v>
      </c>
      <c r="B4" s="109"/>
      <c r="C4" s="109"/>
      <c r="D4" s="109"/>
      <c r="E4" s="109"/>
      <c r="F4" s="109"/>
      <c r="G4" s="109"/>
      <c r="H4" s="109"/>
      <c r="I4" s="110"/>
      <c r="J4" s="109"/>
      <c r="K4" s="109"/>
      <c r="L4" s="109"/>
      <c r="M4" s="109"/>
      <c r="N4" s="109"/>
      <c r="O4" s="109"/>
      <c r="P4" s="109"/>
      <c r="Q4" s="109"/>
    </row>
    <row r="5" spans="1:17" ht="13.8" thickBot="1" x14ac:dyDescent="0.3">
      <c r="A5" s="111" t="s">
        <v>34</v>
      </c>
      <c r="B5" s="112"/>
      <c r="C5" s="112"/>
      <c r="D5" s="112"/>
      <c r="E5" s="112"/>
      <c r="F5" s="112"/>
      <c r="G5" s="112"/>
      <c r="H5" s="112"/>
      <c r="I5" s="113"/>
      <c r="J5" s="112"/>
      <c r="K5" s="112"/>
      <c r="L5" s="112"/>
      <c r="M5" s="112"/>
      <c r="N5" s="112"/>
      <c r="O5" s="112"/>
      <c r="P5" s="112"/>
      <c r="Q5" s="112"/>
    </row>
    <row r="6" spans="1:17" x14ac:dyDescent="0.25">
      <c r="A6" s="114" t="s">
        <v>22</v>
      </c>
      <c r="B6" s="115"/>
      <c r="C6" s="115"/>
      <c r="D6" s="115"/>
      <c r="E6" s="115"/>
      <c r="F6" s="115"/>
      <c r="G6" s="115"/>
      <c r="H6" s="115"/>
      <c r="I6" s="116"/>
      <c r="J6" s="117"/>
      <c r="K6" s="115"/>
      <c r="L6" s="115"/>
      <c r="M6" s="115"/>
      <c r="N6" s="115"/>
      <c r="O6" s="115"/>
      <c r="P6" s="115"/>
      <c r="Q6" s="115"/>
    </row>
    <row r="7" spans="1:17" x14ac:dyDescent="0.25">
      <c r="A7" s="118" t="s">
        <v>21</v>
      </c>
      <c r="B7" s="119"/>
      <c r="C7" s="119"/>
      <c r="D7" s="119"/>
      <c r="E7" s="119"/>
      <c r="F7" s="119"/>
      <c r="G7" s="119"/>
      <c r="H7" s="119"/>
      <c r="I7" s="120"/>
      <c r="J7" s="121"/>
      <c r="K7" s="119"/>
      <c r="L7" s="119"/>
      <c r="M7" s="119"/>
      <c r="N7" s="119"/>
      <c r="O7" s="119"/>
      <c r="P7" s="119"/>
      <c r="Q7" s="119"/>
    </row>
    <row r="8" spans="1:17" x14ac:dyDescent="0.25">
      <c r="A8" s="118" t="s">
        <v>28</v>
      </c>
      <c r="B8" s="119"/>
      <c r="C8" s="119"/>
      <c r="D8" s="119"/>
      <c r="E8" s="119"/>
      <c r="F8" s="119"/>
      <c r="G8" s="119"/>
      <c r="H8" s="119"/>
      <c r="I8" s="120"/>
      <c r="J8" s="121"/>
      <c r="K8" s="119"/>
      <c r="L8" s="119"/>
      <c r="M8" s="119"/>
      <c r="N8" s="119"/>
      <c r="O8" s="119"/>
      <c r="P8" s="119"/>
      <c r="Q8" s="119"/>
    </row>
    <row r="9" spans="1:17" ht="13.8" thickBot="1" x14ac:dyDescent="0.3">
      <c r="A9" s="122" t="s">
        <v>29</v>
      </c>
      <c r="B9" s="123"/>
      <c r="C9" s="123"/>
      <c r="D9" s="123"/>
      <c r="E9" s="123"/>
      <c r="F9" s="123"/>
      <c r="G9" s="123"/>
      <c r="H9" s="123"/>
      <c r="I9" s="124"/>
      <c r="J9" s="125"/>
      <c r="K9" s="123"/>
      <c r="L9" s="123"/>
      <c r="M9" s="123"/>
      <c r="N9" s="123"/>
      <c r="O9" s="123"/>
      <c r="P9" s="123"/>
      <c r="Q9" s="123"/>
    </row>
    <row r="10" spans="1:17" ht="13.8" thickBot="1" x14ac:dyDescent="0.3">
      <c r="A10" s="126" t="s">
        <v>33</v>
      </c>
      <c r="B10" s="127"/>
      <c r="C10" s="127"/>
      <c r="D10" s="127"/>
      <c r="E10" s="127"/>
      <c r="F10" s="127"/>
      <c r="G10" s="127"/>
      <c r="H10" s="127"/>
      <c r="I10" s="128"/>
      <c r="J10" s="127"/>
      <c r="K10" s="127"/>
      <c r="L10" s="127"/>
      <c r="M10" s="127"/>
      <c r="N10" s="127"/>
      <c r="O10" s="127"/>
      <c r="P10" s="127"/>
      <c r="Q10" s="127"/>
    </row>
    <row r="11" spans="1:17" x14ac:dyDescent="0.25">
      <c r="A11" s="114" t="s">
        <v>39</v>
      </c>
      <c r="B11" s="115">
        <v>0</v>
      </c>
      <c r="C11" s="115">
        <v>23</v>
      </c>
      <c r="D11" s="115">
        <v>0</v>
      </c>
      <c r="E11" s="115">
        <v>7</v>
      </c>
      <c r="F11" s="115">
        <v>0</v>
      </c>
      <c r="G11" s="115">
        <v>10</v>
      </c>
      <c r="H11" s="115">
        <v>0</v>
      </c>
      <c r="I11" s="116">
        <v>19</v>
      </c>
      <c r="J11" s="117">
        <v>0</v>
      </c>
      <c r="K11" s="115">
        <v>19</v>
      </c>
      <c r="L11" s="115"/>
      <c r="M11" s="115"/>
      <c r="N11" s="115"/>
      <c r="O11" s="115"/>
      <c r="P11" s="115"/>
      <c r="Q11" s="115"/>
    </row>
    <row r="12" spans="1:17" x14ac:dyDescent="0.25">
      <c r="A12" s="118" t="s">
        <v>40</v>
      </c>
      <c r="B12" s="119">
        <v>0</v>
      </c>
      <c r="C12" s="119">
        <v>2</v>
      </c>
      <c r="D12" s="119">
        <v>2</v>
      </c>
      <c r="E12" s="119">
        <v>0</v>
      </c>
      <c r="F12" s="119">
        <v>0</v>
      </c>
      <c r="G12" s="119">
        <v>2</v>
      </c>
      <c r="H12" s="119">
        <v>0</v>
      </c>
      <c r="I12" s="120">
        <v>2</v>
      </c>
      <c r="J12" s="121">
        <v>0</v>
      </c>
      <c r="K12" s="119">
        <v>0</v>
      </c>
      <c r="L12" s="119"/>
      <c r="M12" s="119"/>
      <c r="N12" s="119"/>
      <c r="O12" s="119"/>
      <c r="P12" s="119"/>
      <c r="Q12" s="119"/>
    </row>
    <row r="13" spans="1:17" x14ac:dyDescent="0.25">
      <c r="A13" s="118" t="s">
        <v>42</v>
      </c>
      <c r="B13" s="119">
        <v>0</v>
      </c>
      <c r="C13" s="119">
        <v>1</v>
      </c>
      <c r="D13" s="119">
        <v>0</v>
      </c>
      <c r="E13" s="119">
        <v>4</v>
      </c>
      <c r="F13" s="119">
        <v>0</v>
      </c>
      <c r="G13" s="119">
        <v>12</v>
      </c>
      <c r="H13" s="119">
        <v>0</v>
      </c>
      <c r="I13" s="120">
        <v>10</v>
      </c>
      <c r="J13" s="121">
        <v>0</v>
      </c>
      <c r="K13" s="119">
        <v>4</v>
      </c>
      <c r="L13" s="119"/>
      <c r="M13" s="119"/>
      <c r="N13" s="119"/>
      <c r="O13" s="119"/>
      <c r="P13" s="119"/>
      <c r="Q13" s="119"/>
    </row>
    <row r="14" spans="1:17" ht="13.8" thickBot="1" x14ac:dyDescent="0.3">
      <c r="A14" s="122" t="s">
        <v>41</v>
      </c>
      <c r="B14" s="123">
        <v>0</v>
      </c>
      <c r="C14" s="123">
        <v>0</v>
      </c>
      <c r="D14" s="123">
        <v>0</v>
      </c>
      <c r="E14" s="123">
        <v>0</v>
      </c>
      <c r="F14" s="123">
        <v>0</v>
      </c>
      <c r="G14" s="123">
        <v>0</v>
      </c>
      <c r="H14" s="123">
        <v>0</v>
      </c>
      <c r="I14" s="124">
        <v>0</v>
      </c>
      <c r="J14" s="125">
        <v>0</v>
      </c>
      <c r="K14" s="123">
        <v>1</v>
      </c>
      <c r="L14" s="123"/>
      <c r="M14" s="123"/>
      <c r="N14" s="123"/>
      <c r="O14" s="123"/>
      <c r="P14" s="123"/>
      <c r="Q14" s="123"/>
    </row>
    <row r="15" spans="1:17" ht="13.8" thickBot="1" x14ac:dyDescent="0.3">
      <c r="A15" s="129" t="s">
        <v>32</v>
      </c>
      <c r="B15" s="130"/>
      <c r="C15" s="130"/>
      <c r="D15" s="130"/>
      <c r="E15" s="130"/>
      <c r="F15" s="130"/>
      <c r="G15" s="130"/>
      <c r="H15" s="130"/>
      <c r="I15" s="131"/>
      <c r="J15" s="130"/>
      <c r="K15" s="130"/>
      <c r="L15" s="130"/>
      <c r="M15" s="130"/>
      <c r="N15" s="130"/>
      <c r="O15" s="130"/>
      <c r="P15" s="130"/>
      <c r="Q15" s="130"/>
    </row>
    <row r="16" spans="1:17" x14ac:dyDescent="0.25">
      <c r="A16" s="114" t="s">
        <v>0</v>
      </c>
      <c r="B16" s="115"/>
      <c r="C16" s="115"/>
      <c r="D16" s="115"/>
      <c r="E16" s="115"/>
      <c r="F16" s="115"/>
      <c r="G16" s="115"/>
      <c r="H16" s="115"/>
      <c r="I16" s="116"/>
      <c r="J16" s="117"/>
      <c r="K16" s="115"/>
      <c r="L16" s="115"/>
      <c r="M16" s="115"/>
      <c r="N16" s="115"/>
      <c r="O16" s="115"/>
      <c r="P16" s="115"/>
      <c r="Q16" s="115"/>
    </row>
    <row r="17" spans="1:17" x14ac:dyDescent="0.25">
      <c r="A17" s="118" t="s">
        <v>3</v>
      </c>
      <c r="B17" s="119"/>
      <c r="C17" s="119"/>
      <c r="D17" s="119"/>
      <c r="E17" s="119"/>
      <c r="F17" s="119"/>
      <c r="G17" s="119"/>
      <c r="H17" s="119"/>
      <c r="I17" s="120"/>
      <c r="J17" s="121"/>
      <c r="K17" s="119"/>
      <c r="L17" s="119"/>
      <c r="M17" s="119"/>
      <c r="N17" s="119"/>
      <c r="O17" s="119"/>
      <c r="P17" s="119"/>
      <c r="Q17" s="119"/>
    </row>
    <row r="18" spans="1:17" x14ac:dyDescent="0.25">
      <c r="A18" s="118" t="s">
        <v>5</v>
      </c>
      <c r="B18" s="119"/>
      <c r="C18" s="119"/>
      <c r="D18" s="119"/>
      <c r="E18" s="119"/>
      <c r="F18" s="119"/>
      <c r="G18" s="119"/>
      <c r="H18" s="119"/>
      <c r="I18" s="120"/>
      <c r="J18" s="121"/>
      <c r="K18" s="119"/>
      <c r="L18" s="119"/>
      <c r="M18" s="119"/>
      <c r="N18" s="119"/>
      <c r="O18" s="119"/>
      <c r="P18" s="119"/>
      <c r="Q18" s="119"/>
    </row>
    <row r="19" spans="1:17" ht="13.8" thickBot="1" x14ac:dyDescent="0.3">
      <c r="A19" s="122" t="s">
        <v>13</v>
      </c>
      <c r="B19" s="123"/>
      <c r="C19" s="123"/>
      <c r="D19" s="123"/>
      <c r="E19" s="123"/>
      <c r="F19" s="123"/>
      <c r="G19" s="123"/>
      <c r="H19" s="123"/>
      <c r="I19" s="124"/>
      <c r="J19" s="125"/>
      <c r="K19" s="123"/>
      <c r="L19" s="123"/>
      <c r="M19" s="123"/>
      <c r="N19" s="123"/>
      <c r="O19" s="123"/>
      <c r="P19" s="123"/>
      <c r="Q19" s="123"/>
    </row>
    <row r="20" spans="1:17" ht="13.8" thickBot="1" x14ac:dyDescent="0.3">
      <c r="A20" s="108" t="s">
        <v>7</v>
      </c>
      <c r="B20" s="132"/>
      <c r="C20" s="132"/>
      <c r="D20" s="132"/>
      <c r="E20" s="132"/>
      <c r="F20" s="132"/>
      <c r="G20" s="132"/>
      <c r="H20" s="132"/>
      <c r="I20" s="133"/>
      <c r="J20" s="132"/>
      <c r="K20" s="132"/>
      <c r="L20" s="132"/>
      <c r="M20" s="132"/>
      <c r="N20" s="132"/>
      <c r="O20" s="132"/>
      <c r="P20" s="132"/>
      <c r="Q20" s="132"/>
    </row>
    <row r="21" spans="1:17" ht="13.8" thickBot="1" x14ac:dyDescent="0.3">
      <c r="A21" s="129" t="s">
        <v>34</v>
      </c>
      <c r="B21" s="130"/>
      <c r="C21" s="130"/>
      <c r="D21" s="130"/>
      <c r="E21" s="130"/>
      <c r="F21" s="130"/>
      <c r="G21" s="130"/>
      <c r="H21" s="130"/>
      <c r="I21" s="131"/>
      <c r="J21" s="130"/>
      <c r="K21" s="130"/>
      <c r="L21" s="130"/>
      <c r="M21" s="130"/>
      <c r="N21" s="130"/>
      <c r="O21" s="130"/>
      <c r="P21" s="130"/>
      <c r="Q21" s="130"/>
    </row>
    <row r="22" spans="1:17" x14ac:dyDescent="0.25">
      <c r="A22" s="134" t="s">
        <v>21</v>
      </c>
      <c r="B22" s="135"/>
      <c r="C22" s="135"/>
      <c r="D22" s="135"/>
      <c r="E22" s="135"/>
      <c r="F22" s="135"/>
      <c r="G22" s="135"/>
      <c r="H22" s="135"/>
      <c r="I22" s="136"/>
      <c r="J22" s="137"/>
      <c r="K22" s="135"/>
      <c r="L22" s="135"/>
      <c r="M22" s="135"/>
      <c r="N22" s="135"/>
      <c r="O22" s="135"/>
      <c r="P22" s="135"/>
      <c r="Q22" s="135"/>
    </row>
    <row r="23" spans="1:17" x14ac:dyDescent="0.25">
      <c r="A23" s="118" t="s">
        <v>22</v>
      </c>
      <c r="B23" s="119"/>
      <c r="C23" s="119"/>
      <c r="D23" s="119"/>
      <c r="E23" s="119"/>
      <c r="F23" s="119"/>
      <c r="G23" s="119"/>
      <c r="H23" s="119"/>
      <c r="I23" s="120"/>
      <c r="J23" s="121"/>
      <c r="K23" s="119"/>
      <c r="L23" s="119"/>
      <c r="M23" s="119"/>
      <c r="N23" s="119"/>
      <c r="O23" s="119"/>
      <c r="P23" s="119"/>
      <c r="Q23" s="119"/>
    </row>
    <row r="24" spans="1:17" x14ac:dyDescent="0.25">
      <c r="A24" s="118" t="s">
        <v>28</v>
      </c>
      <c r="B24" s="119"/>
      <c r="C24" s="119"/>
      <c r="D24" s="119"/>
      <c r="E24" s="119"/>
      <c r="F24" s="119"/>
      <c r="G24" s="119"/>
      <c r="H24" s="119"/>
      <c r="I24" s="120"/>
      <c r="J24" s="121"/>
      <c r="K24" s="119"/>
      <c r="L24" s="119"/>
      <c r="M24" s="119"/>
      <c r="N24" s="119"/>
      <c r="O24" s="119"/>
      <c r="P24" s="119"/>
      <c r="Q24" s="119"/>
    </row>
    <row r="25" spans="1:17" ht="13.8" thickBot="1" x14ac:dyDescent="0.3">
      <c r="A25" s="138" t="s">
        <v>29</v>
      </c>
      <c r="B25" s="139"/>
      <c r="C25" s="139"/>
      <c r="D25" s="139"/>
      <c r="E25" s="139"/>
      <c r="F25" s="139"/>
      <c r="G25" s="139"/>
      <c r="H25" s="139"/>
      <c r="I25" s="140"/>
      <c r="J25" s="141"/>
      <c r="K25" s="139"/>
      <c r="L25" s="139"/>
      <c r="M25" s="139"/>
      <c r="N25" s="139"/>
      <c r="O25" s="139"/>
      <c r="P25" s="139"/>
      <c r="Q25" s="139"/>
    </row>
    <row r="26" spans="1:17" ht="13.8" thickBot="1" x14ac:dyDescent="0.3">
      <c r="A26" s="129" t="s">
        <v>33</v>
      </c>
      <c r="B26" s="130"/>
      <c r="C26" s="130"/>
      <c r="D26" s="130"/>
      <c r="E26" s="130"/>
      <c r="F26" s="130"/>
      <c r="G26" s="130"/>
      <c r="H26" s="130"/>
      <c r="I26" s="131"/>
      <c r="J26" s="130"/>
      <c r="K26" s="130"/>
      <c r="L26" s="130"/>
      <c r="M26" s="130"/>
      <c r="N26" s="130"/>
      <c r="O26" s="130"/>
      <c r="P26" s="130"/>
      <c r="Q26" s="130"/>
    </row>
    <row r="27" spans="1:17" x14ac:dyDescent="0.25">
      <c r="A27" s="134" t="s">
        <v>39</v>
      </c>
      <c r="B27" s="135">
        <v>1</v>
      </c>
      <c r="C27" s="135">
        <v>62</v>
      </c>
      <c r="D27" s="135">
        <v>12</v>
      </c>
      <c r="E27" s="135">
        <v>107</v>
      </c>
      <c r="F27" s="135">
        <v>10</v>
      </c>
      <c r="G27" s="135">
        <v>83</v>
      </c>
      <c r="H27" s="135">
        <v>2</v>
      </c>
      <c r="I27" s="136">
        <v>103</v>
      </c>
      <c r="J27" s="137">
        <v>5</v>
      </c>
      <c r="K27" s="135">
        <v>62</v>
      </c>
      <c r="L27" s="135"/>
      <c r="M27" s="135"/>
      <c r="N27" s="135"/>
      <c r="O27" s="135"/>
      <c r="P27" s="135"/>
      <c r="Q27" s="135"/>
    </row>
    <row r="28" spans="1:17" x14ac:dyDescent="0.25">
      <c r="A28" s="118" t="s">
        <v>40</v>
      </c>
      <c r="B28" s="119">
        <v>0</v>
      </c>
      <c r="C28" s="119">
        <v>3</v>
      </c>
      <c r="D28" s="119">
        <v>0</v>
      </c>
      <c r="E28" s="119">
        <v>15</v>
      </c>
      <c r="F28" s="119">
        <v>1</v>
      </c>
      <c r="G28" s="119">
        <v>6</v>
      </c>
      <c r="H28" s="119">
        <v>0</v>
      </c>
      <c r="I28" s="120">
        <v>22</v>
      </c>
      <c r="J28" s="121">
        <v>0</v>
      </c>
      <c r="K28" s="119">
        <v>4</v>
      </c>
      <c r="L28" s="119"/>
      <c r="M28" s="119"/>
      <c r="N28" s="119"/>
      <c r="O28" s="119"/>
      <c r="P28" s="119"/>
      <c r="Q28" s="119"/>
    </row>
    <row r="29" spans="1:17" x14ac:dyDescent="0.25">
      <c r="A29" s="118" t="s">
        <v>42</v>
      </c>
      <c r="B29" s="119">
        <v>4</v>
      </c>
      <c r="C29" s="119">
        <v>1</v>
      </c>
      <c r="D29" s="119">
        <v>3</v>
      </c>
      <c r="E29" s="119">
        <v>10</v>
      </c>
      <c r="F29" s="119">
        <v>0</v>
      </c>
      <c r="G29" s="119">
        <v>12</v>
      </c>
      <c r="H29" s="119">
        <v>0</v>
      </c>
      <c r="I29" s="120">
        <v>9</v>
      </c>
      <c r="J29" s="121">
        <v>2</v>
      </c>
      <c r="K29" s="119">
        <v>23</v>
      </c>
      <c r="L29" s="119"/>
      <c r="M29" s="119"/>
      <c r="N29" s="119"/>
      <c r="O29" s="119"/>
      <c r="P29" s="119"/>
      <c r="Q29" s="119"/>
    </row>
    <row r="30" spans="1:17" ht="13.8" thickBot="1" x14ac:dyDescent="0.3">
      <c r="A30" s="138" t="s">
        <v>41</v>
      </c>
      <c r="B30" s="139">
        <v>0</v>
      </c>
      <c r="C30" s="139">
        <v>0</v>
      </c>
      <c r="D30" s="139">
        <v>0</v>
      </c>
      <c r="E30" s="139">
        <v>0</v>
      </c>
      <c r="F30" s="139">
        <v>0</v>
      </c>
      <c r="G30" s="139">
        <v>0</v>
      </c>
      <c r="H30" s="139">
        <v>0</v>
      </c>
      <c r="I30" s="140">
        <v>0</v>
      </c>
      <c r="J30" s="141">
        <v>0</v>
      </c>
      <c r="K30" s="139">
        <v>0</v>
      </c>
      <c r="L30" s="139"/>
      <c r="M30" s="139"/>
      <c r="N30" s="139"/>
      <c r="O30" s="139"/>
      <c r="P30" s="139"/>
      <c r="Q30" s="139"/>
    </row>
    <row r="31" spans="1:17" ht="13.8" thickBot="1" x14ac:dyDescent="0.3">
      <c r="A31" s="129" t="s">
        <v>32</v>
      </c>
      <c r="B31" s="130"/>
      <c r="C31" s="130"/>
      <c r="D31" s="130"/>
      <c r="E31" s="130"/>
      <c r="F31" s="130"/>
      <c r="G31" s="130"/>
      <c r="H31" s="130"/>
      <c r="I31" s="131"/>
      <c r="J31" s="130"/>
      <c r="K31" s="130"/>
      <c r="L31" s="130"/>
      <c r="M31" s="130"/>
      <c r="N31" s="130"/>
      <c r="O31" s="130"/>
      <c r="P31" s="130"/>
      <c r="Q31" s="130"/>
    </row>
    <row r="32" spans="1:17" x14ac:dyDescent="0.25">
      <c r="A32" s="114" t="s">
        <v>5</v>
      </c>
      <c r="B32" s="115"/>
      <c r="C32" s="115"/>
      <c r="D32" s="115"/>
      <c r="E32" s="115"/>
      <c r="F32" s="115"/>
      <c r="G32" s="115"/>
      <c r="H32" s="115"/>
      <c r="I32" s="116"/>
      <c r="J32" s="117"/>
      <c r="K32" s="115"/>
      <c r="L32" s="115"/>
      <c r="M32" s="115"/>
      <c r="N32" s="115"/>
      <c r="O32" s="115"/>
      <c r="P32" s="115"/>
      <c r="Q32" s="115"/>
    </row>
    <row r="33" spans="1:17" ht="13.8" thickBot="1" x14ac:dyDescent="0.3">
      <c r="A33" s="122" t="s">
        <v>4</v>
      </c>
      <c r="B33" s="123"/>
      <c r="C33" s="123"/>
      <c r="D33" s="123"/>
      <c r="E33" s="123"/>
      <c r="F33" s="123"/>
      <c r="G33" s="123"/>
      <c r="H33" s="123"/>
      <c r="I33" s="124"/>
      <c r="J33" s="125"/>
      <c r="K33" s="123"/>
      <c r="L33" s="123"/>
      <c r="M33" s="123"/>
      <c r="N33" s="123"/>
      <c r="O33" s="123"/>
      <c r="P33" s="123"/>
      <c r="Q33" s="123"/>
    </row>
  </sheetData>
  <mergeCells count="11"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  <mergeCell ref="H2:I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178" t="s">
        <v>48</v>
      </c>
      <c r="C1" s="178"/>
      <c r="D1" s="178"/>
      <c r="E1" s="178"/>
      <c r="F1" s="178"/>
      <c r="G1" s="178"/>
      <c r="H1" s="178"/>
      <c r="I1" s="178"/>
    </row>
    <row r="2" spans="1:9" x14ac:dyDescent="0.25">
      <c r="B2" s="177" t="s">
        <v>47</v>
      </c>
      <c r="C2" s="177"/>
      <c r="D2" s="177" t="s">
        <v>46</v>
      </c>
      <c r="E2" s="177"/>
      <c r="F2" s="177" t="s">
        <v>44</v>
      </c>
      <c r="G2" s="177"/>
      <c r="H2" s="177" t="s">
        <v>45</v>
      </c>
      <c r="I2" s="177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5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5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5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5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5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5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5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5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5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5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5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5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5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5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5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5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5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177" t="s">
        <v>47</v>
      </c>
      <c r="C34" s="177"/>
      <c r="D34" s="177" t="s">
        <v>46</v>
      </c>
      <c r="E34" s="177"/>
      <c r="F34" s="177" t="s">
        <v>44</v>
      </c>
      <c r="G34" s="177"/>
      <c r="H34" s="177" t="s">
        <v>45</v>
      </c>
      <c r="I34" s="177"/>
    </row>
    <row r="35" spans="1:10" x14ac:dyDescent="0.25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5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5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5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5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5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5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5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5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5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5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5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5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5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5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5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5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5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5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5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5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5">
        <f>SUM(B55:I55)</f>
        <v>439</v>
      </c>
    </row>
    <row r="56" spans="1:10" x14ac:dyDescent="0.25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5">
        <f>SUM(B56:I56)</f>
        <v>55</v>
      </c>
    </row>
    <row r="57" spans="1:10" x14ac:dyDescent="0.25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5">
        <f>SUM(B57:I57)</f>
        <v>66</v>
      </c>
    </row>
    <row r="58" spans="1:10" x14ac:dyDescent="0.25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5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5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5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5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5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5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5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5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5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5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5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5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5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5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5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5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5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5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5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5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A29" workbookViewId="0">
      <pane xSplit="1" topLeftCell="H1" activePane="topRight" state="frozen"/>
      <selection activeCell="C7" sqref="C7"/>
      <selection pane="topRight" activeCell="C7" sqref="C7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88" t="s">
        <v>35</v>
      </c>
      <c r="H1" s="87"/>
      <c r="I1" s="87"/>
    </row>
    <row r="2" spans="1:38" x14ac:dyDescent="0.25">
      <c r="B2" s="165" t="s">
        <v>112</v>
      </c>
      <c r="C2" s="166"/>
      <c r="D2" s="165" t="s">
        <v>113</v>
      </c>
      <c r="E2" s="166"/>
      <c r="F2" s="165" t="s">
        <v>114</v>
      </c>
      <c r="G2" s="166"/>
      <c r="H2" s="165" t="s">
        <v>115</v>
      </c>
      <c r="I2" s="179"/>
      <c r="J2" s="89" t="s">
        <v>116</v>
      </c>
    </row>
    <row r="3" spans="1:38" x14ac:dyDescent="0.25">
      <c r="A3" s="90" t="s">
        <v>117</v>
      </c>
      <c r="B3" s="91" t="s">
        <v>63</v>
      </c>
      <c r="C3" s="91" t="s">
        <v>118</v>
      </c>
      <c r="D3" s="91" t="s">
        <v>63</v>
      </c>
      <c r="E3" s="91" t="s">
        <v>118</v>
      </c>
      <c r="F3" s="91" t="s">
        <v>63</v>
      </c>
      <c r="G3" s="91" t="s">
        <v>118</v>
      </c>
      <c r="H3" s="91" t="s">
        <v>63</v>
      </c>
      <c r="I3" s="91" t="s">
        <v>118</v>
      </c>
      <c r="J3" s="92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93"/>
      <c r="C5" s="93"/>
      <c r="D5" s="93"/>
      <c r="E5" s="93"/>
      <c r="F5" s="93"/>
      <c r="G5" s="93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5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5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5">
      <c r="A8" s="5" t="s">
        <v>32</v>
      </c>
      <c r="B8" s="93"/>
      <c r="C8" s="93"/>
      <c r="D8" s="93"/>
      <c r="E8" s="93"/>
      <c r="F8" s="93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5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5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5">
      <c r="A11" s="6" t="s">
        <v>119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5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5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5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5">
      <c r="A15" s="5" t="s">
        <v>33</v>
      </c>
      <c r="B15" s="93"/>
      <c r="C15" s="93"/>
      <c r="D15" s="93"/>
      <c r="E15" s="93"/>
      <c r="F15" s="93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5">
      <c r="A16" s="6" t="s">
        <v>120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5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5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5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5">
      <c r="A20" s="2" t="s">
        <v>121</v>
      </c>
      <c r="B20" s="93">
        <v>5</v>
      </c>
      <c r="C20" s="93"/>
      <c r="D20" s="93">
        <v>7</v>
      </c>
      <c r="E20" s="93"/>
      <c r="F20" s="93">
        <v>7</v>
      </c>
      <c r="G20" s="39"/>
      <c r="H20" s="93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2.8" x14ac:dyDescent="0.4">
      <c r="A24" s="88" t="s">
        <v>30</v>
      </c>
    </row>
    <row r="25" spans="1:38" x14ac:dyDescent="0.25">
      <c r="B25" s="165" t="s">
        <v>112</v>
      </c>
      <c r="C25" s="166"/>
      <c r="D25" s="165" t="s">
        <v>113</v>
      </c>
      <c r="E25" s="166"/>
      <c r="F25" s="165" t="s">
        <v>114</v>
      </c>
      <c r="G25" s="166"/>
      <c r="H25" s="165" t="s">
        <v>115</v>
      </c>
      <c r="I25" s="166"/>
      <c r="J25" s="89" t="s">
        <v>116</v>
      </c>
    </row>
    <row r="26" spans="1:38" x14ac:dyDescent="0.25">
      <c r="A26" s="90" t="s">
        <v>117</v>
      </c>
      <c r="B26" s="91" t="s">
        <v>63</v>
      </c>
      <c r="C26" s="91" t="s">
        <v>118</v>
      </c>
      <c r="D26" s="91" t="s">
        <v>63</v>
      </c>
      <c r="E26" s="91" t="s">
        <v>118</v>
      </c>
      <c r="F26" s="91" t="s">
        <v>63</v>
      </c>
      <c r="G26" s="91" t="s">
        <v>118</v>
      </c>
      <c r="H26" s="91" t="s">
        <v>63</v>
      </c>
      <c r="I26" s="91" t="s">
        <v>118</v>
      </c>
      <c r="J26" s="92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5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5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5">
      <c r="A31" s="5" t="s">
        <v>32</v>
      </c>
      <c r="B31" s="39"/>
      <c r="C31" s="39"/>
      <c r="D31" s="93"/>
      <c r="E31" s="93"/>
      <c r="F31" s="93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5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5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5">
      <c r="A34" s="6" t="s">
        <v>119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5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5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5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5">
      <c r="A38" s="5" t="s">
        <v>33</v>
      </c>
      <c r="B38" s="39"/>
      <c r="C38" s="39"/>
      <c r="D38" s="93"/>
      <c r="E38" s="93"/>
      <c r="F38" s="93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5">
      <c r="A39" s="6" t="s">
        <v>120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5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2.8" x14ac:dyDescent="0.4">
      <c r="A44" s="88" t="s">
        <v>122</v>
      </c>
    </row>
    <row r="45" spans="1:16" x14ac:dyDescent="0.25">
      <c r="B45" s="165" t="s">
        <v>112</v>
      </c>
      <c r="C45" s="166"/>
      <c r="D45" s="165" t="s">
        <v>113</v>
      </c>
      <c r="E45" s="166"/>
      <c r="F45" s="165" t="s">
        <v>114</v>
      </c>
      <c r="G45" s="166"/>
      <c r="H45" s="165" t="s">
        <v>115</v>
      </c>
      <c r="I45" s="166"/>
      <c r="J45" s="89" t="s">
        <v>116</v>
      </c>
    </row>
    <row r="46" spans="1:16" x14ac:dyDescent="0.25">
      <c r="A46" s="90" t="s">
        <v>117</v>
      </c>
      <c r="B46" s="91" t="s">
        <v>63</v>
      </c>
      <c r="C46" s="91" t="s">
        <v>118</v>
      </c>
      <c r="D46" s="91" t="s">
        <v>63</v>
      </c>
      <c r="E46" s="91" t="s">
        <v>118</v>
      </c>
      <c r="F46" s="91" t="s">
        <v>63</v>
      </c>
      <c r="G46" s="91" t="s">
        <v>118</v>
      </c>
      <c r="H46" s="91" t="s">
        <v>63</v>
      </c>
      <c r="I46" s="91" t="s">
        <v>118</v>
      </c>
      <c r="J46" s="92" t="s">
        <v>92</v>
      </c>
    </row>
    <row r="48" spans="1:16" x14ac:dyDescent="0.25">
      <c r="A48" s="5" t="s">
        <v>33</v>
      </c>
      <c r="B48" s="97"/>
      <c r="C48" s="97"/>
      <c r="D48" s="97"/>
      <c r="E48" s="97"/>
      <c r="F48" s="97"/>
      <c r="G48" s="97"/>
      <c r="H48" s="97"/>
      <c r="I48" s="97"/>
    </row>
    <row r="49" spans="1:10" x14ac:dyDescent="0.25">
      <c r="A49" s="6" t="s">
        <v>39</v>
      </c>
      <c r="B49" s="97">
        <v>4</v>
      </c>
      <c r="C49" s="97">
        <v>247000</v>
      </c>
      <c r="D49" s="97">
        <v>9</v>
      </c>
      <c r="E49" s="97">
        <v>492000</v>
      </c>
      <c r="F49" s="97">
        <v>4</v>
      </c>
      <c r="G49" s="97">
        <v>88000</v>
      </c>
      <c r="H49" s="97">
        <v>2</v>
      </c>
      <c r="I49" s="97">
        <v>220000</v>
      </c>
      <c r="J49" t="s">
        <v>123</v>
      </c>
    </row>
    <row r="50" spans="1:10" x14ac:dyDescent="0.25">
      <c r="A50" s="6" t="s">
        <v>40</v>
      </c>
      <c r="B50" s="97">
        <v>0</v>
      </c>
      <c r="C50" s="97">
        <v>0</v>
      </c>
      <c r="D50" s="97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</row>
    <row r="51" spans="1:10" x14ac:dyDescent="0.25">
      <c r="A51" s="6" t="s">
        <v>42</v>
      </c>
      <c r="B51" s="97">
        <v>4</v>
      </c>
      <c r="C51" s="97">
        <v>910</v>
      </c>
      <c r="D51" s="97">
        <v>4</v>
      </c>
      <c r="E51" s="97">
        <v>12450</v>
      </c>
      <c r="F51" s="97">
        <v>1</v>
      </c>
      <c r="G51" s="97">
        <v>20</v>
      </c>
      <c r="H51" s="97">
        <v>0</v>
      </c>
      <c r="I51" s="97">
        <v>0</v>
      </c>
      <c r="J51" t="s">
        <v>124</v>
      </c>
    </row>
    <row r="53" spans="1:10" x14ac:dyDescent="0.25">
      <c r="A53" s="2" t="s">
        <v>125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127</v>
      </c>
      <c r="C55" s="98">
        <f>C49*0.0022374</f>
        <v>552.63779999999997</v>
      </c>
      <c r="E55" s="98">
        <f>E49*0.0022374</f>
        <v>1100.8008</v>
      </c>
      <c r="G55" s="98">
        <f>G49*0.0022374</f>
        <v>196.8912</v>
      </c>
      <c r="I55" s="98">
        <f>I49*0.0022374</f>
        <v>492.22800000000001</v>
      </c>
    </row>
    <row r="58" spans="1:10" s="2" customFormat="1" x14ac:dyDescent="0.25">
      <c r="A58" s="5" t="s">
        <v>128</v>
      </c>
      <c r="C58" s="99">
        <f>C55+C51+C40+C39+C17+C16</f>
        <v>60842.591799999995</v>
      </c>
      <c r="E58" s="99">
        <f>E55+E51+E40+E39+E17+E16</f>
        <v>36861.769800000002</v>
      </c>
      <c r="G58" s="99">
        <f>G55+G51+G40+G39+G17+G16</f>
        <v>213594.89320000002</v>
      </c>
      <c r="I58" s="99">
        <f>I55+I51+I40+I39+I17+I16</f>
        <v>19607.182999999997</v>
      </c>
    </row>
    <row r="61" spans="1:10" ht="22.8" x14ac:dyDescent="0.4">
      <c r="A61" s="88" t="s">
        <v>35</v>
      </c>
      <c r="H61" s="87"/>
      <c r="I61" s="87"/>
    </row>
    <row r="62" spans="1:10" x14ac:dyDescent="0.25">
      <c r="B62" s="165" t="s">
        <v>112</v>
      </c>
      <c r="C62" s="166"/>
      <c r="D62" s="165" t="s">
        <v>113</v>
      </c>
      <c r="E62" s="166"/>
      <c r="F62" s="165" t="s">
        <v>114</v>
      </c>
      <c r="G62" s="166"/>
      <c r="H62" s="165" t="s">
        <v>115</v>
      </c>
      <c r="I62" s="179"/>
      <c r="J62" s="89" t="s">
        <v>116</v>
      </c>
    </row>
    <row r="63" spans="1:10" x14ac:dyDescent="0.25">
      <c r="A63" s="90" t="s">
        <v>117</v>
      </c>
      <c r="B63" s="91" t="s">
        <v>63</v>
      </c>
      <c r="C63" s="91" t="s">
        <v>118</v>
      </c>
      <c r="D63" s="91" t="s">
        <v>63</v>
      </c>
      <c r="E63" s="91" t="s">
        <v>118</v>
      </c>
      <c r="F63" s="91" t="s">
        <v>63</v>
      </c>
      <c r="G63" s="91" t="s">
        <v>118</v>
      </c>
      <c r="H63" s="91" t="s">
        <v>63</v>
      </c>
      <c r="I63" s="91" t="s">
        <v>118</v>
      </c>
      <c r="J63" s="92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93"/>
      <c r="C65" s="93"/>
      <c r="D65" s="93"/>
      <c r="E65" s="93"/>
      <c r="F65" s="93"/>
      <c r="G65" s="93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5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5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5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5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5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5">
      <c r="A71" s="6" t="s">
        <v>119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5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5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5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5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5">
      <c r="A76" s="6" t="s">
        <v>120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5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5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Weekly Report</vt:lpstr>
      <vt:lpstr>Data</vt:lpstr>
      <vt:lpstr>WE 2-1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2001-02-02T21:40:32Z</cp:lastPrinted>
  <dcterms:created xsi:type="dcterms:W3CDTF">2001-01-24T16:52:27Z</dcterms:created>
  <dcterms:modified xsi:type="dcterms:W3CDTF">2023-09-10T15:25:22Z</dcterms:modified>
</cp:coreProperties>
</file>