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tabRatio="652" firstSheet="11" activeTab="1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  <sheet name="November 01 Est   " sheetId="14" r:id="rId12"/>
    <sheet name="December 01 Est  " sheetId="15" r:id="rId13"/>
    <sheet name="January 2002 est" sheetId="16" r:id="rId14"/>
    <sheet name="Feb 2002 est " sheetId="17" r:id="rId15"/>
    <sheet name="March 2002" sheetId="19" r:id="rId16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12">'December 01 Est  '!$A$1:$AQ$136</definedName>
    <definedName name="_xlnm.Print_Area" localSheetId="2">'Feb 01 Est'!$A$1:$AQ$122</definedName>
    <definedName name="_xlnm.Print_Area" localSheetId="14">'Feb 2002 est '!$A$1:$AQ$137</definedName>
    <definedName name="_xlnm.Print_Area" localSheetId="1">'Jan 01 Est'!$A$1:$AQ$104</definedName>
    <definedName name="_xlnm.Print_Area" localSheetId="0">'Jan 01 trial'!$A$1:$BS$150</definedName>
    <definedName name="_xlnm.Print_Area" localSheetId="13">'January 2002 est'!$A$1:$AQ$136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15">'March 2002'!$A$1:$AQ$137</definedName>
    <definedName name="_xlnm.Print_Area" localSheetId="5">'May 01 Est'!$A$1:$AQ$129</definedName>
    <definedName name="_xlnm.Print_Area" localSheetId="11">'November 01 Est   '!$A$1:$AQ$136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12">'December 01 Est  '!$AK$118:$AP$135</definedName>
    <definedName name="Summary" localSheetId="14">'Feb 2002 est '!$AS$119:$AX$136</definedName>
    <definedName name="Summary" localSheetId="13">'January 2002 est'!$AK$118:$AP$135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15">'March 2002'!$AS$119:$AX$136</definedName>
    <definedName name="Summary" localSheetId="5">'May 01 Est'!$AK$111:$AP$128</definedName>
    <definedName name="Summary" localSheetId="11">'November 01 Est   '!$AK$118:$AP$135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92512" fullCalcOnLoad="1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D7" i="11"/>
  <c r="AE7" i="11"/>
  <c r="AF7" i="11"/>
  <c r="AG7" i="11"/>
  <c r="AH7" i="11"/>
  <c r="AI7" i="11"/>
  <c r="AJ7" i="11"/>
  <c r="AK7" i="11"/>
  <c r="AL7" i="11"/>
  <c r="AM7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O10" i="11"/>
  <c r="AP10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O11" i="11"/>
  <c r="AP11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O12" i="11"/>
  <c r="AP12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O13" i="11"/>
  <c r="AP13" i="11"/>
  <c r="J14" i="11"/>
  <c r="K14" i="11"/>
  <c r="L14" i="11"/>
  <c r="M14" i="11"/>
  <c r="N14" i="11"/>
  <c r="Q14" i="11"/>
  <c r="R14" i="11"/>
  <c r="S14" i="11"/>
  <c r="T14" i="11"/>
  <c r="U14" i="11"/>
  <c r="V14" i="11"/>
  <c r="W14" i="11"/>
  <c r="X14" i="11"/>
  <c r="Y14" i="11"/>
  <c r="Z14" i="11"/>
  <c r="AA14" i="11"/>
  <c r="AC14" i="11"/>
  <c r="AD14" i="11"/>
  <c r="AE14" i="11"/>
  <c r="AF14" i="11"/>
  <c r="AG14" i="11"/>
  <c r="AH14" i="11"/>
  <c r="AI14" i="11"/>
  <c r="AJ14" i="11"/>
  <c r="AK14" i="11"/>
  <c r="AL14" i="11"/>
  <c r="AM14" i="11"/>
  <c r="AO14" i="11"/>
  <c r="AP14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L15" i="11"/>
  <c r="AM15" i="11"/>
  <c r="AO15" i="11"/>
  <c r="AP15" i="11"/>
  <c r="L16" i="11"/>
  <c r="M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L16" i="11"/>
  <c r="AM16" i="11"/>
  <c r="AO16" i="11"/>
  <c r="AP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O17" i="11"/>
  <c r="AP17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O20" i="11"/>
  <c r="AP20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O21" i="11"/>
  <c r="AP21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O22" i="11"/>
  <c r="AP22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D23" i="11"/>
  <c r="AE23" i="11"/>
  <c r="AF23" i="11"/>
  <c r="AG23" i="11"/>
  <c r="AH23" i="11"/>
  <c r="AI23" i="11"/>
  <c r="AJ23" i="11"/>
  <c r="AK23" i="11"/>
  <c r="AL23" i="11"/>
  <c r="AM23" i="11"/>
  <c r="AO23" i="11"/>
  <c r="AP23" i="11"/>
  <c r="AO24" i="11"/>
  <c r="AP24" i="11"/>
  <c r="AO25" i="11"/>
  <c r="AP25" i="11"/>
  <c r="AO26" i="11"/>
  <c r="AP26" i="11"/>
  <c r="AO27" i="11"/>
  <c r="AP27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H28" i="11"/>
  <c r="AI28" i="11"/>
  <c r="AJ28" i="11"/>
  <c r="AK28" i="11"/>
  <c r="AL28" i="11"/>
  <c r="AM28" i="11"/>
  <c r="AO28" i="11"/>
  <c r="AP28" i="11"/>
  <c r="AO29" i="11"/>
  <c r="AP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H30" i="11"/>
  <c r="AI30" i="11"/>
  <c r="AJ30" i="11"/>
  <c r="AK30" i="11"/>
  <c r="AL30" i="11"/>
  <c r="AM30" i="11"/>
  <c r="AO30" i="11"/>
  <c r="AP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D31" i="11"/>
  <c r="AE31" i="11"/>
  <c r="AF31" i="11"/>
  <c r="AG31" i="11"/>
  <c r="AH31" i="11"/>
  <c r="AI31" i="11"/>
  <c r="AJ31" i="11"/>
  <c r="AK31" i="11"/>
  <c r="AL31" i="11"/>
  <c r="AM31" i="11"/>
  <c r="AO31" i="11"/>
  <c r="AP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O32" i="11"/>
  <c r="AP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O33" i="11"/>
  <c r="AP33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O34" i="11"/>
  <c r="AP34" i="11"/>
  <c r="AO37" i="11"/>
  <c r="AP37" i="11"/>
  <c r="AO40" i="11"/>
  <c r="AP40" i="11"/>
  <c r="AO42" i="11"/>
  <c r="AP42" i="11"/>
  <c r="AO43" i="11"/>
  <c r="AP43" i="11"/>
  <c r="AO44" i="11"/>
  <c r="AP44" i="11"/>
  <c r="AO45" i="11"/>
  <c r="AP45" i="11"/>
  <c r="AO47" i="11"/>
  <c r="AO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O49" i="11"/>
  <c r="AP49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O53" i="11"/>
  <c r="AP53" i="11"/>
  <c r="AQ53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O54" i="11"/>
  <c r="AP54" i="11"/>
  <c r="AQ54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O55" i="11"/>
  <c r="AP55" i="11"/>
  <c r="AQ55" i="11"/>
  <c r="I56" i="11"/>
  <c r="J56" i="11"/>
  <c r="K56" i="11"/>
  <c r="L56" i="11"/>
  <c r="M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O56" i="11"/>
  <c r="AP56" i="11"/>
  <c r="AQ56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O57" i="11"/>
  <c r="AP57" i="11"/>
  <c r="AQ57" i="11"/>
  <c r="AO58" i="11"/>
  <c r="AP58" i="11"/>
  <c r="AQ58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O59" i="11"/>
  <c r="AP59" i="11"/>
  <c r="AQ59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O60" i="11"/>
  <c r="AP60" i="11"/>
  <c r="AQ60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O61" i="11"/>
  <c r="AP61" i="11"/>
  <c r="AQ61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O62" i="11"/>
  <c r="AP62" i="11"/>
  <c r="AQ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O63" i="11"/>
  <c r="AP63" i="11"/>
  <c r="AQ63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O64" i="11"/>
  <c r="AP64" i="11"/>
  <c r="AQ64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O65" i="11"/>
  <c r="AP65" i="11"/>
  <c r="AQ65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O66" i="11"/>
  <c r="AP66" i="11"/>
  <c r="AQ66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O67" i="11"/>
  <c r="AP67" i="11"/>
  <c r="AQ67" i="11"/>
  <c r="I68" i="11"/>
  <c r="J68" i="11"/>
  <c r="K68" i="11"/>
  <c r="L68" i="11"/>
  <c r="AO68" i="11"/>
  <c r="AP68" i="11"/>
  <c r="AQ68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O69" i="11"/>
  <c r="AP69" i="11"/>
  <c r="AQ69" i="11"/>
  <c r="AO72" i="11"/>
  <c r="AP72" i="11"/>
  <c r="AO75" i="11"/>
  <c r="AP75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O81" i="11"/>
  <c r="AP81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I84" i="11"/>
  <c r="AJ84" i="11"/>
  <c r="AK84" i="11"/>
  <c r="AL84" i="11"/>
  <c r="AO84" i="11"/>
  <c r="AP84" i="11"/>
  <c r="AI85" i="11"/>
  <c r="AJ85" i="11"/>
  <c r="AK85" i="11"/>
  <c r="AL85" i="11"/>
  <c r="AO85" i="11"/>
  <c r="AP85" i="11"/>
  <c r="L86" i="11"/>
  <c r="M86" i="11"/>
  <c r="N86" i="11"/>
  <c r="P86" i="11"/>
  <c r="Q86" i="11"/>
  <c r="U86" i="11"/>
  <c r="V86" i="11"/>
  <c r="W86" i="11"/>
  <c r="Y86" i="11"/>
  <c r="Z86" i="11"/>
  <c r="AA86" i="11"/>
  <c r="AB86" i="11"/>
  <c r="AC86" i="11"/>
  <c r="AF86" i="11"/>
  <c r="AG86" i="11"/>
  <c r="AJ86" i="11"/>
  <c r="AK86" i="11"/>
  <c r="AL86" i="11"/>
  <c r="AO86" i="11"/>
  <c r="AP86" i="11"/>
  <c r="AI87" i="11"/>
  <c r="AJ87" i="11"/>
  <c r="AK87" i="11"/>
  <c r="AL87" i="11"/>
  <c r="AM87" i="11"/>
  <c r="AO87" i="11"/>
  <c r="AP87" i="11"/>
  <c r="AI88" i="11"/>
  <c r="AJ88" i="11"/>
  <c r="AK88" i="11"/>
  <c r="AL88" i="11"/>
  <c r="AO88" i="11"/>
  <c r="AP88" i="11"/>
  <c r="AI89" i="11"/>
  <c r="AJ89" i="11"/>
  <c r="AK89" i="11"/>
  <c r="AL89" i="11"/>
  <c r="AM89" i="11"/>
  <c r="AO89" i="11"/>
  <c r="AP89" i="11"/>
  <c r="AI90" i="11"/>
  <c r="AJ90" i="11"/>
  <c r="AK90" i="11"/>
  <c r="AL90" i="11"/>
  <c r="AM90" i="11"/>
  <c r="AO90" i="11"/>
  <c r="AP90" i="11"/>
  <c r="AI91" i="11"/>
  <c r="AJ91" i="11"/>
  <c r="AK91" i="11"/>
  <c r="AL91" i="11"/>
  <c r="AO91" i="11"/>
  <c r="AP91" i="11"/>
  <c r="AI92" i="11"/>
  <c r="AJ92" i="11"/>
  <c r="AK92" i="11"/>
  <c r="AL92" i="11"/>
  <c r="AM92" i="11"/>
  <c r="AO92" i="11"/>
  <c r="AP92" i="11"/>
  <c r="AI93" i="11"/>
  <c r="AJ93" i="11"/>
  <c r="AK93" i="11"/>
  <c r="AL93" i="11"/>
  <c r="AM93" i="11"/>
  <c r="AO93" i="11"/>
  <c r="AP93" i="11"/>
  <c r="AI94" i="11"/>
  <c r="AJ94" i="11"/>
  <c r="AK94" i="11"/>
  <c r="AL94" i="11"/>
  <c r="AM94" i="11"/>
  <c r="AO94" i="11"/>
  <c r="AP94" i="11"/>
  <c r="AI95" i="11"/>
  <c r="AJ95" i="11"/>
  <c r="AK95" i="11"/>
  <c r="AL95" i="11"/>
  <c r="AM95" i="11"/>
  <c r="AO95" i="11"/>
  <c r="AP95" i="11"/>
  <c r="AI96" i="11"/>
  <c r="AJ96" i="11"/>
  <c r="AK96" i="11"/>
  <c r="AL96" i="11"/>
  <c r="AM96" i="11"/>
  <c r="AO96" i="11"/>
  <c r="AP96" i="11"/>
  <c r="AI97" i="11"/>
  <c r="AJ97" i="11"/>
  <c r="AK97" i="11"/>
  <c r="AL97" i="11"/>
  <c r="AM97" i="11"/>
  <c r="AO97" i="11"/>
  <c r="AP97" i="11"/>
  <c r="AI98" i="11"/>
  <c r="AJ98" i="11"/>
  <c r="AK98" i="11"/>
  <c r="AL98" i="11"/>
  <c r="AM98" i="11"/>
  <c r="AO98" i="11"/>
  <c r="AP98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O99" i="11"/>
  <c r="AP99" i="11"/>
  <c r="AO102" i="11"/>
  <c r="AP102" i="11"/>
  <c r="AO105" i="11"/>
  <c r="AP105" i="11"/>
  <c r="AO108" i="11"/>
  <c r="AP108" i="11"/>
  <c r="AO111" i="11"/>
  <c r="AP111" i="11"/>
  <c r="AO115" i="11"/>
  <c r="AP115" i="11"/>
  <c r="AO116" i="11"/>
  <c r="AP116" i="11"/>
  <c r="AO117" i="11"/>
  <c r="AP117" i="11"/>
  <c r="AO119" i="11"/>
  <c r="AP119" i="11"/>
  <c r="AO120" i="11"/>
  <c r="AP120" i="11"/>
  <c r="AO122" i="11"/>
  <c r="AP122" i="11"/>
  <c r="AO123" i="11"/>
  <c r="AP123" i="11"/>
  <c r="AO124" i="11"/>
  <c r="AP124" i="11"/>
  <c r="AP125" i="11"/>
  <c r="AO127" i="11"/>
  <c r="AO129" i="11"/>
  <c r="AO132" i="11"/>
  <c r="AD133" i="11"/>
  <c r="AE133" i="11"/>
  <c r="AF133" i="11"/>
  <c r="AG133" i="11"/>
  <c r="AH133" i="11"/>
  <c r="AI133" i="11"/>
  <c r="AJ133" i="11"/>
  <c r="AK133" i="11"/>
  <c r="AL133" i="11"/>
  <c r="AO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O139" i="11"/>
  <c r="K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O150" i="11"/>
  <c r="K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O151" i="11"/>
  <c r="K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O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O153" i="11"/>
  <c r="K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O154" i="11"/>
  <c r="AF155" i="11"/>
  <c r="AM155" i="11"/>
  <c r="Y156" i="11"/>
  <c r="AM156" i="11"/>
  <c r="AO156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O157" i="11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O10" i="15"/>
  <c r="AP10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O11" i="15"/>
  <c r="AP11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X12" i="15"/>
  <c r="Z12" i="15"/>
  <c r="AA12" i="15"/>
  <c r="AB12" i="15"/>
  <c r="AD12" i="15"/>
  <c r="AE12" i="15"/>
  <c r="AF12" i="15"/>
  <c r="AG12" i="15"/>
  <c r="AH12" i="15"/>
  <c r="AI12" i="15"/>
  <c r="AJ12" i="15"/>
  <c r="AK12" i="15"/>
  <c r="AL12" i="15"/>
  <c r="AO12" i="15"/>
  <c r="AP12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O13" i="15"/>
  <c r="AP13" i="15"/>
  <c r="J14" i="15"/>
  <c r="K14" i="15"/>
  <c r="L14" i="15"/>
  <c r="M14" i="15"/>
  <c r="N14" i="15"/>
  <c r="Q14" i="15"/>
  <c r="R14" i="15"/>
  <c r="S14" i="15"/>
  <c r="T14" i="15"/>
  <c r="U14" i="15"/>
  <c r="X14" i="15"/>
  <c r="Y14" i="15"/>
  <c r="Z14" i="15"/>
  <c r="AA14" i="15"/>
  <c r="AC14" i="15"/>
  <c r="AD14" i="15"/>
  <c r="AE14" i="15"/>
  <c r="AF14" i="15"/>
  <c r="AG14" i="15"/>
  <c r="AH14" i="15"/>
  <c r="AI14" i="15"/>
  <c r="AJ14" i="15"/>
  <c r="AK14" i="15"/>
  <c r="AL14" i="15"/>
  <c r="AO14" i="15"/>
  <c r="AP14" i="15"/>
  <c r="K15" i="15"/>
  <c r="L15" i="15"/>
  <c r="M15" i="15"/>
  <c r="N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L15" i="15"/>
  <c r="AO15" i="15"/>
  <c r="AP15" i="15"/>
  <c r="L16" i="15"/>
  <c r="M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L16" i="15"/>
  <c r="AM16" i="15"/>
  <c r="AO16" i="15"/>
  <c r="AP16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O17" i="15"/>
  <c r="AP17" i="15"/>
  <c r="J20" i="15"/>
  <c r="K20" i="15"/>
  <c r="L20" i="15"/>
  <c r="M20" i="15"/>
  <c r="N20" i="15"/>
  <c r="O20" i="15"/>
  <c r="P20" i="15"/>
  <c r="Q20" i="15"/>
  <c r="S20" i="15"/>
  <c r="T20" i="15"/>
  <c r="U20" i="15"/>
  <c r="Z20" i="15"/>
  <c r="AB20" i="15"/>
  <c r="AD20" i="15"/>
  <c r="AE20" i="15"/>
  <c r="AF20" i="15"/>
  <c r="AG20" i="15"/>
  <c r="AH20" i="15"/>
  <c r="AI20" i="15"/>
  <c r="AJ20" i="15"/>
  <c r="AK20" i="15"/>
  <c r="AL20" i="15"/>
  <c r="AO20" i="15"/>
  <c r="AP20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O21" i="15"/>
  <c r="AP21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O22" i="15"/>
  <c r="AP22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D23" i="15"/>
  <c r="AE23" i="15"/>
  <c r="AF23" i="15"/>
  <c r="AG23" i="15"/>
  <c r="AH23" i="15"/>
  <c r="AI23" i="15"/>
  <c r="AJ23" i="15"/>
  <c r="AK23" i="15"/>
  <c r="AL23" i="15"/>
  <c r="AM23" i="15"/>
  <c r="AO23" i="15"/>
  <c r="AP23" i="15"/>
  <c r="AO24" i="15"/>
  <c r="AP24" i="15"/>
  <c r="AO25" i="15"/>
  <c r="AP25" i="15"/>
  <c r="AO26" i="15"/>
  <c r="AP26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O27" i="15"/>
  <c r="AP27" i="15"/>
  <c r="J28" i="15"/>
  <c r="K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O28" i="15"/>
  <c r="AP28" i="15"/>
  <c r="AO29" i="15"/>
  <c r="AP29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H30" i="15"/>
  <c r="AI30" i="15"/>
  <c r="AJ30" i="15"/>
  <c r="AK30" i="15"/>
  <c r="AL30" i="15"/>
  <c r="AM30" i="15"/>
  <c r="AO30" i="15"/>
  <c r="AP30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C31" i="15"/>
  <c r="AD31" i="15"/>
  <c r="AE31" i="15"/>
  <c r="AF31" i="15"/>
  <c r="AG31" i="15"/>
  <c r="AH31" i="15"/>
  <c r="AI31" i="15"/>
  <c r="AJ31" i="15"/>
  <c r="AK31" i="15"/>
  <c r="AL31" i="15"/>
  <c r="AM31" i="15"/>
  <c r="AO31" i="15"/>
  <c r="AP31" i="15"/>
  <c r="J32" i="15"/>
  <c r="K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O32" i="15"/>
  <c r="AP32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O33" i="15"/>
  <c r="AP33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O34" i="15"/>
  <c r="AP34" i="15"/>
  <c r="AO37" i="15"/>
  <c r="AP37" i="15"/>
  <c r="AO40" i="15"/>
  <c r="AP40" i="15"/>
  <c r="AO42" i="15"/>
  <c r="AP42" i="15"/>
  <c r="AO43" i="15"/>
  <c r="AP43" i="15"/>
  <c r="AO44" i="15"/>
  <c r="AP44" i="15"/>
  <c r="AO45" i="15"/>
  <c r="AP45" i="15"/>
  <c r="AO47" i="15"/>
  <c r="AO48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O49" i="15"/>
  <c r="AP49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O53" i="15"/>
  <c r="AP53" i="15"/>
  <c r="AQ53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O54" i="15"/>
  <c r="AP54" i="15"/>
  <c r="AQ54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O55" i="15"/>
  <c r="AP55" i="15"/>
  <c r="AQ55" i="15"/>
  <c r="I56" i="15"/>
  <c r="J56" i="15"/>
  <c r="K56" i="15"/>
  <c r="L56" i="15"/>
  <c r="M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O56" i="15"/>
  <c r="AP56" i="15"/>
  <c r="AQ56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O57" i="15"/>
  <c r="AP57" i="15"/>
  <c r="AQ57" i="15"/>
  <c r="AO58" i="15"/>
  <c r="AP58" i="15"/>
  <c r="AQ58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O59" i="15"/>
  <c r="AP59" i="15"/>
  <c r="AQ59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O60" i="15"/>
  <c r="AP60" i="15"/>
  <c r="AQ60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O61" i="15"/>
  <c r="AP61" i="15"/>
  <c r="AQ61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O62" i="15"/>
  <c r="AP62" i="15"/>
  <c r="AQ62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O63" i="15"/>
  <c r="AP63" i="15"/>
  <c r="AQ63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J64" i="15"/>
  <c r="AK64" i="15"/>
  <c r="AL64" i="15"/>
  <c r="AM64" i="15"/>
  <c r="AO64" i="15"/>
  <c r="AP64" i="15"/>
  <c r="AQ64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O65" i="15"/>
  <c r="AP65" i="15"/>
  <c r="AQ65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O66" i="15"/>
  <c r="AP66" i="15"/>
  <c r="AQ66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O67" i="15"/>
  <c r="AP67" i="15"/>
  <c r="AQ67" i="15"/>
  <c r="I68" i="15"/>
  <c r="J68" i="15"/>
  <c r="K68" i="15"/>
  <c r="L68" i="15"/>
  <c r="AO68" i="15"/>
  <c r="AP68" i="15"/>
  <c r="AQ68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O69" i="15"/>
  <c r="AP69" i="15"/>
  <c r="AQ69" i="15"/>
  <c r="AO72" i="15"/>
  <c r="AP72" i="15"/>
  <c r="AO75" i="15"/>
  <c r="AP75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O81" i="15"/>
  <c r="AP81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I84" i="15"/>
  <c r="AJ84" i="15"/>
  <c r="AK84" i="15"/>
  <c r="AL84" i="15"/>
  <c r="AO84" i="15"/>
  <c r="AP84" i="15"/>
  <c r="AI85" i="15"/>
  <c r="AJ85" i="15"/>
  <c r="AK85" i="15"/>
  <c r="AL85" i="15"/>
  <c r="AO85" i="15"/>
  <c r="AP85" i="15"/>
  <c r="L86" i="15"/>
  <c r="M86" i="15"/>
  <c r="N86" i="15"/>
  <c r="P86" i="15"/>
  <c r="Q86" i="15"/>
  <c r="U86" i="15"/>
  <c r="V86" i="15"/>
  <c r="W86" i="15"/>
  <c r="Y86" i="15"/>
  <c r="Z86" i="15"/>
  <c r="AA86" i="15"/>
  <c r="AB86" i="15"/>
  <c r="AC86" i="15"/>
  <c r="AF86" i="15"/>
  <c r="AG86" i="15"/>
  <c r="AJ86" i="15"/>
  <c r="AK86" i="15"/>
  <c r="AL86" i="15"/>
  <c r="AO86" i="15"/>
  <c r="AP86" i="15"/>
  <c r="AI87" i="15"/>
  <c r="AJ87" i="15"/>
  <c r="AK87" i="15"/>
  <c r="AL87" i="15"/>
  <c r="AM87" i="15"/>
  <c r="AO87" i="15"/>
  <c r="AP87" i="15"/>
  <c r="AI88" i="15"/>
  <c r="AJ88" i="15"/>
  <c r="AK88" i="15"/>
  <c r="AL88" i="15"/>
  <c r="AO88" i="15"/>
  <c r="AP88" i="15"/>
  <c r="AI89" i="15"/>
  <c r="AJ89" i="15"/>
  <c r="AK89" i="15"/>
  <c r="AL89" i="15"/>
  <c r="AM89" i="15"/>
  <c r="AO89" i="15"/>
  <c r="AP89" i="15"/>
  <c r="AI90" i="15"/>
  <c r="AJ90" i="15"/>
  <c r="AK90" i="15"/>
  <c r="AL90" i="15"/>
  <c r="AM90" i="15"/>
  <c r="AO90" i="15"/>
  <c r="AP90" i="15"/>
  <c r="AI91" i="15"/>
  <c r="AJ91" i="15"/>
  <c r="AK91" i="15"/>
  <c r="AL91" i="15"/>
  <c r="AO91" i="15"/>
  <c r="AP91" i="15"/>
  <c r="AI92" i="15"/>
  <c r="AJ92" i="15"/>
  <c r="AK92" i="15"/>
  <c r="AL92" i="15"/>
  <c r="AM92" i="15"/>
  <c r="AO92" i="15"/>
  <c r="AP92" i="15"/>
  <c r="AI93" i="15"/>
  <c r="AJ93" i="15"/>
  <c r="AK93" i="15"/>
  <c r="AL93" i="15"/>
  <c r="AM93" i="15"/>
  <c r="AO93" i="15"/>
  <c r="AP93" i="15"/>
  <c r="AI94" i="15"/>
  <c r="AJ94" i="15"/>
  <c r="AK94" i="15"/>
  <c r="AL94" i="15"/>
  <c r="AM94" i="15"/>
  <c r="AO94" i="15"/>
  <c r="AP94" i="15"/>
  <c r="AI95" i="15"/>
  <c r="AJ95" i="15"/>
  <c r="AK95" i="15"/>
  <c r="AL95" i="15"/>
  <c r="AM95" i="15"/>
  <c r="AO95" i="15"/>
  <c r="AP95" i="15"/>
  <c r="AI96" i="15"/>
  <c r="AJ96" i="15"/>
  <c r="AK96" i="15"/>
  <c r="AL96" i="15"/>
  <c r="AM96" i="15"/>
  <c r="AO96" i="15"/>
  <c r="AP96" i="15"/>
  <c r="AI97" i="15"/>
  <c r="AJ97" i="15"/>
  <c r="AK97" i="15"/>
  <c r="AL97" i="15"/>
  <c r="AM97" i="15"/>
  <c r="AO97" i="15"/>
  <c r="AP97" i="15"/>
  <c r="AI98" i="15"/>
  <c r="AJ98" i="15"/>
  <c r="AK98" i="15"/>
  <c r="AL98" i="15"/>
  <c r="AM98" i="15"/>
  <c r="AO98" i="15"/>
  <c r="AP98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AA99" i="15"/>
  <c r="AB99" i="15"/>
  <c r="AC99" i="15"/>
  <c r="AD99" i="15"/>
  <c r="AE99" i="15"/>
  <c r="AF99" i="15"/>
  <c r="AG99" i="15"/>
  <c r="AH99" i="15"/>
  <c r="AI99" i="15"/>
  <c r="AJ99" i="15"/>
  <c r="AK99" i="15"/>
  <c r="AL99" i="15"/>
  <c r="AM99" i="15"/>
  <c r="AO99" i="15"/>
  <c r="AP99" i="15"/>
  <c r="AO100" i="15"/>
  <c r="AO101" i="15"/>
  <c r="AO102" i="15"/>
  <c r="AP102" i="15"/>
  <c r="AO103" i="15"/>
  <c r="AO104" i="15"/>
  <c r="AO105" i="15"/>
  <c r="AO106" i="15"/>
  <c r="AP106" i="15"/>
  <c r="AO107" i="15"/>
  <c r="AO108" i="15"/>
  <c r="AO109" i="15"/>
  <c r="AO110" i="15"/>
  <c r="AO111" i="15"/>
  <c r="AO112" i="15"/>
  <c r="AP112" i="15"/>
  <c r="AO113" i="15"/>
  <c r="AO114" i="15"/>
  <c r="AO115" i="15"/>
  <c r="AO116" i="15"/>
  <c r="AP116" i="15"/>
  <c r="AO117" i="15"/>
  <c r="AO120" i="15"/>
  <c r="AP120" i="15"/>
  <c r="AO121" i="15"/>
  <c r="AP121" i="15"/>
  <c r="AP122" i="15"/>
  <c r="AO124" i="15"/>
  <c r="AP124" i="15"/>
  <c r="AO125" i="15"/>
  <c r="AP125" i="15"/>
  <c r="AO127" i="15"/>
  <c r="AP127" i="15"/>
  <c r="AO128" i="15"/>
  <c r="AP128" i="15"/>
  <c r="AO129" i="15"/>
  <c r="AP129" i="15"/>
  <c r="AP130" i="15"/>
  <c r="AO132" i="15"/>
  <c r="AO134" i="15"/>
  <c r="AO137" i="15"/>
  <c r="L138" i="15"/>
  <c r="M138" i="15"/>
  <c r="N138" i="15"/>
  <c r="O138" i="15"/>
  <c r="AL138" i="15"/>
  <c r="AM138" i="15"/>
  <c r="L139" i="15"/>
  <c r="M139" i="15"/>
  <c r="N139" i="15"/>
  <c r="O139" i="15"/>
  <c r="AL139" i="15"/>
  <c r="AM139" i="15"/>
  <c r="AO142" i="15"/>
  <c r="AO143" i="15"/>
  <c r="AO144" i="15"/>
  <c r="AO146" i="15"/>
  <c r="I147" i="15"/>
  <c r="J147" i="15"/>
  <c r="K147" i="15"/>
  <c r="L147" i="15"/>
  <c r="M147" i="15"/>
  <c r="N147" i="15"/>
  <c r="O147" i="15"/>
  <c r="AL147" i="15"/>
  <c r="AM147" i="15"/>
  <c r="AO147" i="15"/>
  <c r="K161" i="15"/>
  <c r="M161" i="15"/>
  <c r="N161" i="15"/>
  <c r="O161" i="15"/>
  <c r="AL161" i="15"/>
  <c r="AM161" i="15"/>
  <c r="AO161" i="15"/>
  <c r="L162" i="15"/>
  <c r="M162" i="15"/>
  <c r="N162" i="15"/>
  <c r="O162" i="15"/>
  <c r="AL162" i="15"/>
  <c r="AM162" i="15"/>
  <c r="K163" i="15"/>
  <c r="L163" i="15"/>
  <c r="M163" i="15"/>
  <c r="N163" i="15"/>
  <c r="O163" i="15"/>
  <c r="AL163" i="15"/>
  <c r="AM163" i="15"/>
  <c r="AO163" i="15"/>
  <c r="K166" i="15"/>
  <c r="M166" i="15"/>
  <c r="N166" i="15"/>
  <c r="O166" i="15"/>
  <c r="AL166" i="15"/>
  <c r="AM166" i="15"/>
  <c r="AO166" i="15"/>
  <c r="K167" i="15"/>
  <c r="M167" i="15"/>
  <c r="N167" i="15"/>
  <c r="O167" i="15"/>
  <c r="AL167" i="15"/>
  <c r="AM167" i="15"/>
  <c r="AO167" i="15"/>
  <c r="K168" i="15"/>
  <c r="M168" i="15"/>
  <c r="N168" i="15"/>
  <c r="O168" i="15"/>
  <c r="AL168" i="15"/>
  <c r="AM168" i="15"/>
  <c r="AO168" i="15"/>
  <c r="AM169" i="15"/>
  <c r="AO169" i="15"/>
  <c r="Y170" i="15"/>
  <c r="AM170" i="15"/>
  <c r="AO170" i="15"/>
  <c r="I171" i="15"/>
  <c r="J171" i="15"/>
  <c r="K171" i="15"/>
  <c r="L171" i="15"/>
  <c r="M171" i="15"/>
  <c r="N171" i="15"/>
  <c r="O171" i="15"/>
  <c r="P171" i="15"/>
  <c r="Q171" i="15"/>
  <c r="R171" i="15"/>
  <c r="S171" i="15"/>
  <c r="T171" i="15"/>
  <c r="U171" i="15"/>
  <c r="V171" i="15"/>
  <c r="W171" i="15"/>
  <c r="X171" i="15"/>
  <c r="Y171" i="15"/>
  <c r="Z171" i="15"/>
  <c r="AA171" i="15"/>
  <c r="AB171" i="15"/>
  <c r="AC171" i="15"/>
  <c r="AD171" i="15"/>
  <c r="AE171" i="15"/>
  <c r="AF171" i="15"/>
  <c r="AG171" i="15"/>
  <c r="AH171" i="15"/>
  <c r="AI171" i="15"/>
  <c r="AJ171" i="15"/>
  <c r="AK171" i="15"/>
  <c r="AL171" i="15"/>
  <c r="AM171" i="15"/>
  <c r="AO171" i="1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O10" i="17"/>
  <c r="AP10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W11" i="17"/>
  <c r="X11" i="17"/>
  <c r="Y11" i="17"/>
  <c r="Z11" i="17"/>
  <c r="AB11" i="17"/>
  <c r="AC11" i="17"/>
  <c r="AD11" i="17"/>
  <c r="AE11" i="17"/>
  <c r="AF11" i="17"/>
  <c r="AG11" i="17"/>
  <c r="AH11" i="17"/>
  <c r="AI11" i="17"/>
  <c r="AJ11" i="17"/>
  <c r="AO11" i="17"/>
  <c r="AP11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X12" i="17"/>
  <c r="Z12" i="17"/>
  <c r="AA12" i="17"/>
  <c r="AB12" i="17"/>
  <c r="AD12" i="17"/>
  <c r="AE12" i="17"/>
  <c r="AF12" i="17"/>
  <c r="AG12" i="17"/>
  <c r="AH12" i="17"/>
  <c r="AI12" i="17"/>
  <c r="AJ12" i="17"/>
  <c r="AK12" i="17"/>
  <c r="AL12" i="17"/>
  <c r="AO12" i="17"/>
  <c r="AP12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AO13" i="17"/>
  <c r="AP13" i="17"/>
  <c r="J14" i="17"/>
  <c r="K14" i="17"/>
  <c r="L14" i="17"/>
  <c r="M14" i="17"/>
  <c r="N14" i="17"/>
  <c r="Q14" i="17"/>
  <c r="R14" i="17"/>
  <c r="S14" i="17"/>
  <c r="T14" i="17"/>
  <c r="U14" i="17"/>
  <c r="X14" i="17"/>
  <c r="Y14" i="17"/>
  <c r="Z14" i="17"/>
  <c r="AA14" i="17"/>
  <c r="AC14" i="17"/>
  <c r="AD14" i="17"/>
  <c r="AE14" i="17"/>
  <c r="AF14" i="17"/>
  <c r="AG14" i="17"/>
  <c r="AH14" i="17"/>
  <c r="AI14" i="17"/>
  <c r="AJ14" i="17"/>
  <c r="AK14" i="17"/>
  <c r="AL14" i="17"/>
  <c r="AO14" i="17"/>
  <c r="AP14" i="17"/>
  <c r="K15" i="17"/>
  <c r="L15" i="17"/>
  <c r="M15" i="17"/>
  <c r="N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O15" i="17"/>
  <c r="AP15" i="17"/>
  <c r="L16" i="17"/>
  <c r="M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L16" i="17"/>
  <c r="AM16" i="17"/>
  <c r="AO16" i="17"/>
  <c r="AP16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O17" i="17"/>
  <c r="AP17" i="17"/>
  <c r="J20" i="17"/>
  <c r="K20" i="17"/>
  <c r="L20" i="17"/>
  <c r="M20" i="17"/>
  <c r="N20" i="17"/>
  <c r="O20" i="17"/>
  <c r="P20" i="17"/>
  <c r="Q20" i="17"/>
  <c r="S20" i="17"/>
  <c r="T20" i="17"/>
  <c r="U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O20" i="17"/>
  <c r="AP20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O21" i="17"/>
  <c r="AP21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O22" i="17"/>
  <c r="AP22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D23" i="17"/>
  <c r="AE23" i="17"/>
  <c r="AF23" i="17"/>
  <c r="AG23" i="17"/>
  <c r="AH23" i="17"/>
  <c r="AI23" i="17"/>
  <c r="AJ23" i="17"/>
  <c r="AK23" i="17"/>
  <c r="AL23" i="17"/>
  <c r="AM23" i="17"/>
  <c r="AO23" i="17"/>
  <c r="AP23" i="17"/>
  <c r="AO24" i="17"/>
  <c r="AP24" i="17"/>
  <c r="AO25" i="17"/>
  <c r="AP25" i="17"/>
  <c r="AO26" i="17"/>
  <c r="AP26" i="17"/>
  <c r="L27" i="17"/>
  <c r="M27" i="17"/>
  <c r="N27" i="17"/>
  <c r="O27" i="17"/>
  <c r="P27" i="17"/>
  <c r="Q27" i="17"/>
  <c r="R27" i="17"/>
  <c r="S27" i="17"/>
  <c r="U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L27" i="17"/>
  <c r="AO27" i="17"/>
  <c r="AP27" i="17"/>
  <c r="L28" i="17"/>
  <c r="M28" i="17"/>
  <c r="N28" i="17"/>
  <c r="O28" i="17"/>
  <c r="P28" i="17"/>
  <c r="Q28" i="17"/>
  <c r="R28" i="17"/>
  <c r="S28" i="17"/>
  <c r="U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L28" i="17"/>
  <c r="AM28" i="17"/>
  <c r="AO28" i="17"/>
  <c r="AP28" i="17"/>
  <c r="AO29" i="17"/>
  <c r="AP29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AL30" i="17"/>
  <c r="AM30" i="17"/>
  <c r="AO30" i="17"/>
  <c r="AP30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C31" i="17"/>
  <c r="AD31" i="17"/>
  <c r="AE31" i="17"/>
  <c r="AF31" i="17"/>
  <c r="AG31" i="17"/>
  <c r="AH31" i="17"/>
  <c r="AI31" i="17"/>
  <c r="AJ31" i="17"/>
  <c r="AK31" i="17"/>
  <c r="AL31" i="17"/>
  <c r="AM31" i="17"/>
  <c r="AO31" i="17"/>
  <c r="AP31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L32" i="17"/>
  <c r="AM32" i="17"/>
  <c r="AO32" i="17"/>
  <c r="AP32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O33" i="17"/>
  <c r="AP33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O34" i="17"/>
  <c r="AP34" i="17"/>
  <c r="AO37" i="17"/>
  <c r="AP37" i="17"/>
  <c r="AO40" i="17"/>
  <c r="AP40" i="17"/>
  <c r="AO42" i="17"/>
  <c r="AO43" i="17"/>
  <c r="AP43" i="17"/>
  <c r="AO44" i="17"/>
  <c r="AO45" i="17"/>
  <c r="AP45" i="17"/>
  <c r="AO47" i="17"/>
  <c r="AO48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O49" i="17"/>
  <c r="AP49" i="17"/>
  <c r="I53" i="17"/>
  <c r="J53" i="17"/>
  <c r="K53" i="17"/>
  <c r="L53" i="17"/>
  <c r="AK53" i="17"/>
  <c r="AL53" i="17"/>
  <c r="AM53" i="17"/>
  <c r="AO53" i="17"/>
  <c r="AP53" i="17"/>
  <c r="AQ53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O54" i="17"/>
  <c r="AP54" i="17"/>
  <c r="AQ54" i="17"/>
  <c r="K55" i="17"/>
  <c r="L55" i="17"/>
  <c r="AK55" i="17"/>
  <c r="AL55" i="17"/>
  <c r="AM55" i="17"/>
  <c r="AO55" i="17"/>
  <c r="AP55" i="17"/>
  <c r="AQ55" i="17"/>
  <c r="I56" i="17"/>
  <c r="J56" i="17"/>
  <c r="K56" i="17"/>
  <c r="L56" i="17"/>
  <c r="M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F56" i="17"/>
  <c r="AG56" i="17"/>
  <c r="AH56" i="17"/>
  <c r="AI56" i="17"/>
  <c r="AJ56" i="17"/>
  <c r="AK56" i="17"/>
  <c r="AL56" i="17"/>
  <c r="AM56" i="17"/>
  <c r="AO56" i="17"/>
  <c r="AP56" i="17"/>
  <c r="AQ56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AM57" i="17"/>
  <c r="AO57" i="17"/>
  <c r="AP57" i="17"/>
  <c r="AQ57" i="17"/>
  <c r="AO58" i="17"/>
  <c r="AP58" i="17"/>
  <c r="AQ58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M59" i="17"/>
  <c r="AO59" i="17"/>
  <c r="AP59" i="17"/>
  <c r="AQ59" i="17"/>
  <c r="I60" i="17"/>
  <c r="J60" i="17"/>
  <c r="K60" i="17"/>
  <c r="L60" i="17"/>
  <c r="AL60" i="17"/>
  <c r="AO60" i="17"/>
  <c r="AP60" i="17"/>
  <c r="AQ60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O61" i="17"/>
  <c r="AP61" i="17"/>
  <c r="AQ61" i="17"/>
  <c r="I62" i="17"/>
  <c r="AK62" i="17"/>
  <c r="AL62" i="17"/>
  <c r="AM62" i="17"/>
  <c r="AO62" i="17"/>
  <c r="AP62" i="17"/>
  <c r="AQ62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AG63" i="17"/>
  <c r="AH63" i="17"/>
  <c r="AI63" i="17"/>
  <c r="AJ63" i="17"/>
  <c r="AK63" i="17"/>
  <c r="AL63" i="17"/>
  <c r="AM63" i="17"/>
  <c r="AO63" i="17"/>
  <c r="AP63" i="17"/>
  <c r="AQ63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AH64" i="17"/>
  <c r="AI64" i="17"/>
  <c r="AJ64" i="17"/>
  <c r="AK64" i="17"/>
  <c r="AL64" i="17"/>
  <c r="AM64" i="17"/>
  <c r="AO64" i="17"/>
  <c r="AP64" i="17"/>
  <c r="AQ64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AF65" i="17"/>
  <c r="AG65" i="17"/>
  <c r="AH65" i="17"/>
  <c r="AI65" i="17"/>
  <c r="AJ65" i="17"/>
  <c r="AK65" i="17"/>
  <c r="AL65" i="17"/>
  <c r="AM65" i="17"/>
  <c r="AO65" i="17"/>
  <c r="AP65" i="17"/>
  <c r="AQ65" i="17"/>
  <c r="I66" i="17"/>
  <c r="J66" i="17"/>
  <c r="K66" i="17"/>
  <c r="L66" i="17"/>
  <c r="AK66" i="17"/>
  <c r="AL66" i="17"/>
  <c r="AM66" i="17"/>
  <c r="AO66" i="17"/>
  <c r="AP66" i="17"/>
  <c r="AQ66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D67" i="17"/>
  <c r="AE67" i="17"/>
  <c r="AF67" i="17"/>
  <c r="AG67" i="17"/>
  <c r="AH67" i="17"/>
  <c r="AI67" i="17"/>
  <c r="AJ67" i="17"/>
  <c r="AK67" i="17"/>
  <c r="AL67" i="17"/>
  <c r="AM67" i="17"/>
  <c r="AO67" i="17"/>
  <c r="AP67" i="17"/>
  <c r="AQ67" i="17"/>
  <c r="I68" i="17"/>
  <c r="J68" i="17"/>
  <c r="K68" i="17"/>
  <c r="L68" i="17"/>
  <c r="AO68" i="17"/>
  <c r="AP68" i="17"/>
  <c r="AQ68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A69" i="17"/>
  <c r="AB69" i="17"/>
  <c r="AC69" i="17"/>
  <c r="AD69" i="17"/>
  <c r="AE69" i="17"/>
  <c r="AF69" i="17"/>
  <c r="AG69" i="17"/>
  <c r="AH69" i="17"/>
  <c r="AI69" i="17"/>
  <c r="AJ69" i="17"/>
  <c r="AK69" i="17"/>
  <c r="AL69" i="17"/>
  <c r="AM69" i="17"/>
  <c r="AO69" i="17"/>
  <c r="AP69" i="17"/>
  <c r="AQ69" i="17"/>
  <c r="AO72" i="17"/>
  <c r="AP72" i="17"/>
  <c r="AO75" i="17"/>
  <c r="AP75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AJ81" i="17"/>
  <c r="AK81" i="17"/>
  <c r="AL81" i="17"/>
  <c r="AM81" i="17"/>
  <c r="AO81" i="17"/>
  <c r="AP81" i="17"/>
  <c r="L84" i="17"/>
  <c r="M84" i="17"/>
  <c r="N84" i="17"/>
  <c r="O84" i="17"/>
  <c r="P84" i="17"/>
  <c r="Q84" i="17"/>
  <c r="R84" i="17"/>
  <c r="S84" i="17"/>
  <c r="T84" i="17"/>
  <c r="U84" i="17"/>
  <c r="V84" i="17"/>
  <c r="W84" i="17"/>
  <c r="X84" i="17"/>
  <c r="Y84" i="17"/>
  <c r="Z84" i="17"/>
  <c r="AA84" i="17"/>
  <c r="AB84" i="17"/>
  <c r="AC84" i="17"/>
  <c r="AD84" i="17"/>
  <c r="AE84" i="17"/>
  <c r="AF84" i="17"/>
  <c r="AG84" i="17"/>
  <c r="AI84" i="17"/>
  <c r="AJ84" i="17"/>
  <c r="AK84" i="17"/>
  <c r="AL84" i="17"/>
  <c r="AO84" i="17"/>
  <c r="AP84" i="17"/>
  <c r="AI85" i="17"/>
  <c r="AJ85" i="17"/>
  <c r="AK85" i="17"/>
  <c r="AL85" i="17"/>
  <c r="AO85" i="17"/>
  <c r="AP85" i="17"/>
  <c r="L86" i="17"/>
  <c r="M86" i="17"/>
  <c r="N86" i="17"/>
  <c r="P86" i="17"/>
  <c r="Q86" i="17"/>
  <c r="U86" i="17"/>
  <c r="V86" i="17"/>
  <c r="W86" i="17"/>
  <c r="Y86" i="17"/>
  <c r="Z86" i="17"/>
  <c r="AA86" i="17"/>
  <c r="AB86" i="17"/>
  <c r="AC86" i="17"/>
  <c r="AF86" i="17"/>
  <c r="AG86" i="17"/>
  <c r="AJ86" i="17"/>
  <c r="AK86" i="17"/>
  <c r="AL86" i="17"/>
  <c r="AO86" i="17"/>
  <c r="AP86" i="17"/>
  <c r="AI87" i="17"/>
  <c r="AJ87" i="17"/>
  <c r="AK87" i="17"/>
  <c r="AL87" i="17"/>
  <c r="AM87" i="17"/>
  <c r="AO87" i="17"/>
  <c r="AP87" i="17"/>
  <c r="AI88" i="17"/>
  <c r="AJ88" i="17"/>
  <c r="AK88" i="17"/>
  <c r="AL88" i="17"/>
  <c r="AO88" i="17"/>
  <c r="AP88" i="17"/>
  <c r="AI89" i="17"/>
  <c r="AJ89" i="17"/>
  <c r="AK89" i="17"/>
  <c r="AL89" i="17"/>
  <c r="AM89" i="17"/>
  <c r="AO89" i="17"/>
  <c r="AP89" i="17"/>
  <c r="AI90" i="17"/>
  <c r="AJ90" i="17"/>
  <c r="AK90" i="17"/>
  <c r="AL90" i="17"/>
  <c r="AM90" i="17"/>
  <c r="AO90" i="17"/>
  <c r="AP90" i="17"/>
  <c r="AI91" i="17"/>
  <c r="AJ91" i="17"/>
  <c r="AK91" i="17"/>
  <c r="AL91" i="17"/>
  <c r="AO91" i="17"/>
  <c r="AP91" i="17"/>
  <c r="AI92" i="17"/>
  <c r="AJ92" i="17"/>
  <c r="AK92" i="17"/>
  <c r="AL92" i="17"/>
  <c r="AM92" i="17"/>
  <c r="AO92" i="17"/>
  <c r="AP92" i="17"/>
  <c r="AI93" i="17"/>
  <c r="AJ93" i="17"/>
  <c r="AK93" i="17"/>
  <c r="AL93" i="17"/>
  <c r="AM93" i="17"/>
  <c r="AO93" i="17"/>
  <c r="AP93" i="17"/>
  <c r="AI94" i="17"/>
  <c r="AJ94" i="17"/>
  <c r="AK94" i="17"/>
  <c r="AL94" i="17"/>
  <c r="AM94" i="17"/>
  <c r="AO94" i="17"/>
  <c r="AP94" i="17"/>
  <c r="AI95" i="17"/>
  <c r="AJ95" i="17"/>
  <c r="AK95" i="17"/>
  <c r="AL95" i="17"/>
  <c r="AM95" i="17"/>
  <c r="AO95" i="17"/>
  <c r="AP95" i="17"/>
  <c r="AI96" i="17"/>
  <c r="AJ96" i="17"/>
  <c r="AK96" i="17"/>
  <c r="AL96" i="17"/>
  <c r="AM96" i="17"/>
  <c r="AO96" i="17"/>
  <c r="AP96" i="17"/>
  <c r="AI97" i="17"/>
  <c r="AJ97" i="17"/>
  <c r="AK97" i="17"/>
  <c r="AL97" i="17"/>
  <c r="AM97" i="17"/>
  <c r="AO97" i="17"/>
  <c r="AP97" i="17"/>
  <c r="AI98" i="17"/>
  <c r="AJ98" i="17"/>
  <c r="AK98" i="17"/>
  <c r="AL98" i="17"/>
  <c r="AM98" i="17"/>
  <c r="AO98" i="17"/>
  <c r="AP98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Z99" i="17"/>
  <c r="AA99" i="17"/>
  <c r="AB99" i="17"/>
  <c r="AC99" i="17"/>
  <c r="AD99" i="17"/>
  <c r="AE99" i="17"/>
  <c r="AF99" i="17"/>
  <c r="AG99" i="17"/>
  <c r="AH99" i="17"/>
  <c r="AI99" i="17"/>
  <c r="AJ99" i="17"/>
  <c r="AK99" i="17"/>
  <c r="AL99" i="17"/>
  <c r="AM99" i="17"/>
  <c r="AO99" i="17"/>
  <c r="AP99" i="17"/>
  <c r="AO100" i="17"/>
  <c r="AO101" i="17"/>
  <c r="AO102" i="17"/>
  <c r="AP102" i="17"/>
  <c r="AO103" i="17"/>
  <c r="AO104" i="17"/>
  <c r="AO105" i="17"/>
  <c r="AO106" i="17"/>
  <c r="AP106" i="17"/>
  <c r="AO107" i="17"/>
  <c r="AO108" i="17"/>
  <c r="AO109" i="17"/>
  <c r="AO110" i="17"/>
  <c r="AO111" i="17"/>
  <c r="AO112" i="17"/>
  <c r="AP112" i="17"/>
  <c r="AO113" i="17"/>
  <c r="AO114" i="17"/>
  <c r="AO115" i="17"/>
  <c r="AO116" i="17"/>
  <c r="AP116" i="17"/>
  <c r="AO117" i="17"/>
  <c r="AO122" i="17"/>
  <c r="AP122" i="17"/>
  <c r="AO123" i="17"/>
  <c r="AP123" i="17"/>
  <c r="AP124" i="17"/>
  <c r="AO126" i="17"/>
  <c r="AP126" i="17"/>
  <c r="AO127" i="17"/>
  <c r="AP127" i="17"/>
  <c r="AO129" i="17"/>
  <c r="AP129" i="17"/>
  <c r="AO130" i="17"/>
  <c r="AP130" i="17"/>
  <c r="AO131" i="17"/>
  <c r="AP131" i="17"/>
  <c r="AP132" i="17"/>
  <c r="AO134" i="17"/>
  <c r="AO136" i="17"/>
  <c r="AO138" i="17"/>
  <c r="L139" i="17"/>
  <c r="AL139" i="17"/>
  <c r="AM139" i="17"/>
  <c r="AO139" i="17"/>
  <c r="L140" i="17"/>
  <c r="M140" i="17"/>
  <c r="N140" i="17"/>
  <c r="O140" i="17"/>
  <c r="AL140" i="17"/>
  <c r="AM140" i="17"/>
  <c r="AO140" i="17"/>
  <c r="AO141" i="17"/>
  <c r="AO142" i="17"/>
  <c r="AO143" i="17"/>
  <c r="AO144" i="17"/>
  <c r="AO145" i="17"/>
  <c r="AO147" i="17"/>
  <c r="I148" i="17"/>
  <c r="J148" i="17"/>
  <c r="K148" i="17"/>
  <c r="L148" i="17"/>
  <c r="M148" i="17"/>
  <c r="N148" i="17"/>
  <c r="O148" i="17"/>
  <c r="P148" i="17"/>
  <c r="Q148" i="17"/>
  <c r="R148" i="17"/>
  <c r="S148" i="17"/>
  <c r="T148" i="17"/>
  <c r="U148" i="17"/>
  <c r="V148" i="17"/>
  <c r="W148" i="17"/>
  <c r="X148" i="17"/>
  <c r="Y148" i="17"/>
  <c r="Z148" i="17"/>
  <c r="AA148" i="17"/>
  <c r="AB148" i="17"/>
  <c r="AC148" i="17"/>
  <c r="AD148" i="17"/>
  <c r="AE148" i="17"/>
  <c r="AF148" i="17"/>
  <c r="AG148" i="17"/>
  <c r="AH148" i="17"/>
  <c r="AI148" i="17"/>
  <c r="AJ148" i="17"/>
  <c r="AL148" i="17"/>
  <c r="AM148" i="17"/>
  <c r="AO148" i="17"/>
  <c r="I151" i="17"/>
  <c r="J151" i="17"/>
  <c r="K151" i="17"/>
  <c r="L151" i="17"/>
  <c r="N151" i="17"/>
  <c r="O151" i="17"/>
  <c r="P151" i="17"/>
  <c r="Q151" i="17"/>
  <c r="R151" i="17"/>
  <c r="S151" i="17"/>
  <c r="T151" i="17"/>
  <c r="U151" i="17"/>
  <c r="V151" i="17"/>
  <c r="W151" i="17"/>
  <c r="X151" i="17"/>
  <c r="Y151" i="17"/>
  <c r="Z151" i="17"/>
  <c r="AA151" i="17"/>
  <c r="AB151" i="17"/>
  <c r="I152" i="17"/>
  <c r="J152" i="17"/>
  <c r="K152" i="17"/>
  <c r="L152" i="17"/>
  <c r="N152" i="17"/>
  <c r="O152" i="17"/>
  <c r="P152" i="17"/>
  <c r="Q152" i="17"/>
  <c r="R152" i="17"/>
  <c r="S152" i="17"/>
  <c r="T152" i="17"/>
  <c r="U152" i="17"/>
  <c r="V152" i="17"/>
  <c r="W152" i="17"/>
  <c r="X152" i="17"/>
  <c r="Y152" i="17"/>
  <c r="Z152" i="17"/>
  <c r="AA152" i="17"/>
  <c r="AB152" i="17"/>
  <c r="I153" i="17"/>
  <c r="J153" i="17"/>
  <c r="K153" i="17"/>
  <c r="L153" i="17"/>
  <c r="N153" i="17"/>
  <c r="O153" i="17"/>
  <c r="P153" i="17"/>
  <c r="Q153" i="17"/>
  <c r="R153" i="17"/>
  <c r="S153" i="17"/>
  <c r="T153" i="17"/>
  <c r="U153" i="17"/>
  <c r="V153" i="17"/>
  <c r="W153" i="17"/>
  <c r="X153" i="17"/>
  <c r="Y153" i="17"/>
  <c r="Z153" i="17"/>
  <c r="AA153" i="17"/>
  <c r="AB153" i="17"/>
  <c r="I154" i="17"/>
  <c r="J154" i="17"/>
  <c r="K154" i="17"/>
  <c r="L154" i="17"/>
  <c r="N154" i="17"/>
  <c r="O154" i="17"/>
  <c r="P154" i="17"/>
  <c r="T154" i="17"/>
  <c r="U154" i="17"/>
  <c r="V154" i="17"/>
  <c r="W154" i="17"/>
  <c r="X154" i="17"/>
  <c r="Y154" i="17"/>
  <c r="Z154" i="17"/>
  <c r="AA154" i="17"/>
  <c r="AB154" i="17"/>
  <c r="I155" i="17"/>
  <c r="J155" i="17"/>
  <c r="K155" i="17"/>
  <c r="L155" i="17"/>
  <c r="N155" i="17"/>
  <c r="O155" i="17"/>
  <c r="P155" i="17"/>
  <c r="T155" i="17"/>
  <c r="U155" i="17"/>
  <c r="V155" i="17"/>
  <c r="W155" i="17"/>
  <c r="X155" i="17"/>
  <c r="Y155" i="17"/>
  <c r="Z155" i="17"/>
  <c r="AA155" i="17"/>
  <c r="AB155" i="17"/>
  <c r="I156" i="17"/>
  <c r="J156" i="17"/>
  <c r="K156" i="17"/>
  <c r="L156" i="17"/>
  <c r="N156" i="17"/>
  <c r="O156" i="17"/>
  <c r="P156" i="17"/>
  <c r="Q156" i="17"/>
  <c r="R156" i="17"/>
  <c r="S156" i="17"/>
  <c r="T156" i="17"/>
  <c r="U156" i="17"/>
  <c r="V156" i="17"/>
  <c r="W156" i="17"/>
  <c r="X156" i="17"/>
  <c r="Y156" i="17"/>
  <c r="Z156" i="17"/>
  <c r="AA156" i="17"/>
  <c r="AB156" i="17"/>
  <c r="I157" i="17"/>
  <c r="J157" i="17"/>
  <c r="K157" i="17"/>
  <c r="L157" i="17"/>
  <c r="N157" i="17"/>
  <c r="O157" i="17"/>
  <c r="P157" i="17"/>
  <c r="Q157" i="17"/>
  <c r="R157" i="17"/>
  <c r="S157" i="17"/>
  <c r="T157" i="17"/>
  <c r="U157" i="17"/>
  <c r="V157" i="17"/>
  <c r="W157" i="17"/>
  <c r="X157" i="17"/>
  <c r="Y157" i="17"/>
  <c r="Z157" i="17"/>
  <c r="AA157" i="17"/>
  <c r="AB157" i="17"/>
  <c r="I162" i="17"/>
  <c r="J162" i="17"/>
  <c r="K162" i="17"/>
  <c r="L162" i="17"/>
  <c r="M162" i="17"/>
  <c r="N162" i="17"/>
  <c r="O162" i="17"/>
  <c r="P162" i="17"/>
  <c r="Q162" i="17"/>
  <c r="R162" i="17"/>
  <c r="S162" i="17"/>
  <c r="T162" i="17"/>
  <c r="U162" i="17"/>
  <c r="V162" i="17"/>
  <c r="W162" i="17"/>
  <c r="X162" i="17"/>
  <c r="Y162" i="17"/>
  <c r="Z162" i="17"/>
  <c r="AA162" i="17"/>
  <c r="AB162" i="17"/>
  <c r="AC162" i="17"/>
  <c r="AD162" i="17"/>
  <c r="AE162" i="17"/>
  <c r="AF162" i="17"/>
  <c r="AG162" i="17"/>
  <c r="AH162" i="17"/>
  <c r="AI162" i="17"/>
  <c r="AJ162" i="17"/>
  <c r="AL162" i="17"/>
  <c r="AM162" i="17"/>
  <c r="AO162" i="17"/>
  <c r="I163" i="17"/>
  <c r="J163" i="17"/>
  <c r="K163" i="17"/>
  <c r="L163" i="17"/>
  <c r="M163" i="17"/>
  <c r="N163" i="17"/>
  <c r="O163" i="17"/>
  <c r="P163" i="17"/>
  <c r="Q163" i="17"/>
  <c r="R163" i="17"/>
  <c r="S163" i="17"/>
  <c r="T163" i="17"/>
  <c r="U163" i="17"/>
  <c r="V163" i="17"/>
  <c r="W163" i="17"/>
  <c r="X163" i="17"/>
  <c r="Y163" i="17"/>
  <c r="Z163" i="17"/>
  <c r="AA163" i="17"/>
  <c r="AB163" i="17"/>
  <c r="AC163" i="17"/>
  <c r="AD163" i="17"/>
  <c r="AE163" i="17"/>
  <c r="AF163" i="17"/>
  <c r="AG163" i="17"/>
  <c r="AH163" i="17"/>
  <c r="AI163" i="17"/>
  <c r="AJ163" i="17"/>
  <c r="AL163" i="17"/>
  <c r="AM163" i="17"/>
  <c r="AO163" i="17"/>
  <c r="I164" i="17"/>
  <c r="J164" i="17"/>
  <c r="K164" i="17"/>
  <c r="L164" i="17"/>
  <c r="M164" i="17"/>
  <c r="N164" i="17"/>
  <c r="O164" i="17"/>
  <c r="P164" i="17"/>
  <c r="Q164" i="17"/>
  <c r="R164" i="17"/>
  <c r="S164" i="17"/>
  <c r="T164" i="17"/>
  <c r="U164" i="17"/>
  <c r="V164" i="17"/>
  <c r="W164" i="17"/>
  <c r="X164" i="17"/>
  <c r="Y164" i="17"/>
  <c r="Z164" i="17"/>
  <c r="AL164" i="17"/>
  <c r="AM164" i="17"/>
  <c r="AO164" i="17"/>
  <c r="I165" i="17"/>
  <c r="J165" i="17"/>
  <c r="K165" i="17"/>
  <c r="L165" i="17"/>
  <c r="M165" i="17"/>
  <c r="AO165" i="17"/>
  <c r="I166" i="17"/>
  <c r="J166" i="17"/>
  <c r="K166" i="17"/>
  <c r="L166" i="17"/>
  <c r="M166" i="17"/>
  <c r="N166" i="17"/>
  <c r="O166" i="17"/>
  <c r="P166" i="17"/>
  <c r="Q166" i="17"/>
  <c r="R166" i="17"/>
  <c r="S166" i="17"/>
  <c r="T166" i="17"/>
  <c r="U166" i="17"/>
  <c r="V166" i="17"/>
  <c r="W166" i="17"/>
  <c r="X166" i="17"/>
  <c r="Y166" i="17"/>
  <c r="Z166" i="17"/>
  <c r="AA166" i="17"/>
  <c r="AB166" i="17"/>
  <c r="AC166" i="17"/>
  <c r="AD166" i="17"/>
  <c r="AE166" i="17"/>
  <c r="AF166" i="17"/>
  <c r="AG166" i="17"/>
  <c r="AH166" i="17"/>
  <c r="AI166" i="17"/>
  <c r="AJ166" i="17"/>
  <c r="AO166" i="17"/>
  <c r="I167" i="17"/>
  <c r="J167" i="17"/>
  <c r="K167" i="17"/>
  <c r="L167" i="17"/>
  <c r="M167" i="17"/>
  <c r="N167" i="17"/>
  <c r="O167" i="17"/>
  <c r="P167" i="17"/>
  <c r="Q167" i="17"/>
  <c r="R167" i="17"/>
  <c r="S167" i="17"/>
  <c r="T167" i="17"/>
  <c r="U167" i="17"/>
  <c r="V167" i="17"/>
  <c r="W167" i="17"/>
  <c r="X167" i="17"/>
  <c r="Y167" i="17"/>
  <c r="Z167" i="17"/>
  <c r="AA167" i="17"/>
  <c r="AB167" i="17"/>
  <c r="AC167" i="17"/>
  <c r="AD167" i="17"/>
  <c r="AE167" i="17"/>
  <c r="AF167" i="17"/>
  <c r="AG167" i="17"/>
  <c r="AH167" i="17"/>
  <c r="AI167" i="17"/>
  <c r="AJ167" i="17"/>
  <c r="AL167" i="17"/>
  <c r="AM167" i="17"/>
  <c r="AO167" i="17"/>
  <c r="I168" i="17"/>
  <c r="J168" i="17"/>
  <c r="K168" i="17"/>
  <c r="L168" i="17"/>
  <c r="M168" i="17"/>
  <c r="N168" i="17"/>
  <c r="O168" i="17"/>
  <c r="P168" i="17"/>
  <c r="Q168" i="17"/>
  <c r="R168" i="17"/>
  <c r="S168" i="17"/>
  <c r="T168" i="17"/>
  <c r="U168" i="17"/>
  <c r="V168" i="17"/>
  <c r="W168" i="17"/>
  <c r="X168" i="17"/>
  <c r="Y168" i="17"/>
  <c r="Z168" i="17"/>
  <c r="AL168" i="17"/>
  <c r="AM168" i="17"/>
  <c r="AO168" i="17"/>
  <c r="I169" i="17"/>
  <c r="J169" i="17"/>
  <c r="K169" i="17"/>
  <c r="L169" i="17"/>
  <c r="M169" i="17"/>
  <c r="N169" i="17"/>
  <c r="O169" i="17"/>
  <c r="P169" i="17"/>
  <c r="Q169" i="17"/>
  <c r="R169" i="17"/>
  <c r="S169" i="17"/>
  <c r="T169" i="17"/>
  <c r="U169" i="17"/>
  <c r="V169" i="17"/>
  <c r="W169" i="17"/>
  <c r="X169" i="17"/>
  <c r="Y169" i="17"/>
  <c r="Z169" i="17"/>
  <c r="AA169" i="17"/>
  <c r="AB169" i="17"/>
  <c r="AC169" i="17"/>
  <c r="AD169" i="17"/>
  <c r="AE169" i="17"/>
  <c r="AF169" i="17"/>
  <c r="AG169" i="17"/>
  <c r="AH169" i="17"/>
  <c r="AI169" i="17"/>
  <c r="AJ169" i="17"/>
  <c r="AL169" i="17"/>
  <c r="AM169" i="17"/>
  <c r="AO169" i="17"/>
  <c r="AM170" i="17"/>
  <c r="AO170" i="17"/>
  <c r="Y171" i="17"/>
  <c r="AM171" i="17"/>
  <c r="AO171" i="17"/>
  <c r="I172" i="17"/>
  <c r="J172" i="17"/>
  <c r="K172" i="17"/>
  <c r="L172" i="17"/>
  <c r="M172" i="17"/>
  <c r="N172" i="17"/>
  <c r="O172" i="17"/>
  <c r="P172" i="17"/>
  <c r="Q172" i="17"/>
  <c r="R172" i="17"/>
  <c r="S172" i="17"/>
  <c r="T172" i="17"/>
  <c r="U172" i="17"/>
  <c r="V172" i="17"/>
  <c r="W172" i="17"/>
  <c r="X172" i="17"/>
  <c r="Y172" i="17"/>
  <c r="Z172" i="17"/>
  <c r="AA172" i="17"/>
  <c r="AB172" i="17"/>
  <c r="AC172" i="17"/>
  <c r="AD172" i="17"/>
  <c r="AE172" i="17"/>
  <c r="AF172" i="17"/>
  <c r="AG172" i="17"/>
  <c r="AH172" i="17"/>
  <c r="AI172" i="17"/>
  <c r="AJ172" i="17"/>
  <c r="AK172" i="17"/>
  <c r="AL172" i="17"/>
  <c r="AM172" i="17"/>
  <c r="AO172" i="17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O10" i="16"/>
  <c r="AP10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B11" i="16"/>
  <c r="AC11" i="16"/>
  <c r="AD11" i="16"/>
  <c r="AE11" i="16"/>
  <c r="AF11" i="16"/>
  <c r="AG11" i="16"/>
  <c r="AH11" i="16"/>
  <c r="AI11" i="16"/>
  <c r="AJ11" i="16"/>
  <c r="AK11" i="16"/>
  <c r="AL11" i="16"/>
  <c r="AO11" i="16"/>
  <c r="AP11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X12" i="16"/>
  <c r="Z12" i="16"/>
  <c r="AA12" i="16"/>
  <c r="AB12" i="16"/>
  <c r="AD12" i="16"/>
  <c r="AE12" i="16"/>
  <c r="AF12" i="16"/>
  <c r="AG12" i="16"/>
  <c r="AH12" i="16"/>
  <c r="AI12" i="16"/>
  <c r="AJ12" i="16"/>
  <c r="AK12" i="16"/>
  <c r="AL12" i="16"/>
  <c r="AO12" i="16"/>
  <c r="AP12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O13" i="16"/>
  <c r="AP13" i="16"/>
  <c r="J14" i="16"/>
  <c r="K14" i="16"/>
  <c r="L14" i="16"/>
  <c r="M14" i="16"/>
  <c r="N14" i="16"/>
  <c r="Q14" i="16"/>
  <c r="R14" i="16"/>
  <c r="S14" i="16"/>
  <c r="T14" i="16"/>
  <c r="U14" i="16"/>
  <c r="X14" i="16"/>
  <c r="Y14" i="16"/>
  <c r="Z14" i="16"/>
  <c r="AA14" i="16"/>
  <c r="AC14" i="16"/>
  <c r="AD14" i="16"/>
  <c r="AE14" i="16"/>
  <c r="AF14" i="16"/>
  <c r="AG14" i="16"/>
  <c r="AH14" i="16"/>
  <c r="AI14" i="16"/>
  <c r="AJ14" i="16"/>
  <c r="AK14" i="16"/>
  <c r="AL14" i="16"/>
  <c r="AO14" i="16"/>
  <c r="AP14" i="16"/>
  <c r="K15" i="16"/>
  <c r="L15" i="16"/>
  <c r="M15" i="16"/>
  <c r="N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O15" i="16"/>
  <c r="AP15" i="16"/>
  <c r="L16" i="16"/>
  <c r="M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L16" i="16"/>
  <c r="AM16" i="16"/>
  <c r="AO16" i="16"/>
  <c r="AP16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O17" i="16"/>
  <c r="AP17" i="16"/>
  <c r="J20" i="16"/>
  <c r="K20" i="16"/>
  <c r="L20" i="16"/>
  <c r="M20" i="16"/>
  <c r="N20" i="16"/>
  <c r="O20" i="16"/>
  <c r="P20" i="16"/>
  <c r="Q20" i="16"/>
  <c r="S20" i="16"/>
  <c r="T20" i="16"/>
  <c r="U20" i="16"/>
  <c r="Z20" i="16"/>
  <c r="AB20" i="16"/>
  <c r="AD20" i="16"/>
  <c r="AE20" i="16"/>
  <c r="AF20" i="16"/>
  <c r="AG20" i="16"/>
  <c r="AH20" i="16"/>
  <c r="AI20" i="16"/>
  <c r="AJ20" i="16"/>
  <c r="AK20" i="16"/>
  <c r="AL20" i="16"/>
  <c r="AO20" i="16"/>
  <c r="AP20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O21" i="16"/>
  <c r="AP21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O22" i="16"/>
  <c r="AP22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D23" i="16"/>
  <c r="AE23" i="16"/>
  <c r="AF23" i="16"/>
  <c r="AG23" i="16"/>
  <c r="AH23" i="16"/>
  <c r="AI23" i="16"/>
  <c r="AJ23" i="16"/>
  <c r="AK23" i="16"/>
  <c r="AL23" i="16"/>
  <c r="AM23" i="16"/>
  <c r="AO23" i="16"/>
  <c r="AP23" i="16"/>
  <c r="AO24" i="16"/>
  <c r="AP24" i="16"/>
  <c r="AO25" i="16"/>
  <c r="AP25" i="16"/>
  <c r="AO26" i="16"/>
  <c r="AP26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O27" i="16"/>
  <c r="AP27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O28" i="16"/>
  <c r="AP28" i="16"/>
  <c r="AO29" i="16"/>
  <c r="AP29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O30" i="16"/>
  <c r="AP30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C31" i="16"/>
  <c r="AD31" i="16"/>
  <c r="AE31" i="16"/>
  <c r="AF31" i="16"/>
  <c r="AG31" i="16"/>
  <c r="AH31" i="16"/>
  <c r="AI31" i="16"/>
  <c r="AJ31" i="16"/>
  <c r="AK31" i="16"/>
  <c r="AL31" i="16"/>
  <c r="AM31" i="16"/>
  <c r="AO31" i="16"/>
  <c r="AP31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O32" i="16"/>
  <c r="AP32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O33" i="16"/>
  <c r="AP33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O34" i="16"/>
  <c r="AP34" i="16"/>
  <c r="AO37" i="16"/>
  <c r="AP37" i="16"/>
  <c r="AO40" i="16"/>
  <c r="AP40" i="16"/>
  <c r="AO42" i="16"/>
  <c r="AP42" i="16"/>
  <c r="AO43" i="16"/>
  <c r="AP43" i="16"/>
  <c r="AO44" i="16"/>
  <c r="AP44" i="16"/>
  <c r="AO45" i="16"/>
  <c r="AP45" i="16"/>
  <c r="AO47" i="16"/>
  <c r="AO48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O49" i="16"/>
  <c r="AP49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O53" i="16"/>
  <c r="AP53" i="16"/>
  <c r="AQ53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O54" i="16"/>
  <c r="AP54" i="16"/>
  <c r="AQ54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O55" i="16"/>
  <c r="AP55" i="16"/>
  <c r="AQ55" i="16"/>
  <c r="I56" i="16"/>
  <c r="J56" i="16"/>
  <c r="K56" i="16"/>
  <c r="L56" i="16"/>
  <c r="M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O56" i="16"/>
  <c r="AP56" i="16"/>
  <c r="AQ56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O57" i="16"/>
  <c r="AP57" i="16"/>
  <c r="AQ57" i="16"/>
  <c r="AO58" i="16"/>
  <c r="AP58" i="16"/>
  <c r="AQ58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O59" i="16"/>
  <c r="AP59" i="16"/>
  <c r="AQ59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O60" i="16"/>
  <c r="AP60" i="16"/>
  <c r="AQ60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O61" i="16"/>
  <c r="AP61" i="16"/>
  <c r="AQ61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O62" i="16"/>
  <c r="AP62" i="16"/>
  <c r="AQ62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O63" i="16"/>
  <c r="AP63" i="16"/>
  <c r="AQ63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O64" i="16"/>
  <c r="AP64" i="16"/>
  <c r="AQ64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O65" i="16"/>
  <c r="AP65" i="16"/>
  <c r="AQ65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O66" i="16"/>
  <c r="AP66" i="16"/>
  <c r="AQ66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O67" i="16"/>
  <c r="AP67" i="16"/>
  <c r="AQ67" i="16"/>
  <c r="I68" i="16"/>
  <c r="J68" i="16"/>
  <c r="K68" i="16"/>
  <c r="L68" i="16"/>
  <c r="AO68" i="16"/>
  <c r="AP68" i="16"/>
  <c r="AQ68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O69" i="16"/>
  <c r="AP69" i="16"/>
  <c r="AQ69" i="16"/>
  <c r="AO72" i="16"/>
  <c r="AP72" i="16"/>
  <c r="AO75" i="16"/>
  <c r="AP75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O81" i="16"/>
  <c r="AP81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I84" i="16"/>
  <c r="AJ84" i="16"/>
  <c r="AK84" i="16"/>
  <c r="AL84" i="16"/>
  <c r="AO84" i="16"/>
  <c r="AP84" i="16"/>
  <c r="AI85" i="16"/>
  <c r="AJ85" i="16"/>
  <c r="AK85" i="16"/>
  <c r="AL85" i="16"/>
  <c r="AO85" i="16"/>
  <c r="AP85" i="16"/>
  <c r="L86" i="16"/>
  <c r="M86" i="16"/>
  <c r="N86" i="16"/>
  <c r="P86" i="16"/>
  <c r="Q86" i="16"/>
  <c r="U86" i="16"/>
  <c r="V86" i="16"/>
  <c r="W86" i="16"/>
  <c r="Y86" i="16"/>
  <c r="Z86" i="16"/>
  <c r="AA86" i="16"/>
  <c r="AB86" i="16"/>
  <c r="AC86" i="16"/>
  <c r="AF86" i="16"/>
  <c r="AG86" i="16"/>
  <c r="AJ86" i="16"/>
  <c r="AK86" i="16"/>
  <c r="AL86" i="16"/>
  <c r="AO86" i="16"/>
  <c r="AP86" i="16"/>
  <c r="AI87" i="16"/>
  <c r="AJ87" i="16"/>
  <c r="AK87" i="16"/>
  <c r="AL87" i="16"/>
  <c r="AM87" i="16"/>
  <c r="AO87" i="16"/>
  <c r="AP87" i="16"/>
  <c r="AI88" i="16"/>
  <c r="AJ88" i="16"/>
  <c r="AK88" i="16"/>
  <c r="AL88" i="16"/>
  <c r="AO88" i="16"/>
  <c r="AP88" i="16"/>
  <c r="AI89" i="16"/>
  <c r="AJ89" i="16"/>
  <c r="AK89" i="16"/>
  <c r="AL89" i="16"/>
  <c r="AM89" i="16"/>
  <c r="AO89" i="16"/>
  <c r="AP89" i="16"/>
  <c r="AI90" i="16"/>
  <c r="AJ90" i="16"/>
  <c r="AK90" i="16"/>
  <c r="AL90" i="16"/>
  <c r="AM90" i="16"/>
  <c r="AO90" i="16"/>
  <c r="AP90" i="16"/>
  <c r="AI91" i="16"/>
  <c r="AJ91" i="16"/>
  <c r="AK91" i="16"/>
  <c r="AL91" i="16"/>
  <c r="AO91" i="16"/>
  <c r="AP91" i="16"/>
  <c r="AI92" i="16"/>
  <c r="AJ92" i="16"/>
  <c r="AK92" i="16"/>
  <c r="AL92" i="16"/>
  <c r="AM92" i="16"/>
  <c r="AO92" i="16"/>
  <c r="AP92" i="16"/>
  <c r="AI93" i="16"/>
  <c r="AJ93" i="16"/>
  <c r="AK93" i="16"/>
  <c r="AL93" i="16"/>
  <c r="AM93" i="16"/>
  <c r="AO93" i="16"/>
  <c r="AP93" i="16"/>
  <c r="AI94" i="16"/>
  <c r="AJ94" i="16"/>
  <c r="AK94" i="16"/>
  <c r="AL94" i="16"/>
  <c r="AM94" i="16"/>
  <c r="AO94" i="16"/>
  <c r="AP94" i="16"/>
  <c r="AI95" i="16"/>
  <c r="AJ95" i="16"/>
  <c r="AK95" i="16"/>
  <c r="AL95" i="16"/>
  <c r="AM95" i="16"/>
  <c r="AO95" i="16"/>
  <c r="AP95" i="16"/>
  <c r="AI96" i="16"/>
  <c r="AJ96" i="16"/>
  <c r="AK96" i="16"/>
  <c r="AL96" i="16"/>
  <c r="AM96" i="16"/>
  <c r="AO96" i="16"/>
  <c r="AP96" i="16"/>
  <c r="AI97" i="16"/>
  <c r="AJ97" i="16"/>
  <c r="AK97" i="16"/>
  <c r="AL97" i="16"/>
  <c r="AM97" i="16"/>
  <c r="AO97" i="16"/>
  <c r="AP97" i="16"/>
  <c r="AI98" i="16"/>
  <c r="AJ98" i="16"/>
  <c r="AK98" i="16"/>
  <c r="AL98" i="16"/>
  <c r="AM98" i="16"/>
  <c r="AO98" i="16"/>
  <c r="AP98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I99" i="16"/>
  <c r="AJ99" i="16"/>
  <c r="AK99" i="16"/>
  <c r="AL99" i="16"/>
  <c r="AM99" i="16"/>
  <c r="AO99" i="16"/>
  <c r="AP99" i="16"/>
  <c r="AO100" i="16"/>
  <c r="AO101" i="16"/>
  <c r="AO102" i="16"/>
  <c r="AP102" i="16"/>
  <c r="AO103" i="16"/>
  <c r="AO104" i="16"/>
  <c r="AO105" i="16"/>
  <c r="AO106" i="16"/>
  <c r="AP106" i="16"/>
  <c r="AO107" i="16"/>
  <c r="AO108" i="16"/>
  <c r="AO109" i="16"/>
  <c r="AO110" i="16"/>
  <c r="AO111" i="16"/>
  <c r="AO112" i="16"/>
  <c r="AP112" i="16"/>
  <c r="AO113" i="16"/>
  <c r="AO114" i="16"/>
  <c r="AO115" i="16"/>
  <c r="AO116" i="16"/>
  <c r="AP116" i="16"/>
  <c r="AO117" i="16"/>
  <c r="AO120" i="16"/>
  <c r="AP120" i="16"/>
  <c r="AO121" i="16"/>
  <c r="AP121" i="16"/>
  <c r="AP122" i="16"/>
  <c r="AO124" i="16"/>
  <c r="AP124" i="16"/>
  <c r="AO125" i="16"/>
  <c r="AP125" i="16"/>
  <c r="AO127" i="16"/>
  <c r="AP127" i="16"/>
  <c r="AO128" i="16"/>
  <c r="AP128" i="16"/>
  <c r="AO129" i="16"/>
  <c r="AP129" i="16"/>
  <c r="AP130" i="16"/>
  <c r="AO132" i="16"/>
  <c r="AO134" i="16"/>
  <c r="AO137" i="16"/>
  <c r="L138" i="16"/>
  <c r="M138" i="16"/>
  <c r="N138" i="16"/>
  <c r="O138" i="16"/>
  <c r="AL138" i="16"/>
  <c r="AM138" i="16"/>
  <c r="L139" i="16"/>
  <c r="M139" i="16"/>
  <c r="N139" i="16"/>
  <c r="O139" i="16"/>
  <c r="AL139" i="16"/>
  <c r="AM139" i="16"/>
  <c r="AO142" i="16"/>
  <c r="AO143" i="16"/>
  <c r="AO144" i="16"/>
  <c r="AO146" i="16"/>
  <c r="I147" i="16"/>
  <c r="J147" i="16"/>
  <c r="K147" i="16"/>
  <c r="L147" i="16"/>
  <c r="M147" i="16"/>
  <c r="N147" i="16"/>
  <c r="O147" i="16"/>
  <c r="AL147" i="16"/>
  <c r="AM147" i="16"/>
  <c r="AO147" i="16"/>
  <c r="K161" i="16"/>
  <c r="M161" i="16"/>
  <c r="N161" i="16"/>
  <c r="O161" i="16"/>
  <c r="AL161" i="16"/>
  <c r="AM161" i="16"/>
  <c r="AO161" i="16"/>
  <c r="L162" i="16"/>
  <c r="M162" i="16"/>
  <c r="N162" i="16"/>
  <c r="O162" i="16"/>
  <c r="AL162" i="16"/>
  <c r="AM162" i="16"/>
  <c r="K163" i="16"/>
  <c r="L163" i="16"/>
  <c r="M163" i="16"/>
  <c r="N163" i="16"/>
  <c r="O163" i="16"/>
  <c r="AL163" i="16"/>
  <c r="AM163" i="16"/>
  <c r="AO163" i="16"/>
  <c r="K166" i="16"/>
  <c r="M166" i="16"/>
  <c r="N166" i="16"/>
  <c r="O166" i="16"/>
  <c r="AL166" i="16"/>
  <c r="AM166" i="16"/>
  <c r="AO166" i="16"/>
  <c r="K167" i="16"/>
  <c r="M167" i="16"/>
  <c r="N167" i="16"/>
  <c r="O167" i="16"/>
  <c r="AL167" i="16"/>
  <c r="AM167" i="16"/>
  <c r="AO167" i="16"/>
  <c r="K168" i="16"/>
  <c r="M168" i="16"/>
  <c r="N168" i="16"/>
  <c r="O168" i="16"/>
  <c r="AL168" i="16"/>
  <c r="AM168" i="16"/>
  <c r="AO168" i="16"/>
  <c r="AM169" i="16"/>
  <c r="AO169" i="16"/>
  <c r="Y170" i="16"/>
  <c r="AM170" i="16"/>
  <c r="AO170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AL171" i="16"/>
  <c r="AM171" i="16"/>
  <c r="AO171" i="16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AE7" i="10"/>
  <c r="AF7" i="10"/>
  <c r="AG7" i="10"/>
  <c r="AH7" i="10"/>
  <c r="AI7" i="10"/>
  <c r="AJ7" i="10"/>
  <c r="AK7" i="10"/>
  <c r="AL7" i="10"/>
  <c r="AM7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O10" i="10"/>
  <c r="AP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O11" i="10"/>
  <c r="AP11" i="10"/>
  <c r="AO12" i="10"/>
  <c r="AP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O13" i="10"/>
  <c r="AP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O14" i="10"/>
  <c r="AP14" i="10"/>
  <c r="AM15" i="10"/>
  <c r="AO15" i="10"/>
  <c r="AP15" i="10"/>
  <c r="AO16" i="10"/>
  <c r="AP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O17" i="10"/>
  <c r="AP17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C20" i="10"/>
  <c r="AD20" i="10"/>
  <c r="AE20" i="10"/>
  <c r="AF20" i="10"/>
  <c r="AG20" i="10"/>
  <c r="AH20" i="10"/>
  <c r="AI20" i="10"/>
  <c r="AJ20" i="10"/>
  <c r="AK20" i="10"/>
  <c r="AL20" i="10"/>
  <c r="AM20" i="10"/>
  <c r="AO20" i="10"/>
  <c r="AP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O21" i="10"/>
  <c r="AP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O22" i="10"/>
  <c r="AP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D23" i="10"/>
  <c r="AE23" i="10"/>
  <c r="AF23" i="10"/>
  <c r="AG23" i="10"/>
  <c r="AH23" i="10"/>
  <c r="AI23" i="10"/>
  <c r="AJ23" i="10"/>
  <c r="AK23" i="10"/>
  <c r="AL23" i="10"/>
  <c r="AM23" i="10"/>
  <c r="AO23" i="10"/>
  <c r="AP23" i="10"/>
  <c r="AO24" i="10"/>
  <c r="AP24" i="10"/>
  <c r="AO25" i="10"/>
  <c r="AP25" i="10"/>
  <c r="AO26" i="10"/>
  <c r="AP26" i="10"/>
  <c r="AO27" i="10"/>
  <c r="AP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C28" i="10"/>
  <c r="AD28" i="10"/>
  <c r="AE28" i="10"/>
  <c r="AF28" i="10"/>
  <c r="AG28" i="10"/>
  <c r="AH28" i="10"/>
  <c r="AI28" i="10"/>
  <c r="AJ28" i="10"/>
  <c r="AK28" i="10"/>
  <c r="AL28" i="10"/>
  <c r="AM28" i="10"/>
  <c r="AO28" i="10"/>
  <c r="AP28" i="10"/>
  <c r="AO29" i="10"/>
  <c r="AP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O30" i="10"/>
  <c r="AP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O31" i="10"/>
  <c r="AP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O32" i="10"/>
  <c r="AP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O33" i="10"/>
  <c r="AP33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O34" i="10"/>
  <c r="AP34" i="10"/>
  <c r="AO37" i="10"/>
  <c r="AP37" i="10"/>
  <c r="AO40" i="10"/>
  <c r="AP40" i="10"/>
  <c r="AO42" i="10"/>
  <c r="AP42" i="10"/>
  <c r="AO43" i="10"/>
  <c r="AP43" i="10"/>
  <c r="AO44" i="10"/>
  <c r="AP44" i="10"/>
  <c r="AO45" i="10"/>
  <c r="AP45" i="10"/>
  <c r="AO46" i="10"/>
  <c r="AO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O48" i="10"/>
  <c r="AP48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O52" i="10"/>
  <c r="AP52" i="10"/>
  <c r="AQ52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O53" i="10"/>
  <c r="AP53" i="10"/>
  <c r="AQ53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O54" i="10"/>
  <c r="AP54" i="10"/>
  <c r="AQ54" i="10"/>
  <c r="I55" i="10"/>
  <c r="J55" i="10"/>
  <c r="K55" i="10"/>
  <c r="L55" i="10"/>
  <c r="M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O55" i="10"/>
  <c r="AP55" i="10"/>
  <c r="AQ55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O56" i="10"/>
  <c r="AP56" i="10"/>
  <c r="AQ56" i="10"/>
  <c r="AO57" i="10"/>
  <c r="AP57" i="10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O58" i="10"/>
  <c r="AP58" i="10"/>
  <c r="AQ58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O59" i="10"/>
  <c r="AP59" i="10"/>
  <c r="AQ59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O60" i="10"/>
  <c r="AP60" i="10"/>
  <c r="AQ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O61" i="10"/>
  <c r="AP61" i="10"/>
  <c r="AQ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O62" i="10"/>
  <c r="AP62" i="10"/>
  <c r="AQ62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O63" i="10"/>
  <c r="AP63" i="10"/>
  <c r="AQ63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O64" i="10"/>
  <c r="AP64" i="10"/>
  <c r="AQ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O65" i="10"/>
  <c r="AP65" i="10"/>
  <c r="AQ65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O66" i="10"/>
  <c r="AP66" i="10"/>
  <c r="AQ66" i="10"/>
  <c r="I67" i="10"/>
  <c r="J67" i="10"/>
  <c r="K67" i="10"/>
  <c r="L67" i="10"/>
  <c r="AO67" i="10"/>
  <c r="AP67" i="10"/>
  <c r="AQ67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O68" i="10"/>
  <c r="AP68" i="10"/>
  <c r="AQ68" i="10"/>
  <c r="AO71" i="10"/>
  <c r="AP71" i="10"/>
  <c r="AO74" i="10"/>
  <c r="AP74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O80" i="10"/>
  <c r="AP80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I83" i="10"/>
  <c r="AJ83" i="10"/>
  <c r="AK83" i="10"/>
  <c r="AL83" i="10"/>
  <c r="AO83" i="10"/>
  <c r="AP83" i="10"/>
  <c r="AI84" i="10"/>
  <c r="AJ84" i="10"/>
  <c r="AK84" i="10"/>
  <c r="AL84" i="10"/>
  <c r="AO84" i="10"/>
  <c r="AP84" i="10"/>
  <c r="L85" i="10"/>
  <c r="M85" i="10"/>
  <c r="N85" i="10"/>
  <c r="P85" i="10"/>
  <c r="Q85" i="10"/>
  <c r="U85" i="10"/>
  <c r="V85" i="10"/>
  <c r="W85" i="10"/>
  <c r="Y85" i="10"/>
  <c r="Z85" i="10"/>
  <c r="AA85" i="10"/>
  <c r="AB85" i="10"/>
  <c r="AC85" i="10"/>
  <c r="AF85" i="10"/>
  <c r="AG85" i="10"/>
  <c r="AJ85" i="10"/>
  <c r="AK85" i="10"/>
  <c r="AL85" i="10"/>
  <c r="AO85" i="10"/>
  <c r="AP85" i="10"/>
  <c r="AI86" i="10"/>
  <c r="AJ86" i="10"/>
  <c r="AK86" i="10"/>
  <c r="AL86" i="10"/>
  <c r="AM86" i="10"/>
  <c r="AO86" i="10"/>
  <c r="AP86" i="10"/>
  <c r="AI87" i="10"/>
  <c r="AJ87" i="10"/>
  <c r="AK87" i="10"/>
  <c r="AL87" i="10"/>
  <c r="AO87" i="10"/>
  <c r="AP87" i="10"/>
  <c r="AI88" i="10"/>
  <c r="AJ88" i="10"/>
  <c r="AK88" i="10"/>
  <c r="AL88" i="10"/>
  <c r="AM88" i="10"/>
  <c r="AO88" i="10"/>
  <c r="AP88" i="10"/>
  <c r="AI89" i="10"/>
  <c r="AJ89" i="10"/>
  <c r="AK89" i="10"/>
  <c r="AL89" i="10"/>
  <c r="AM89" i="10"/>
  <c r="AO89" i="10"/>
  <c r="AP89" i="10"/>
  <c r="AI90" i="10"/>
  <c r="AJ90" i="10"/>
  <c r="AK90" i="10"/>
  <c r="AL90" i="10"/>
  <c r="AO90" i="10"/>
  <c r="AP90" i="10"/>
  <c r="AI91" i="10"/>
  <c r="AJ91" i="10"/>
  <c r="AK91" i="10"/>
  <c r="AL91" i="10"/>
  <c r="AM91" i="10"/>
  <c r="AO91" i="10"/>
  <c r="AP91" i="10"/>
  <c r="AI92" i="10"/>
  <c r="AJ92" i="10"/>
  <c r="AK92" i="10"/>
  <c r="AL92" i="10"/>
  <c r="AM92" i="10"/>
  <c r="AO92" i="10"/>
  <c r="AP92" i="10"/>
  <c r="AI93" i="10"/>
  <c r="AJ93" i="10"/>
  <c r="AK93" i="10"/>
  <c r="AL93" i="10"/>
  <c r="AM93" i="10"/>
  <c r="AO93" i="10"/>
  <c r="AP93" i="10"/>
  <c r="AI94" i="10"/>
  <c r="AJ94" i="10"/>
  <c r="AK94" i="10"/>
  <c r="AL94" i="10"/>
  <c r="AM94" i="10"/>
  <c r="AO94" i="10"/>
  <c r="AP94" i="10"/>
  <c r="AI95" i="10"/>
  <c r="AJ95" i="10"/>
  <c r="AK95" i="10"/>
  <c r="AL95" i="10"/>
  <c r="AM95" i="10"/>
  <c r="AO95" i="10"/>
  <c r="AP95" i="10"/>
  <c r="AI96" i="10"/>
  <c r="AJ96" i="10"/>
  <c r="AK96" i="10"/>
  <c r="AL96" i="10"/>
  <c r="AM96" i="10"/>
  <c r="AO96" i="10"/>
  <c r="AP96" i="10"/>
  <c r="AI97" i="10"/>
  <c r="AJ97" i="10"/>
  <c r="AK97" i="10"/>
  <c r="AL97" i="10"/>
  <c r="AM97" i="10"/>
  <c r="AO97" i="10"/>
  <c r="AP97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O98" i="10"/>
  <c r="AP98" i="10"/>
  <c r="AO101" i="10"/>
  <c r="AP101" i="10"/>
  <c r="AO104" i="10"/>
  <c r="AP104" i="10"/>
  <c r="AO107" i="10"/>
  <c r="AP107" i="10"/>
  <c r="AO110" i="10"/>
  <c r="AP110" i="10"/>
  <c r="AO114" i="10"/>
  <c r="AP114" i="10"/>
  <c r="AO115" i="10"/>
  <c r="AP115" i="10"/>
  <c r="AO116" i="10"/>
  <c r="AP116" i="10"/>
  <c r="AO118" i="10"/>
  <c r="AP118" i="10"/>
  <c r="AO119" i="10"/>
  <c r="AP119" i="10"/>
  <c r="AO121" i="10"/>
  <c r="AP121" i="10"/>
  <c r="AO122" i="10"/>
  <c r="AP122" i="10"/>
  <c r="AO123" i="10"/>
  <c r="AP123" i="10"/>
  <c r="AP124" i="10"/>
  <c r="AO126" i="10"/>
  <c r="AO128" i="10"/>
  <c r="AO131" i="10"/>
  <c r="AD132" i="10"/>
  <c r="AE132" i="10"/>
  <c r="AF132" i="10"/>
  <c r="AG132" i="10"/>
  <c r="AH132" i="10"/>
  <c r="AI132" i="10"/>
  <c r="AJ132" i="10"/>
  <c r="AK132" i="10"/>
  <c r="AL132" i="10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O147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O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O149" i="10"/>
  <c r="M150" i="10"/>
  <c r="N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O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1" i="10"/>
  <c r="AO152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O153" i="10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O34" i="9"/>
  <c r="AP34" i="9"/>
  <c r="AO37" i="9"/>
  <c r="AP37" i="9"/>
  <c r="AO40" i="9"/>
  <c r="AP40" i="9"/>
  <c r="AO42" i="9"/>
  <c r="AP42" i="9"/>
  <c r="AO43" i="9"/>
  <c r="AP43" i="9"/>
  <c r="AO44" i="9"/>
  <c r="AP44" i="9"/>
  <c r="AO45" i="9"/>
  <c r="AP45" i="9"/>
  <c r="AO46" i="9"/>
  <c r="AO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O63" i="9"/>
  <c r="AP63" i="9"/>
  <c r="AQ63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O64" i="9"/>
  <c r="AP64" i="9"/>
  <c r="AQ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O65" i="9"/>
  <c r="AP65" i="9"/>
  <c r="AQ65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O66" i="9"/>
  <c r="AP66" i="9"/>
  <c r="AQ66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O67" i="9"/>
  <c r="AP67" i="9"/>
  <c r="AQ67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O68" i="9"/>
  <c r="AP68" i="9"/>
  <c r="AQ68" i="9"/>
  <c r="AO71" i="9"/>
  <c r="AP71" i="9"/>
  <c r="AO74" i="9"/>
  <c r="AP74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O80" i="9"/>
  <c r="AP80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O82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I84" i="9"/>
  <c r="AJ84" i="9"/>
  <c r="AL84" i="9"/>
  <c r="AO84" i="9"/>
  <c r="AP84" i="9"/>
  <c r="AI85" i="9"/>
  <c r="AJ85" i="9"/>
  <c r="AK85" i="9"/>
  <c r="AL85" i="9"/>
  <c r="AO85" i="9"/>
  <c r="AP85" i="9"/>
  <c r="L86" i="9"/>
  <c r="M86" i="9"/>
  <c r="N86" i="9"/>
  <c r="P86" i="9"/>
  <c r="Q86" i="9"/>
  <c r="U86" i="9"/>
  <c r="V86" i="9"/>
  <c r="W86" i="9"/>
  <c r="Y86" i="9"/>
  <c r="Z86" i="9"/>
  <c r="AA86" i="9"/>
  <c r="AB86" i="9"/>
  <c r="AC86" i="9"/>
  <c r="AF86" i="9"/>
  <c r="AG86" i="9"/>
  <c r="AJ86" i="9"/>
  <c r="AO86" i="9"/>
  <c r="AP86" i="9"/>
  <c r="AI87" i="9"/>
  <c r="AJ87" i="9"/>
  <c r="AK87" i="9"/>
  <c r="AL87" i="9"/>
  <c r="AM87" i="9"/>
  <c r="AO87" i="9"/>
  <c r="AP87" i="9"/>
  <c r="AI88" i="9"/>
  <c r="AJ88" i="9"/>
  <c r="AL88" i="9"/>
  <c r="AO88" i="9"/>
  <c r="AP88" i="9"/>
  <c r="AI89" i="9"/>
  <c r="AJ89" i="9"/>
  <c r="AK89" i="9"/>
  <c r="AL89" i="9"/>
  <c r="AM89" i="9"/>
  <c r="AO89" i="9"/>
  <c r="AP89" i="9"/>
  <c r="AI90" i="9"/>
  <c r="AJ90" i="9"/>
  <c r="AL90" i="9"/>
  <c r="AM90" i="9"/>
  <c r="AO90" i="9"/>
  <c r="AP90" i="9"/>
  <c r="AI91" i="9"/>
  <c r="AJ91" i="9"/>
  <c r="AO91" i="9"/>
  <c r="AP91" i="9"/>
  <c r="AI92" i="9"/>
  <c r="AJ92" i="9"/>
  <c r="AK92" i="9"/>
  <c r="AL92" i="9"/>
  <c r="AM92" i="9"/>
  <c r="AO92" i="9"/>
  <c r="AP92" i="9"/>
  <c r="AI93" i="9"/>
  <c r="AJ93" i="9"/>
  <c r="AK93" i="9"/>
  <c r="AL93" i="9"/>
  <c r="AM93" i="9"/>
  <c r="AO93" i="9"/>
  <c r="AP93" i="9"/>
  <c r="AI94" i="9"/>
  <c r="AJ94" i="9"/>
  <c r="AK94" i="9"/>
  <c r="AL94" i="9"/>
  <c r="AM94" i="9"/>
  <c r="AO94" i="9"/>
  <c r="AP94" i="9"/>
  <c r="AI95" i="9"/>
  <c r="AJ95" i="9"/>
  <c r="AK95" i="9"/>
  <c r="AL95" i="9"/>
  <c r="AM95" i="9"/>
  <c r="AO95" i="9"/>
  <c r="AP95" i="9"/>
  <c r="AI96" i="9"/>
  <c r="AJ96" i="9"/>
  <c r="AK96" i="9"/>
  <c r="AL96" i="9"/>
  <c r="AM96" i="9"/>
  <c r="AO96" i="9"/>
  <c r="AP96" i="9"/>
  <c r="AI97" i="9"/>
  <c r="AJ97" i="9"/>
  <c r="AK97" i="9"/>
  <c r="AL97" i="9"/>
  <c r="AM97" i="9"/>
  <c r="AO97" i="9"/>
  <c r="AP97" i="9"/>
  <c r="AI98" i="9"/>
  <c r="AJ98" i="9"/>
  <c r="AK98" i="9"/>
  <c r="AL98" i="9"/>
  <c r="AM98" i="9"/>
  <c r="AO98" i="9"/>
  <c r="AP98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O99" i="9"/>
  <c r="AP99" i="9"/>
  <c r="AO102" i="9"/>
  <c r="AP102" i="9"/>
  <c r="AO105" i="9"/>
  <c r="AP105" i="9"/>
  <c r="AO108" i="9"/>
  <c r="AP108" i="9"/>
  <c r="AO111" i="9"/>
  <c r="AP111" i="9"/>
  <c r="AO115" i="9"/>
  <c r="AP115" i="9"/>
  <c r="AO116" i="9"/>
  <c r="AP116" i="9"/>
  <c r="AO117" i="9"/>
  <c r="AP117" i="9"/>
  <c r="AO119" i="9"/>
  <c r="AP119" i="9"/>
  <c r="AO120" i="9"/>
  <c r="AP120" i="9"/>
  <c r="AO122" i="9"/>
  <c r="AP122" i="9"/>
  <c r="AO123" i="9"/>
  <c r="AP123" i="9"/>
  <c r="AO124" i="9"/>
  <c r="AP124" i="9"/>
  <c r="AP125" i="9"/>
  <c r="AO127" i="9"/>
  <c r="AO129" i="9"/>
  <c r="AD132" i="9"/>
  <c r="AE132" i="9"/>
  <c r="AF132" i="9"/>
  <c r="AG132" i="9"/>
  <c r="AH132" i="9"/>
  <c r="AI132" i="9"/>
  <c r="AJ132" i="9"/>
  <c r="AK132" i="9"/>
  <c r="AL132" i="9"/>
  <c r="AO132" i="9"/>
  <c r="AD133" i="9"/>
  <c r="AE133" i="9"/>
  <c r="AF133" i="9"/>
  <c r="AG133" i="9"/>
  <c r="AH133" i="9"/>
  <c r="AI133" i="9"/>
  <c r="AJ133" i="9"/>
  <c r="AK133" i="9"/>
  <c r="AL133" i="9"/>
  <c r="AO133" i="9"/>
  <c r="AD134" i="9"/>
  <c r="AE134" i="9"/>
  <c r="AF134" i="9"/>
  <c r="AG134" i="9"/>
  <c r="AH134" i="9"/>
  <c r="AI134" i="9"/>
  <c r="AJ134" i="9"/>
  <c r="AK134" i="9"/>
  <c r="AL134" i="9"/>
  <c r="AO134" i="9"/>
  <c r="AD135" i="9"/>
  <c r="AE135" i="9"/>
  <c r="AF135" i="9"/>
  <c r="AG135" i="9"/>
  <c r="AH135" i="9"/>
  <c r="AI135" i="9"/>
  <c r="AJ135" i="9"/>
  <c r="AK135" i="9"/>
  <c r="AL135" i="9"/>
  <c r="AO135" i="9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O13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O148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O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O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O151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2" i="9"/>
  <c r="AO153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O154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AL7" i="19"/>
  <c r="AM7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AK10" i="19"/>
  <c r="AL10" i="19"/>
  <c r="AO10" i="19"/>
  <c r="AP10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W11" i="19"/>
  <c r="X11" i="19"/>
  <c r="Y11" i="19"/>
  <c r="Z11" i="19"/>
  <c r="AB11" i="19"/>
  <c r="AC11" i="19"/>
  <c r="AD11" i="19"/>
  <c r="AE11" i="19"/>
  <c r="AF11" i="19"/>
  <c r="AG11" i="19"/>
  <c r="AH11" i="19"/>
  <c r="AI11" i="19"/>
  <c r="AJ11" i="19"/>
  <c r="AO11" i="19"/>
  <c r="AP11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X12" i="19"/>
  <c r="Z12" i="19"/>
  <c r="AA12" i="19"/>
  <c r="AB12" i="19"/>
  <c r="AD12" i="19"/>
  <c r="AE12" i="19"/>
  <c r="AF12" i="19"/>
  <c r="AG12" i="19"/>
  <c r="AH12" i="19"/>
  <c r="AI12" i="19"/>
  <c r="AJ12" i="19"/>
  <c r="AK12" i="19"/>
  <c r="AL12" i="19"/>
  <c r="AO12" i="19"/>
  <c r="AP12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AG13" i="19"/>
  <c r="AH13" i="19"/>
  <c r="AI13" i="19"/>
  <c r="AJ13" i="19"/>
  <c r="AO13" i="19"/>
  <c r="AP13" i="19"/>
  <c r="J14" i="19"/>
  <c r="K14" i="19"/>
  <c r="L14" i="19"/>
  <c r="M14" i="19"/>
  <c r="N14" i="19"/>
  <c r="Q14" i="19"/>
  <c r="R14" i="19"/>
  <c r="S14" i="19"/>
  <c r="T14" i="19"/>
  <c r="U14" i="19"/>
  <c r="X14" i="19"/>
  <c r="Y14" i="19"/>
  <c r="Z14" i="19"/>
  <c r="AA14" i="19"/>
  <c r="AC14" i="19"/>
  <c r="AD14" i="19"/>
  <c r="AE14" i="19"/>
  <c r="AF14" i="19"/>
  <c r="AG14" i="19"/>
  <c r="AH14" i="19"/>
  <c r="AI14" i="19"/>
  <c r="AJ14" i="19"/>
  <c r="AK14" i="19"/>
  <c r="AL14" i="19"/>
  <c r="AO14" i="19"/>
  <c r="AP14" i="19"/>
  <c r="K15" i="19"/>
  <c r="L15" i="19"/>
  <c r="M15" i="19"/>
  <c r="N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O15" i="19"/>
  <c r="AP15" i="19"/>
  <c r="L16" i="19"/>
  <c r="M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L16" i="19"/>
  <c r="AM16" i="19"/>
  <c r="AO16" i="19"/>
  <c r="AP16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AM17" i="19"/>
  <c r="AO17" i="19"/>
  <c r="AP17" i="19"/>
  <c r="J20" i="19"/>
  <c r="K20" i="19"/>
  <c r="L20" i="19"/>
  <c r="M20" i="19"/>
  <c r="N20" i="19"/>
  <c r="O20" i="19"/>
  <c r="P20" i="19"/>
  <c r="Q20" i="19"/>
  <c r="S20" i="19"/>
  <c r="T20" i="19"/>
  <c r="U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O20" i="19"/>
  <c r="AP20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O21" i="19"/>
  <c r="AP21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AM22" i="19"/>
  <c r="AO22" i="19"/>
  <c r="AP22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D23" i="19"/>
  <c r="AE23" i="19"/>
  <c r="AF23" i="19"/>
  <c r="AG23" i="19"/>
  <c r="AH23" i="19"/>
  <c r="AI23" i="19"/>
  <c r="AJ23" i="19"/>
  <c r="AK23" i="19"/>
  <c r="AL23" i="19"/>
  <c r="AM23" i="19"/>
  <c r="AO23" i="19"/>
  <c r="AP23" i="19"/>
  <c r="AO24" i="19"/>
  <c r="AP24" i="19"/>
  <c r="AO25" i="19"/>
  <c r="AP25" i="19"/>
  <c r="AO26" i="19"/>
  <c r="AP26" i="19"/>
  <c r="L27" i="19"/>
  <c r="M27" i="19"/>
  <c r="N27" i="19"/>
  <c r="O27" i="19"/>
  <c r="P27" i="19"/>
  <c r="Q27" i="19"/>
  <c r="R27" i="19"/>
  <c r="S27" i="19"/>
  <c r="U27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AI27" i="19"/>
  <c r="AJ27" i="19"/>
  <c r="AL27" i="19"/>
  <c r="AO27" i="19"/>
  <c r="AP27" i="19"/>
  <c r="L28" i="19"/>
  <c r="M28" i="19"/>
  <c r="N28" i="19"/>
  <c r="O28" i="19"/>
  <c r="P28" i="19"/>
  <c r="Q28" i="19"/>
  <c r="R28" i="19"/>
  <c r="S28" i="19"/>
  <c r="U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AJ28" i="19"/>
  <c r="AL28" i="19"/>
  <c r="AM28" i="19"/>
  <c r="AO28" i="19"/>
  <c r="AP28" i="19"/>
  <c r="AO29" i="19"/>
  <c r="AP29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L30" i="19"/>
  <c r="AM30" i="19"/>
  <c r="AO30" i="19"/>
  <c r="AP30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C31" i="19"/>
  <c r="AD31" i="19"/>
  <c r="AE31" i="19"/>
  <c r="AF31" i="19"/>
  <c r="AG31" i="19"/>
  <c r="AH31" i="19"/>
  <c r="AI31" i="19"/>
  <c r="AJ31" i="19"/>
  <c r="AK31" i="19"/>
  <c r="AL31" i="19"/>
  <c r="AM31" i="19"/>
  <c r="AO31" i="19"/>
  <c r="AP31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AI32" i="19"/>
  <c r="AJ32" i="19"/>
  <c r="AL32" i="19"/>
  <c r="AM32" i="19"/>
  <c r="AO32" i="19"/>
  <c r="AP32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AM33" i="19"/>
  <c r="AO33" i="19"/>
  <c r="AP33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AJ34" i="19"/>
  <c r="AK34" i="19"/>
  <c r="AL34" i="19"/>
  <c r="AM34" i="19"/>
  <c r="AO34" i="19"/>
  <c r="AP34" i="19"/>
  <c r="AO37" i="19"/>
  <c r="AP37" i="19"/>
  <c r="AO40" i="19"/>
  <c r="AP40" i="19"/>
  <c r="AO42" i="19"/>
  <c r="AO43" i="19"/>
  <c r="AP43" i="19"/>
  <c r="AO44" i="19"/>
  <c r="AO45" i="19"/>
  <c r="AP45" i="19"/>
  <c r="AO47" i="19"/>
  <c r="AO48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AD49" i="19"/>
  <c r="AE49" i="19"/>
  <c r="AF49" i="19"/>
  <c r="AG49" i="19"/>
  <c r="AH49" i="19"/>
  <c r="AI49" i="19"/>
  <c r="AJ49" i="19"/>
  <c r="AK49" i="19"/>
  <c r="AL49" i="19"/>
  <c r="AM49" i="19"/>
  <c r="AO49" i="19"/>
  <c r="AP49" i="19"/>
  <c r="I53" i="19"/>
  <c r="J53" i="19"/>
  <c r="K53" i="19"/>
  <c r="L53" i="19"/>
  <c r="AK53" i="19"/>
  <c r="AL53" i="19"/>
  <c r="AM53" i="19"/>
  <c r="AO53" i="19"/>
  <c r="AP53" i="19"/>
  <c r="AQ53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Z54" i="19"/>
  <c r="AA54" i="19"/>
  <c r="AB54" i="19"/>
  <c r="AC54" i="19"/>
  <c r="AD54" i="19"/>
  <c r="AE54" i="19"/>
  <c r="AF54" i="19"/>
  <c r="AG54" i="19"/>
  <c r="AH54" i="19"/>
  <c r="AI54" i="19"/>
  <c r="AJ54" i="19"/>
  <c r="AO54" i="19"/>
  <c r="AP54" i="19"/>
  <c r="AQ54" i="19"/>
  <c r="K55" i="19"/>
  <c r="L55" i="19"/>
  <c r="AK55" i="19"/>
  <c r="AL55" i="19"/>
  <c r="AM55" i="19"/>
  <c r="AO55" i="19"/>
  <c r="AP55" i="19"/>
  <c r="AQ55" i="19"/>
  <c r="I56" i="19"/>
  <c r="J56" i="19"/>
  <c r="K56" i="19"/>
  <c r="L56" i="19"/>
  <c r="M56" i="19"/>
  <c r="P56" i="19"/>
  <c r="Q56" i="19"/>
  <c r="R56" i="19"/>
  <c r="S56" i="19"/>
  <c r="T56" i="19"/>
  <c r="U56" i="19"/>
  <c r="V56" i="19"/>
  <c r="W56" i="19"/>
  <c r="X56" i="19"/>
  <c r="Y56" i="19"/>
  <c r="Z56" i="19"/>
  <c r="AA56" i="19"/>
  <c r="AB56" i="19"/>
  <c r="AC56" i="19"/>
  <c r="AD56" i="19"/>
  <c r="AE56" i="19"/>
  <c r="AF56" i="19"/>
  <c r="AG56" i="19"/>
  <c r="AH56" i="19"/>
  <c r="AI56" i="19"/>
  <c r="AJ56" i="19"/>
  <c r="AK56" i="19"/>
  <c r="AL56" i="19"/>
  <c r="AM56" i="19"/>
  <c r="AO56" i="19"/>
  <c r="AP56" i="19"/>
  <c r="AQ56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V57" i="19"/>
  <c r="W57" i="19"/>
  <c r="X57" i="19"/>
  <c r="Y57" i="19"/>
  <c r="Z57" i="19"/>
  <c r="AA57" i="19"/>
  <c r="AB57" i="19"/>
  <c r="AC57" i="19"/>
  <c r="AD57" i="19"/>
  <c r="AE57" i="19"/>
  <c r="AF57" i="19"/>
  <c r="AG57" i="19"/>
  <c r="AH57" i="19"/>
  <c r="AI57" i="19"/>
  <c r="AJ57" i="19"/>
  <c r="AK57" i="19"/>
  <c r="AL57" i="19"/>
  <c r="AM57" i="19"/>
  <c r="AO57" i="19"/>
  <c r="AP57" i="19"/>
  <c r="AQ57" i="19"/>
  <c r="AO58" i="19"/>
  <c r="AP58" i="19"/>
  <c r="AQ58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Z59" i="19"/>
  <c r="AA59" i="19"/>
  <c r="AB59" i="19"/>
  <c r="AC59" i="19"/>
  <c r="AD59" i="19"/>
  <c r="AE59" i="19"/>
  <c r="AF59" i="19"/>
  <c r="AG59" i="19"/>
  <c r="AH59" i="19"/>
  <c r="AI59" i="19"/>
  <c r="AJ59" i="19"/>
  <c r="AK59" i="19"/>
  <c r="AL59" i="19"/>
  <c r="AM59" i="19"/>
  <c r="AO59" i="19"/>
  <c r="AP59" i="19"/>
  <c r="AQ59" i="19"/>
  <c r="I60" i="19"/>
  <c r="J60" i="19"/>
  <c r="K60" i="19"/>
  <c r="L60" i="19"/>
  <c r="AL60" i="19"/>
  <c r="AO60" i="19"/>
  <c r="AP60" i="19"/>
  <c r="AQ60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Z61" i="19"/>
  <c r="AA61" i="19"/>
  <c r="AB61" i="19"/>
  <c r="AC61" i="19"/>
  <c r="AD61" i="19"/>
  <c r="AE61" i="19"/>
  <c r="AF61" i="19"/>
  <c r="AG61" i="19"/>
  <c r="AH61" i="19"/>
  <c r="AI61" i="19"/>
  <c r="AJ61" i="19"/>
  <c r="AK61" i="19"/>
  <c r="AL61" i="19"/>
  <c r="AM61" i="19"/>
  <c r="AO61" i="19"/>
  <c r="AP61" i="19"/>
  <c r="AQ61" i="19"/>
  <c r="I62" i="19"/>
  <c r="AK62" i="19"/>
  <c r="AL62" i="19"/>
  <c r="AM62" i="19"/>
  <c r="AO62" i="19"/>
  <c r="AP62" i="19"/>
  <c r="AQ62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Z63" i="19"/>
  <c r="AA63" i="19"/>
  <c r="AB63" i="19"/>
  <c r="AC63" i="19"/>
  <c r="AD63" i="19"/>
  <c r="AE63" i="19"/>
  <c r="AF63" i="19"/>
  <c r="AG63" i="19"/>
  <c r="AH63" i="19"/>
  <c r="AI63" i="19"/>
  <c r="AJ63" i="19"/>
  <c r="AK63" i="19"/>
  <c r="AL63" i="19"/>
  <c r="AM63" i="19"/>
  <c r="AO63" i="19"/>
  <c r="AP63" i="19"/>
  <c r="AQ63" i="19"/>
  <c r="I64" i="19"/>
  <c r="J64" i="19"/>
  <c r="K64" i="19"/>
  <c r="L64" i="19"/>
  <c r="M64" i="19"/>
  <c r="N64" i="19"/>
  <c r="O64" i="19"/>
  <c r="P64" i="19"/>
  <c r="Q64" i="19"/>
  <c r="R64" i="19"/>
  <c r="S64" i="19"/>
  <c r="T64" i="19"/>
  <c r="U64" i="19"/>
  <c r="V64" i="19"/>
  <c r="W64" i="19"/>
  <c r="X64" i="19"/>
  <c r="Y64" i="19"/>
  <c r="Z64" i="19"/>
  <c r="AA64" i="19"/>
  <c r="AB64" i="19"/>
  <c r="AC64" i="19"/>
  <c r="AD64" i="19"/>
  <c r="AE64" i="19"/>
  <c r="AF64" i="19"/>
  <c r="AG64" i="19"/>
  <c r="AH64" i="19"/>
  <c r="AI64" i="19"/>
  <c r="AJ64" i="19"/>
  <c r="AK64" i="19"/>
  <c r="AL64" i="19"/>
  <c r="AM64" i="19"/>
  <c r="AO64" i="19"/>
  <c r="AP64" i="19"/>
  <c r="AQ64" i="19"/>
  <c r="I65" i="19"/>
  <c r="J65" i="19"/>
  <c r="K65" i="19"/>
  <c r="L65" i="19"/>
  <c r="M65" i="19"/>
  <c r="N65" i="19"/>
  <c r="O65" i="19"/>
  <c r="P65" i="19"/>
  <c r="Q65" i="19"/>
  <c r="R65" i="19"/>
  <c r="S65" i="19"/>
  <c r="T65" i="19"/>
  <c r="U65" i="19"/>
  <c r="V65" i="19"/>
  <c r="W65" i="19"/>
  <c r="X65" i="19"/>
  <c r="Y65" i="19"/>
  <c r="Z65" i="19"/>
  <c r="AA65" i="19"/>
  <c r="AB65" i="19"/>
  <c r="AC65" i="19"/>
  <c r="AD65" i="19"/>
  <c r="AE65" i="19"/>
  <c r="AF65" i="19"/>
  <c r="AG65" i="19"/>
  <c r="AH65" i="19"/>
  <c r="AI65" i="19"/>
  <c r="AJ65" i="19"/>
  <c r="AK65" i="19"/>
  <c r="AL65" i="19"/>
  <c r="AM65" i="19"/>
  <c r="AO65" i="19"/>
  <c r="AP65" i="19"/>
  <c r="AQ65" i="19"/>
  <c r="I66" i="19"/>
  <c r="J66" i="19"/>
  <c r="K66" i="19"/>
  <c r="L66" i="19"/>
  <c r="AK66" i="19"/>
  <c r="AL66" i="19"/>
  <c r="AM66" i="19"/>
  <c r="AO66" i="19"/>
  <c r="AP66" i="19"/>
  <c r="AQ66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Z67" i="19"/>
  <c r="AA67" i="19"/>
  <c r="AB67" i="19"/>
  <c r="AC67" i="19"/>
  <c r="AD67" i="19"/>
  <c r="AE67" i="19"/>
  <c r="AF67" i="19"/>
  <c r="AG67" i="19"/>
  <c r="AH67" i="19"/>
  <c r="AI67" i="19"/>
  <c r="AJ67" i="19"/>
  <c r="AK67" i="19"/>
  <c r="AL67" i="19"/>
  <c r="AM67" i="19"/>
  <c r="AO67" i="19"/>
  <c r="AP67" i="19"/>
  <c r="AQ67" i="19"/>
  <c r="I68" i="19"/>
  <c r="J68" i="19"/>
  <c r="K68" i="19"/>
  <c r="L68" i="19"/>
  <c r="AO68" i="19"/>
  <c r="AP68" i="19"/>
  <c r="AQ68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Z69" i="19"/>
  <c r="AA69" i="19"/>
  <c r="AB69" i="19"/>
  <c r="AC69" i="19"/>
  <c r="AD69" i="19"/>
  <c r="AE69" i="19"/>
  <c r="AF69" i="19"/>
  <c r="AG69" i="19"/>
  <c r="AH69" i="19"/>
  <c r="AI69" i="19"/>
  <c r="AJ69" i="19"/>
  <c r="AK69" i="19"/>
  <c r="AL69" i="19"/>
  <c r="AM69" i="19"/>
  <c r="AO69" i="19"/>
  <c r="AP69" i="19"/>
  <c r="AQ69" i="19"/>
  <c r="AO72" i="19"/>
  <c r="AP72" i="19"/>
  <c r="AO75" i="19"/>
  <c r="AP75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V81" i="19"/>
  <c r="W81" i="19"/>
  <c r="X81" i="19"/>
  <c r="Y81" i="19"/>
  <c r="Z81" i="19"/>
  <c r="AA81" i="19"/>
  <c r="AB81" i="19"/>
  <c r="AC81" i="19"/>
  <c r="AD81" i="19"/>
  <c r="AE81" i="19"/>
  <c r="AF81" i="19"/>
  <c r="AG81" i="19"/>
  <c r="AH81" i="19"/>
  <c r="AI81" i="19"/>
  <c r="AJ81" i="19"/>
  <c r="AK81" i="19"/>
  <c r="AL81" i="19"/>
  <c r="AM81" i="19"/>
  <c r="AO81" i="19"/>
  <c r="AP81" i="19"/>
  <c r="L84" i="19"/>
  <c r="M84" i="19"/>
  <c r="N84" i="19"/>
  <c r="O84" i="19"/>
  <c r="P84" i="19"/>
  <c r="Q84" i="19"/>
  <c r="R84" i="19"/>
  <c r="S84" i="19"/>
  <c r="T84" i="19"/>
  <c r="U84" i="19"/>
  <c r="V84" i="19"/>
  <c r="W84" i="19"/>
  <c r="X84" i="19"/>
  <c r="Y84" i="19"/>
  <c r="Z84" i="19"/>
  <c r="AA84" i="19"/>
  <c r="AB84" i="19"/>
  <c r="AC84" i="19"/>
  <c r="AD84" i="19"/>
  <c r="AE84" i="19"/>
  <c r="AF84" i="19"/>
  <c r="AG84" i="19"/>
  <c r="AI84" i="19"/>
  <c r="AJ84" i="19"/>
  <c r="AK84" i="19"/>
  <c r="AL84" i="19"/>
  <c r="AO84" i="19"/>
  <c r="AP84" i="19"/>
  <c r="AI85" i="19"/>
  <c r="AJ85" i="19"/>
  <c r="AK85" i="19"/>
  <c r="AL85" i="19"/>
  <c r="AO85" i="19"/>
  <c r="AP85" i="19"/>
  <c r="L86" i="19"/>
  <c r="M86" i="19"/>
  <c r="N86" i="19"/>
  <c r="P86" i="19"/>
  <c r="Q86" i="19"/>
  <c r="U86" i="19"/>
  <c r="V86" i="19"/>
  <c r="W86" i="19"/>
  <c r="Y86" i="19"/>
  <c r="Z86" i="19"/>
  <c r="AA86" i="19"/>
  <c r="AB86" i="19"/>
  <c r="AC86" i="19"/>
  <c r="AF86" i="19"/>
  <c r="AG86" i="19"/>
  <c r="AJ86" i="19"/>
  <c r="AK86" i="19"/>
  <c r="AL86" i="19"/>
  <c r="AO86" i="19"/>
  <c r="AP86" i="19"/>
  <c r="AI87" i="19"/>
  <c r="AJ87" i="19"/>
  <c r="AK87" i="19"/>
  <c r="AL87" i="19"/>
  <c r="AM87" i="19"/>
  <c r="AO87" i="19"/>
  <c r="AP87" i="19"/>
  <c r="AI88" i="19"/>
  <c r="AJ88" i="19"/>
  <c r="AK88" i="19"/>
  <c r="AL88" i="19"/>
  <c r="AO88" i="19"/>
  <c r="AP88" i="19"/>
  <c r="AI89" i="19"/>
  <c r="AJ89" i="19"/>
  <c r="AK89" i="19"/>
  <c r="AL89" i="19"/>
  <c r="AM89" i="19"/>
  <c r="AO89" i="19"/>
  <c r="AP89" i="19"/>
  <c r="AI90" i="19"/>
  <c r="AJ90" i="19"/>
  <c r="AK90" i="19"/>
  <c r="AL90" i="19"/>
  <c r="AM90" i="19"/>
  <c r="AO90" i="19"/>
  <c r="AP90" i="19"/>
  <c r="AI91" i="19"/>
  <c r="AJ91" i="19"/>
  <c r="AK91" i="19"/>
  <c r="AL91" i="19"/>
  <c r="AO91" i="19"/>
  <c r="AP91" i="19"/>
  <c r="AI92" i="19"/>
  <c r="AJ92" i="19"/>
  <c r="AK92" i="19"/>
  <c r="AL92" i="19"/>
  <c r="AM92" i="19"/>
  <c r="AO92" i="19"/>
  <c r="AP92" i="19"/>
  <c r="AI93" i="19"/>
  <c r="AJ93" i="19"/>
  <c r="AK93" i="19"/>
  <c r="AL93" i="19"/>
  <c r="AM93" i="19"/>
  <c r="AO93" i="19"/>
  <c r="AP93" i="19"/>
  <c r="AI94" i="19"/>
  <c r="AJ94" i="19"/>
  <c r="AK94" i="19"/>
  <c r="AL94" i="19"/>
  <c r="AM94" i="19"/>
  <c r="AO94" i="19"/>
  <c r="AP94" i="19"/>
  <c r="AI95" i="19"/>
  <c r="AJ95" i="19"/>
  <c r="AK95" i="19"/>
  <c r="AL95" i="19"/>
  <c r="AM95" i="19"/>
  <c r="AO95" i="19"/>
  <c r="AP95" i="19"/>
  <c r="AI96" i="19"/>
  <c r="AJ96" i="19"/>
  <c r="AK96" i="19"/>
  <c r="AL96" i="19"/>
  <c r="AM96" i="19"/>
  <c r="AO96" i="19"/>
  <c r="AP96" i="19"/>
  <c r="AI97" i="19"/>
  <c r="AJ97" i="19"/>
  <c r="AK97" i="19"/>
  <c r="AL97" i="19"/>
  <c r="AM97" i="19"/>
  <c r="AO97" i="19"/>
  <c r="AP97" i="19"/>
  <c r="AI98" i="19"/>
  <c r="AJ98" i="19"/>
  <c r="AK98" i="19"/>
  <c r="AL98" i="19"/>
  <c r="AM98" i="19"/>
  <c r="AO98" i="19"/>
  <c r="AP98" i="19"/>
  <c r="I99" i="19"/>
  <c r="J99" i="19"/>
  <c r="K99" i="19"/>
  <c r="L99" i="19"/>
  <c r="M99" i="19"/>
  <c r="N99" i="19"/>
  <c r="O99" i="19"/>
  <c r="P99" i="19"/>
  <c r="Q99" i="19"/>
  <c r="R99" i="19"/>
  <c r="S99" i="19"/>
  <c r="T99" i="19"/>
  <c r="U99" i="19"/>
  <c r="V99" i="19"/>
  <c r="W99" i="19"/>
  <c r="X99" i="19"/>
  <c r="Y99" i="19"/>
  <c r="Z99" i="19"/>
  <c r="AA99" i="19"/>
  <c r="AB99" i="19"/>
  <c r="AC99" i="19"/>
  <c r="AD99" i="19"/>
  <c r="AE99" i="19"/>
  <c r="AF99" i="19"/>
  <c r="AG99" i="19"/>
  <c r="AH99" i="19"/>
  <c r="AI99" i="19"/>
  <c r="AJ99" i="19"/>
  <c r="AK99" i="19"/>
  <c r="AL99" i="19"/>
  <c r="AM99" i="19"/>
  <c r="AO99" i="19"/>
  <c r="AP99" i="19"/>
  <c r="AO100" i="19"/>
  <c r="AO101" i="19"/>
  <c r="AO102" i="19"/>
  <c r="AP102" i="19"/>
  <c r="AO103" i="19"/>
  <c r="AO104" i="19"/>
  <c r="AO105" i="19"/>
  <c r="AO106" i="19"/>
  <c r="AP106" i="19"/>
  <c r="AO107" i="19"/>
  <c r="AO108" i="19"/>
  <c r="AO109" i="19"/>
  <c r="AO110" i="19"/>
  <c r="AO111" i="19"/>
  <c r="AO112" i="19"/>
  <c r="AP112" i="19"/>
  <c r="AO113" i="19"/>
  <c r="AO114" i="19"/>
  <c r="AO115" i="19"/>
  <c r="AO116" i="19"/>
  <c r="AP116" i="19"/>
  <c r="AO117" i="19"/>
  <c r="AO122" i="19"/>
  <c r="AP122" i="19"/>
  <c r="AO123" i="19"/>
  <c r="AP123" i="19"/>
  <c r="AP124" i="19"/>
  <c r="AO126" i="19"/>
  <c r="AP126" i="19"/>
  <c r="AO127" i="19"/>
  <c r="AP127" i="19"/>
  <c r="AO129" i="19"/>
  <c r="AP129" i="19"/>
  <c r="AO130" i="19"/>
  <c r="AP130" i="19"/>
  <c r="AO131" i="19"/>
  <c r="AP131" i="19"/>
  <c r="AP132" i="19"/>
  <c r="AO134" i="19"/>
  <c r="AO136" i="19"/>
  <c r="AO138" i="19"/>
  <c r="L139" i="19"/>
  <c r="AL139" i="19"/>
  <c r="AM139" i="19"/>
  <c r="AO139" i="19"/>
  <c r="L142" i="19"/>
  <c r="M142" i="19"/>
  <c r="N142" i="19"/>
  <c r="O142" i="19"/>
  <c r="AL142" i="19"/>
  <c r="AM142" i="19"/>
  <c r="AO142" i="19"/>
  <c r="AO143" i="19"/>
  <c r="AO144" i="19"/>
  <c r="AO146" i="19"/>
  <c r="AO147" i="19"/>
  <c r="AO148" i="19"/>
  <c r="AO150" i="19"/>
  <c r="I151" i="19"/>
  <c r="J151" i="19"/>
  <c r="K151" i="19"/>
  <c r="L151" i="19"/>
  <c r="M151" i="19"/>
  <c r="N151" i="19"/>
  <c r="O151" i="19"/>
  <c r="P151" i="19"/>
  <c r="Q151" i="19"/>
  <c r="R151" i="19"/>
  <c r="S151" i="19"/>
  <c r="T151" i="19"/>
  <c r="U151" i="19"/>
  <c r="V151" i="19"/>
  <c r="W151" i="19"/>
  <c r="X151" i="19"/>
  <c r="Y151" i="19"/>
  <c r="Z151" i="19"/>
  <c r="AA151" i="19"/>
  <c r="AB151" i="19"/>
  <c r="AC151" i="19"/>
  <c r="AD151" i="19"/>
  <c r="AE151" i="19"/>
  <c r="AF151" i="19"/>
  <c r="AG151" i="19"/>
  <c r="AH151" i="19"/>
  <c r="AI151" i="19"/>
  <c r="AJ151" i="19"/>
  <c r="AL151" i="19"/>
  <c r="AM151" i="19"/>
  <c r="AO151" i="19"/>
  <c r="Q155" i="19"/>
  <c r="R155" i="19"/>
  <c r="S155" i="19"/>
  <c r="U155" i="19"/>
  <c r="V155" i="19"/>
  <c r="W155" i="19"/>
  <c r="I157" i="19"/>
  <c r="J157" i="19"/>
  <c r="K157" i="19"/>
  <c r="L157" i="19"/>
  <c r="M157" i="19"/>
  <c r="N157" i="19"/>
  <c r="O157" i="19"/>
  <c r="P157" i="19"/>
  <c r="Q157" i="19"/>
  <c r="R157" i="19"/>
  <c r="S157" i="19"/>
  <c r="T157" i="19"/>
  <c r="U157" i="19"/>
  <c r="V157" i="19"/>
  <c r="W157" i="19"/>
  <c r="X157" i="19"/>
  <c r="Y157" i="19"/>
  <c r="AA157" i="19"/>
  <c r="AB157" i="19"/>
  <c r="I158" i="19"/>
  <c r="J158" i="19"/>
  <c r="K158" i="19"/>
  <c r="L158" i="19"/>
  <c r="M158" i="19"/>
  <c r="N158" i="19"/>
  <c r="O158" i="19"/>
  <c r="P158" i="19"/>
  <c r="Q158" i="19"/>
  <c r="R158" i="19"/>
  <c r="U158" i="19"/>
  <c r="V158" i="19"/>
  <c r="W158" i="19"/>
  <c r="X158" i="19"/>
  <c r="Y158" i="19"/>
  <c r="AA158" i="19"/>
  <c r="AB158" i="19"/>
  <c r="I159" i="19"/>
  <c r="J159" i="19"/>
  <c r="K159" i="19"/>
  <c r="L159" i="19"/>
  <c r="M159" i="19"/>
  <c r="N159" i="19"/>
  <c r="O159" i="19"/>
  <c r="P159" i="19"/>
  <c r="Q159" i="19"/>
  <c r="R159" i="19"/>
  <c r="S159" i="19"/>
  <c r="U159" i="19"/>
  <c r="V159" i="19"/>
  <c r="W159" i="19"/>
  <c r="X159" i="19"/>
  <c r="Y159" i="19"/>
  <c r="AA159" i="19"/>
  <c r="AB159" i="19"/>
  <c r="I160" i="19"/>
  <c r="J160" i="19"/>
  <c r="K160" i="19"/>
  <c r="L160" i="19"/>
  <c r="M160" i="19"/>
  <c r="N160" i="19"/>
  <c r="O160" i="19"/>
  <c r="P160" i="19"/>
  <c r="Q160" i="19"/>
  <c r="R160" i="19"/>
  <c r="S160" i="19"/>
  <c r="U160" i="19"/>
  <c r="V160" i="19"/>
  <c r="W160" i="19"/>
  <c r="X160" i="19"/>
  <c r="Y160" i="19"/>
  <c r="AA160" i="19"/>
  <c r="AB160" i="19"/>
  <c r="I161" i="19"/>
  <c r="J161" i="19"/>
  <c r="K161" i="19"/>
  <c r="L161" i="19"/>
  <c r="M161" i="19"/>
  <c r="N161" i="19"/>
  <c r="O161" i="19"/>
  <c r="P161" i="19"/>
  <c r="Q161" i="19"/>
  <c r="R161" i="19"/>
  <c r="S161" i="19"/>
  <c r="U161" i="19"/>
  <c r="V161" i="19"/>
  <c r="W161" i="19"/>
  <c r="X161" i="19"/>
  <c r="Y161" i="19"/>
  <c r="Z161" i="19"/>
  <c r="AA161" i="19"/>
  <c r="AB161" i="19"/>
  <c r="I162" i="19"/>
  <c r="J162" i="19"/>
  <c r="K162" i="19"/>
  <c r="L162" i="19"/>
  <c r="M162" i="19"/>
  <c r="N162" i="19"/>
  <c r="O162" i="19"/>
  <c r="P162" i="19"/>
  <c r="Q162" i="19"/>
  <c r="R162" i="19"/>
  <c r="S162" i="19"/>
  <c r="T162" i="19"/>
  <c r="U162" i="19"/>
  <c r="V162" i="19"/>
  <c r="W162" i="19"/>
  <c r="X162" i="19"/>
  <c r="Y162" i="19"/>
  <c r="Z162" i="19"/>
  <c r="AA162" i="19"/>
  <c r="AB162" i="19"/>
  <c r="I163" i="19"/>
  <c r="J163" i="19"/>
  <c r="K163" i="19"/>
  <c r="L163" i="19"/>
  <c r="M163" i="19"/>
  <c r="N163" i="19"/>
  <c r="O163" i="19"/>
  <c r="P163" i="19"/>
  <c r="Q163" i="19"/>
  <c r="R163" i="19"/>
  <c r="S163" i="19"/>
  <c r="T163" i="19"/>
  <c r="U163" i="19"/>
  <c r="V163" i="19"/>
  <c r="W163" i="19"/>
  <c r="X163" i="19"/>
  <c r="Y163" i="19"/>
  <c r="Z163" i="19"/>
  <c r="AA163" i="19"/>
  <c r="AB163" i="19"/>
  <c r="I168" i="19"/>
  <c r="J168" i="19"/>
  <c r="K168" i="19"/>
  <c r="L168" i="19"/>
  <c r="M168" i="19"/>
  <c r="N168" i="19"/>
  <c r="O168" i="19"/>
  <c r="P168" i="19"/>
  <c r="Q168" i="19"/>
  <c r="R168" i="19"/>
  <c r="S168" i="19"/>
  <c r="T168" i="19"/>
  <c r="U168" i="19"/>
  <c r="V168" i="19"/>
  <c r="W168" i="19"/>
  <c r="X168" i="19"/>
  <c r="Y168" i="19"/>
  <c r="Z168" i="19"/>
  <c r="AA168" i="19"/>
  <c r="AB168" i="19"/>
  <c r="AC168" i="19"/>
  <c r="AD168" i="19"/>
  <c r="AE168" i="19"/>
  <c r="AF168" i="19"/>
  <c r="AG168" i="19"/>
  <c r="AH168" i="19"/>
  <c r="AI168" i="19"/>
  <c r="AJ168" i="19"/>
  <c r="AL168" i="19"/>
  <c r="AM168" i="19"/>
  <c r="AO168" i="19"/>
  <c r="I169" i="19"/>
  <c r="J169" i="19"/>
  <c r="K169" i="19"/>
  <c r="L169" i="19"/>
  <c r="M169" i="19"/>
  <c r="N169" i="19"/>
  <c r="O169" i="19"/>
  <c r="P169" i="19"/>
  <c r="Q169" i="19"/>
  <c r="R169" i="19"/>
  <c r="S169" i="19"/>
  <c r="T169" i="19"/>
  <c r="U169" i="19"/>
  <c r="V169" i="19"/>
  <c r="W169" i="19"/>
  <c r="X169" i="19"/>
  <c r="Y169" i="19"/>
  <c r="Z169" i="19"/>
  <c r="AA169" i="19"/>
  <c r="AB169" i="19"/>
  <c r="AC169" i="19"/>
  <c r="AD169" i="19"/>
  <c r="AE169" i="19"/>
  <c r="AF169" i="19"/>
  <c r="AG169" i="19"/>
  <c r="AH169" i="19"/>
  <c r="AI169" i="19"/>
  <c r="AJ169" i="19"/>
  <c r="AL169" i="19"/>
  <c r="AM169" i="19"/>
  <c r="AO169" i="19"/>
  <c r="I172" i="19"/>
  <c r="J172" i="19"/>
  <c r="K172" i="19"/>
  <c r="L172" i="19"/>
  <c r="M172" i="19"/>
  <c r="N172" i="19"/>
  <c r="O172" i="19"/>
  <c r="P172" i="19"/>
  <c r="Q172" i="19"/>
  <c r="R172" i="19"/>
  <c r="S172" i="19"/>
  <c r="T172" i="19"/>
  <c r="U172" i="19"/>
  <c r="V172" i="19"/>
  <c r="W172" i="19"/>
  <c r="X172" i="19"/>
  <c r="Y172" i="19"/>
  <c r="Z172" i="19"/>
  <c r="AL172" i="19"/>
  <c r="AM172" i="19"/>
  <c r="AO172" i="19"/>
  <c r="I173" i="19"/>
  <c r="J173" i="19"/>
  <c r="K173" i="19"/>
  <c r="L173" i="19"/>
  <c r="M173" i="19"/>
  <c r="AO173" i="19"/>
  <c r="T174" i="19"/>
  <c r="U174" i="19"/>
  <c r="I175" i="19"/>
  <c r="J175" i="19"/>
  <c r="K175" i="19"/>
  <c r="L175" i="19"/>
  <c r="M175" i="19"/>
  <c r="N175" i="19"/>
  <c r="O175" i="19"/>
  <c r="P175" i="19"/>
  <c r="Q175" i="19"/>
  <c r="R175" i="19"/>
  <c r="S175" i="19"/>
  <c r="T175" i="19"/>
  <c r="U175" i="19"/>
  <c r="V175" i="19"/>
  <c r="W175" i="19"/>
  <c r="X175" i="19"/>
  <c r="Y175" i="19"/>
  <c r="Z175" i="19"/>
  <c r="AA175" i="19"/>
  <c r="AB175" i="19"/>
  <c r="AC175" i="19"/>
  <c r="AD175" i="19"/>
  <c r="AE175" i="19"/>
  <c r="AF175" i="19"/>
  <c r="AG175" i="19"/>
  <c r="AH175" i="19"/>
  <c r="AI175" i="19"/>
  <c r="AJ175" i="19"/>
  <c r="AO175" i="19"/>
  <c r="I176" i="19"/>
  <c r="J176" i="19"/>
  <c r="K176" i="19"/>
  <c r="L176" i="19"/>
  <c r="M176" i="19"/>
  <c r="N176" i="19"/>
  <c r="O176" i="19"/>
  <c r="P176" i="19"/>
  <c r="Q176" i="19"/>
  <c r="R176" i="19"/>
  <c r="S176" i="19"/>
  <c r="T176" i="19"/>
  <c r="U176" i="19"/>
  <c r="V176" i="19"/>
  <c r="W176" i="19"/>
  <c r="X176" i="19"/>
  <c r="Y176" i="19"/>
  <c r="Z176" i="19"/>
  <c r="AA176" i="19"/>
  <c r="AB176" i="19"/>
  <c r="AC176" i="19"/>
  <c r="AD176" i="19"/>
  <c r="AE176" i="19"/>
  <c r="AF176" i="19"/>
  <c r="AG176" i="19"/>
  <c r="AH176" i="19"/>
  <c r="AI176" i="19"/>
  <c r="AJ176" i="19"/>
  <c r="AL176" i="19"/>
  <c r="AM176" i="19"/>
  <c r="AO176" i="19"/>
  <c r="I177" i="19"/>
  <c r="J177" i="19"/>
  <c r="K177" i="19"/>
  <c r="L177" i="19"/>
  <c r="M177" i="19"/>
  <c r="N177" i="19"/>
  <c r="O177" i="19"/>
  <c r="P177" i="19"/>
  <c r="Q177" i="19"/>
  <c r="R177" i="19"/>
  <c r="S177" i="19"/>
  <c r="T177" i="19"/>
  <c r="U177" i="19"/>
  <c r="V177" i="19"/>
  <c r="W177" i="19"/>
  <c r="X177" i="19"/>
  <c r="Y177" i="19"/>
  <c r="Z177" i="19"/>
  <c r="AL177" i="19"/>
  <c r="AM177" i="19"/>
  <c r="AO177" i="19"/>
  <c r="I178" i="19"/>
  <c r="J178" i="19"/>
  <c r="K178" i="19"/>
  <c r="L178" i="19"/>
  <c r="M178" i="19"/>
  <c r="N178" i="19"/>
  <c r="O178" i="19"/>
  <c r="P178" i="19"/>
  <c r="Q178" i="19"/>
  <c r="R178" i="19"/>
  <c r="S178" i="19"/>
  <c r="T178" i="19"/>
  <c r="U178" i="19"/>
  <c r="V178" i="19"/>
  <c r="W178" i="19"/>
  <c r="X178" i="19"/>
  <c r="Y178" i="19"/>
  <c r="Z178" i="19"/>
  <c r="AA178" i="19"/>
  <c r="AB178" i="19"/>
  <c r="AC178" i="19"/>
  <c r="AD178" i="19"/>
  <c r="AE178" i="19"/>
  <c r="AF178" i="19"/>
  <c r="AG178" i="19"/>
  <c r="AH178" i="19"/>
  <c r="AI178" i="19"/>
  <c r="AJ178" i="19"/>
  <c r="AL178" i="19"/>
  <c r="AM178" i="19"/>
  <c r="AO178" i="19"/>
  <c r="AM179" i="19"/>
  <c r="AO179" i="19"/>
  <c r="Y180" i="19"/>
  <c r="AM180" i="19"/>
  <c r="AO180" i="19"/>
  <c r="I181" i="19"/>
  <c r="J181" i="19"/>
  <c r="K181" i="19"/>
  <c r="L181" i="19"/>
  <c r="M181" i="19"/>
  <c r="N181" i="19"/>
  <c r="O181" i="19"/>
  <c r="P181" i="19"/>
  <c r="Q181" i="19"/>
  <c r="R181" i="19"/>
  <c r="S181" i="19"/>
  <c r="T181" i="19"/>
  <c r="U181" i="19"/>
  <c r="V181" i="19"/>
  <c r="W181" i="19"/>
  <c r="X181" i="19"/>
  <c r="Y181" i="19"/>
  <c r="Z181" i="19"/>
  <c r="AA181" i="19"/>
  <c r="AB181" i="19"/>
  <c r="AC181" i="19"/>
  <c r="AD181" i="19"/>
  <c r="AE181" i="19"/>
  <c r="AF181" i="19"/>
  <c r="AG181" i="19"/>
  <c r="AH181" i="19"/>
  <c r="AI181" i="19"/>
  <c r="AJ181" i="19"/>
  <c r="AK181" i="19"/>
  <c r="AL181" i="19"/>
  <c r="AM181" i="19"/>
  <c r="AO181" i="19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AP76" i="8"/>
  <c r="AP79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O84" i="8"/>
  <c r="P84" i="8"/>
  <c r="Q84" i="8"/>
  <c r="R84" i="8"/>
  <c r="S84" i="8"/>
  <c r="T84" i="8"/>
  <c r="U84" i="8"/>
  <c r="AD84" i="8"/>
  <c r="AM84" i="8"/>
  <c r="AO84" i="8"/>
  <c r="AP84" i="8"/>
  <c r="K85" i="8"/>
  <c r="L85" i="8"/>
  <c r="M85" i="8"/>
  <c r="P85" i="8"/>
  <c r="Q85" i="8"/>
  <c r="R85" i="8"/>
  <c r="S85" i="8"/>
  <c r="T85" i="8"/>
  <c r="U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Z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O93" i="8"/>
  <c r="AP93" i="8"/>
  <c r="J94" i="8"/>
  <c r="K94" i="8"/>
  <c r="L94" i="8"/>
  <c r="M94" i="8"/>
  <c r="O94" i="8"/>
  <c r="P94" i="8"/>
  <c r="Q94" i="8"/>
  <c r="R94" i="8"/>
  <c r="S94" i="8"/>
  <c r="T94" i="8"/>
  <c r="U94" i="8"/>
  <c r="V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O94" i="8"/>
  <c r="AP94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O95" i="8"/>
  <c r="AP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O96" i="8"/>
  <c r="AP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O97" i="8"/>
  <c r="AP97" i="8"/>
  <c r="AO100" i="8"/>
  <c r="AP100" i="8"/>
  <c r="AO103" i="8"/>
  <c r="AP103" i="8"/>
  <c r="AO106" i="8"/>
  <c r="AP106" i="8"/>
  <c r="AO109" i="8"/>
  <c r="AP109" i="8"/>
  <c r="AO113" i="8"/>
  <c r="AP113" i="8"/>
  <c r="AO114" i="8"/>
  <c r="AP114" i="8"/>
  <c r="AO115" i="8"/>
  <c r="AP115" i="8"/>
  <c r="AO117" i="8"/>
  <c r="AP117" i="8"/>
  <c r="AO118" i="8"/>
  <c r="AP118" i="8"/>
  <c r="AO120" i="8"/>
  <c r="AP120" i="8"/>
  <c r="AO121" i="8"/>
  <c r="AP121" i="8"/>
  <c r="AO122" i="8"/>
  <c r="AP122" i="8"/>
  <c r="AP123" i="8"/>
  <c r="AO125" i="8"/>
  <c r="AO126" i="8"/>
  <c r="AO127" i="8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O10" i="14"/>
  <c r="AP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O11" i="14"/>
  <c r="AP11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X12" i="14"/>
  <c r="Z12" i="14"/>
  <c r="AA12" i="14"/>
  <c r="AB12" i="14"/>
  <c r="AD12" i="14"/>
  <c r="AE12" i="14"/>
  <c r="AF12" i="14"/>
  <c r="AG12" i="14"/>
  <c r="AH12" i="14"/>
  <c r="AI12" i="14"/>
  <c r="AJ12" i="14"/>
  <c r="AK12" i="14"/>
  <c r="AL12" i="14"/>
  <c r="AO12" i="14"/>
  <c r="AP12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O13" i="14"/>
  <c r="AP13" i="14"/>
  <c r="J14" i="14"/>
  <c r="K14" i="14"/>
  <c r="L14" i="14"/>
  <c r="M14" i="14"/>
  <c r="N14" i="14"/>
  <c r="Q14" i="14"/>
  <c r="R14" i="14"/>
  <c r="S14" i="14"/>
  <c r="T14" i="14"/>
  <c r="U14" i="14"/>
  <c r="X14" i="14"/>
  <c r="Y14" i="14"/>
  <c r="Z14" i="14"/>
  <c r="AA14" i="14"/>
  <c r="AC14" i="14"/>
  <c r="AD14" i="14"/>
  <c r="AE14" i="14"/>
  <c r="AF14" i="14"/>
  <c r="AG14" i="14"/>
  <c r="AH14" i="14"/>
  <c r="AI14" i="14"/>
  <c r="AJ14" i="14"/>
  <c r="AK14" i="14"/>
  <c r="AL14" i="14"/>
  <c r="AO14" i="14"/>
  <c r="AP14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L15" i="14"/>
  <c r="AO15" i="14"/>
  <c r="AP15" i="14"/>
  <c r="L16" i="14"/>
  <c r="M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L16" i="14"/>
  <c r="AM16" i="14"/>
  <c r="AO16" i="14"/>
  <c r="AP16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O17" i="14"/>
  <c r="AP17" i="14"/>
  <c r="J20" i="14"/>
  <c r="K20" i="14"/>
  <c r="L20" i="14"/>
  <c r="M20" i="14"/>
  <c r="N20" i="14"/>
  <c r="O20" i="14"/>
  <c r="P20" i="14"/>
  <c r="Q20" i="14"/>
  <c r="S20" i="14"/>
  <c r="T20" i="14"/>
  <c r="U20" i="14"/>
  <c r="X20" i="14"/>
  <c r="Z20" i="14"/>
  <c r="AB20" i="14"/>
  <c r="AD20" i="14"/>
  <c r="AE20" i="14"/>
  <c r="AF20" i="14"/>
  <c r="AG20" i="14"/>
  <c r="AH20" i="14"/>
  <c r="AI20" i="14"/>
  <c r="AJ20" i="14"/>
  <c r="AK20" i="14"/>
  <c r="AL20" i="14"/>
  <c r="AO20" i="14"/>
  <c r="AP20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O21" i="14"/>
  <c r="AP21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O22" i="14"/>
  <c r="AP22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D23" i="14"/>
  <c r="AE23" i="14"/>
  <c r="AF23" i="14"/>
  <c r="AG23" i="14"/>
  <c r="AH23" i="14"/>
  <c r="AI23" i="14"/>
  <c r="AJ23" i="14"/>
  <c r="AK23" i="14"/>
  <c r="AL23" i="14"/>
  <c r="AM23" i="14"/>
  <c r="AO23" i="14"/>
  <c r="AP23" i="14"/>
  <c r="AO24" i="14"/>
  <c r="AP24" i="14"/>
  <c r="AO25" i="14"/>
  <c r="AP25" i="14"/>
  <c r="AO26" i="14"/>
  <c r="AP26" i="14"/>
  <c r="AO27" i="14"/>
  <c r="AP27" i="14"/>
  <c r="J28" i="14"/>
  <c r="K28" i="14"/>
  <c r="P28" i="14"/>
  <c r="S28" i="14"/>
  <c r="T28" i="14"/>
  <c r="V28" i="14"/>
  <c r="X28" i="14"/>
  <c r="Y28" i="14"/>
  <c r="Z28" i="14"/>
  <c r="AB28" i="14"/>
  <c r="AC28" i="14"/>
  <c r="AD28" i="14"/>
  <c r="AE28" i="14"/>
  <c r="AF28" i="14"/>
  <c r="AG28" i="14"/>
  <c r="AH28" i="14"/>
  <c r="AI28" i="14"/>
  <c r="AJ28" i="14"/>
  <c r="AK28" i="14"/>
  <c r="AO28" i="14"/>
  <c r="AP28" i="14"/>
  <c r="AO29" i="14"/>
  <c r="AP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H30" i="14"/>
  <c r="AI30" i="14"/>
  <c r="AJ30" i="14"/>
  <c r="AK30" i="14"/>
  <c r="AL30" i="14"/>
  <c r="AM30" i="14"/>
  <c r="AO30" i="14"/>
  <c r="AP30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C31" i="14"/>
  <c r="AD31" i="14"/>
  <c r="AE31" i="14"/>
  <c r="AF31" i="14"/>
  <c r="AG31" i="14"/>
  <c r="AH31" i="14"/>
  <c r="AI31" i="14"/>
  <c r="AJ31" i="14"/>
  <c r="AK31" i="14"/>
  <c r="AL31" i="14"/>
  <c r="AM31" i="14"/>
  <c r="AO31" i="14"/>
  <c r="AP31" i="14"/>
  <c r="J32" i="14"/>
  <c r="K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O32" i="14"/>
  <c r="AP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O33" i="14"/>
  <c r="AP33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O34" i="14"/>
  <c r="AP34" i="14"/>
  <c r="AO37" i="14"/>
  <c r="AP37" i="14"/>
  <c r="AO40" i="14"/>
  <c r="AP40" i="14"/>
  <c r="AO42" i="14"/>
  <c r="AP42" i="14"/>
  <c r="AO43" i="14"/>
  <c r="AP43" i="14"/>
  <c r="AO44" i="14"/>
  <c r="AP44" i="14"/>
  <c r="AO45" i="14"/>
  <c r="AP45" i="14"/>
  <c r="AO47" i="14"/>
  <c r="AO48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O49" i="14"/>
  <c r="AP49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O53" i="14"/>
  <c r="AP53" i="14"/>
  <c r="AQ53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O54" i="14"/>
  <c r="AP54" i="14"/>
  <c r="AQ54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O55" i="14"/>
  <c r="AP55" i="14"/>
  <c r="AQ55" i="14"/>
  <c r="I56" i="14"/>
  <c r="J56" i="14"/>
  <c r="K56" i="14"/>
  <c r="L56" i="14"/>
  <c r="M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O56" i="14"/>
  <c r="AP56" i="14"/>
  <c r="AQ56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O57" i="14"/>
  <c r="AP57" i="14"/>
  <c r="AQ57" i="14"/>
  <c r="AO58" i="14"/>
  <c r="AP58" i="14"/>
  <c r="AQ58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O59" i="14"/>
  <c r="AP59" i="14"/>
  <c r="AQ59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O60" i="14"/>
  <c r="AP60" i="14"/>
  <c r="AQ60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O61" i="14"/>
  <c r="AP61" i="14"/>
  <c r="AQ61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O62" i="14"/>
  <c r="AP62" i="14"/>
  <c r="AQ62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O63" i="14"/>
  <c r="AP63" i="14"/>
  <c r="AQ63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J64" i="14"/>
  <c r="AK64" i="14"/>
  <c r="AL64" i="14"/>
  <c r="AM64" i="14"/>
  <c r="AO64" i="14"/>
  <c r="AP64" i="14"/>
  <c r="AQ64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O65" i="14"/>
  <c r="AP65" i="14"/>
  <c r="AQ65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O66" i="14"/>
  <c r="AP66" i="14"/>
  <c r="AQ66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O67" i="14"/>
  <c r="AP67" i="14"/>
  <c r="AQ67" i="14"/>
  <c r="I68" i="14"/>
  <c r="J68" i="14"/>
  <c r="K68" i="14"/>
  <c r="L68" i="14"/>
  <c r="AO68" i="14"/>
  <c r="AP68" i="14"/>
  <c r="AQ68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O69" i="14"/>
  <c r="AP69" i="14"/>
  <c r="AQ69" i="14"/>
  <c r="AO72" i="14"/>
  <c r="AP72" i="14"/>
  <c r="AO75" i="14"/>
  <c r="AP75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O81" i="14"/>
  <c r="AP81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I84" i="14"/>
  <c r="AJ84" i="14"/>
  <c r="AK84" i="14"/>
  <c r="AL84" i="14"/>
  <c r="AO84" i="14"/>
  <c r="AP84" i="14"/>
  <c r="AI85" i="14"/>
  <c r="AJ85" i="14"/>
  <c r="AK85" i="14"/>
  <c r="AL85" i="14"/>
  <c r="AO85" i="14"/>
  <c r="AP85" i="14"/>
  <c r="L86" i="14"/>
  <c r="M86" i="14"/>
  <c r="N86" i="14"/>
  <c r="P86" i="14"/>
  <c r="Q86" i="14"/>
  <c r="U86" i="14"/>
  <c r="V86" i="14"/>
  <c r="W86" i="14"/>
  <c r="Y86" i="14"/>
  <c r="Z86" i="14"/>
  <c r="AA86" i="14"/>
  <c r="AB86" i="14"/>
  <c r="AC86" i="14"/>
  <c r="AF86" i="14"/>
  <c r="AG86" i="14"/>
  <c r="AJ86" i="14"/>
  <c r="AK86" i="14"/>
  <c r="AL86" i="14"/>
  <c r="AO86" i="14"/>
  <c r="AP86" i="14"/>
  <c r="AI87" i="14"/>
  <c r="AJ87" i="14"/>
  <c r="AK87" i="14"/>
  <c r="AL87" i="14"/>
  <c r="AM87" i="14"/>
  <c r="AO87" i="14"/>
  <c r="AP87" i="14"/>
  <c r="AI88" i="14"/>
  <c r="AJ88" i="14"/>
  <c r="AK88" i="14"/>
  <c r="AL88" i="14"/>
  <c r="AO88" i="14"/>
  <c r="AP88" i="14"/>
  <c r="AI89" i="14"/>
  <c r="AJ89" i="14"/>
  <c r="AK89" i="14"/>
  <c r="AL89" i="14"/>
  <c r="AM89" i="14"/>
  <c r="AO89" i="14"/>
  <c r="AP89" i="14"/>
  <c r="AI90" i="14"/>
  <c r="AJ90" i="14"/>
  <c r="AK90" i="14"/>
  <c r="AL90" i="14"/>
  <c r="AM90" i="14"/>
  <c r="AO90" i="14"/>
  <c r="AP90" i="14"/>
  <c r="AI91" i="14"/>
  <c r="AJ91" i="14"/>
  <c r="AK91" i="14"/>
  <c r="AL91" i="14"/>
  <c r="AO91" i="14"/>
  <c r="AP91" i="14"/>
  <c r="AI92" i="14"/>
  <c r="AJ92" i="14"/>
  <c r="AK92" i="14"/>
  <c r="AL92" i="14"/>
  <c r="AM92" i="14"/>
  <c r="AO92" i="14"/>
  <c r="AP92" i="14"/>
  <c r="AI93" i="14"/>
  <c r="AJ93" i="14"/>
  <c r="AK93" i="14"/>
  <c r="AL93" i="14"/>
  <c r="AM93" i="14"/>
  <c r="AO93" i="14"/>
  <c r="AP93" i="14"/>
  <c r="AI94" i="14"/>
  <c r="AJ94" i="14"/>
  <c r="AK94" i="14"/>
  <c r="AL94" i="14"/>
  <c r="AM94" i="14"/>
  <c r="AO94" i="14"/>
  <c r="AP94" i="14"/>
  <c r="AI95" i="14"/>
  <c r="AJ95" i="14"/>
  <c r="AK95" i="14"/>
  <c r="AL95" i="14"/>
  <c r="AM95" i="14"/>
  <c r="AO95" i="14"/>
  <c r="AP95" i="14"/>
  <c r="AI96" i="14"/>
  <c r="AJ96" i="14"/>
  <c r="AK96" i="14"/>
  <c r="AL96" i="14"/>
  <c r="AM96" i="14"/>
  <c r="AO96" i="14"/>
  <c r="AP96" i="14"/>
  <c r="AI97" i="14"/>
  <c r="AJ97" i="14"/>
  <c r="AK97" i="14"/>
  <c r="AL97" i="14"/>
  <c r="AM97" i="14"/>
  <c r="AO97" i="14"/>
  <c r="AP97" i="14"/>
  <c r="AI98" i="14"/>
  <c r="AJ98" i="14"/>
  <c r="AK98" i="14"/>
  <c r="AL98" i="14"/>
  <c r="AM98" i="14"/>
  <c r="AO98" i="14"/>
  <c r="AP98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O99" i="14"/>
  <c r="AP99" i="14"/>
  <c r="AO100" i="14"/>
  <c r="AO101" i="14"/>
  <c r="AO102" i="14"/>
  <c r="AP102" i="14"/>
  <c r="AO103" i="14"/>
  <c r="AO104" i="14"/>
  <c r="AO105" i="14"/>
  <c r="AO106" i="14"/>
  <c r="AP106" i="14"/>
  <c r="AO107" i="14"/>
  <c r="AO108" i="14"/>
  <c r="AO109" i="14"/>
  <c r="AO110" i="14"/>
  <c r="AO111" i="14"/>
  <c r="AO112" i="14"/>
  <c r="AP112" i="14"/>
  <c r="AO113" i="14"/>
  <c r="AO114" i="14"/>
  <c r="AO115" i="14"/>
  <c r="AO116" i="14"/>
  <c r="AP116" i="14"/>
  <c r="AO117" i="14"/>
  <c r="AP120" i="14"/>
  <c r="AP121" i="14"/>
  <c r="AP122" i="14"/>
  <c r="AO124" i="14"/>
  <c r="AP124" i="14"/>
  <c r="AO125" i="14"/>
  <c r="AP125" i="14"/>
  <c r="AO127" i="14"/>
  <c r="AP127" i="14"/>
  <c r="AO128" i="14"/>
  <c r="AP128" i="14"/>
  <c r="AO129" i="14"/>
  <c r="AP129" i="14"/>
  <c r="AP130" i="14"/>
  <c r="AO132" i="14"/>
  <c r="AO134" i="14"/>
  <c r="AO137" i="14"/>
  <c r="L138" i="14"/>
  <c r="M138" i="14"/>
  <c r="N138" i="14"/>
  <c r="O138" i="14"/>
  <c r="Q138" i="14"/>
  <c r="R138" i="14"/>
  <c r="S138" i="14"/>
  <c r="T138" i="14"/>
  <c r="U138" i="14"/>
  <c r="AC138" i="14"/>
  <c r="AD138" i="14"/>
  <c r="AE138" i="14"/>
  <c r="AF138" i="14"/>
  <c r="AG138" i="14"/>
  <c r="AH138" i="14"/>
  <c r="AK138" i="14"/>
  <c r="AL138" i="14"/>
  <c r="AM138" i="14"/>
  <c r="L139" i="14"/>
  <c r="M139" i="14"/>
  <c r="N139" i="14"/>
  <c r="O139" i="14"/>
  <c r="P139" i="14"/>
  <c r="W139" i="14"/>
  <c r="AL139" i="14"/>
  <c r="AM139" i="14"/>
  <c r="AO142" i="14"/>
  <c r="AO143" i="14"/>
  <c r="AO144" i="14"/>
  <c r="AO146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O147" i="14"/>
  <c r="K161" i="14"/>
  <c r="M161" i="14"/>
  <c r="N161" i="14"/>
  <c r="O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O161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O163" i="14"/>
  <c r="AH164" i="14"/>
  <c r="AI164" i="14"/>
  <c r="AJ164" i="14"/>
  <c r="AJ165" i="14"/>
  <c r="K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O166" i="14"/>
  <c r="K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O167" i="14"/>
  <c r="K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O168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M169" i="14"/>
  <c r="AO169" i="14"/>
  <c r="Y170" i="14"/>
  <c r="AM170" i="14"/>
  <c r="AO170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O171" i="14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O10" i="13"/>
  <c r="AP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O11" i="13"/>
  <c r="AP11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O12" i="13"/>
  <c r="AP12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O13" i="13"/>
  <c r="AP13" i="13"/>
  <c r="J14" i="13"/>
  <c r="K14" i="13"/>
  <c r="L14" i="13"/>
  <c r="M14" i="13"/>
  <c r="N14" i="13"/>
  <c r="Q14" i="13"/>
  <c r="R14" i="13"/>
  <c r="S14" i="13"/>
  <c r="T14" i="13"/>
  <c r="U14" i="13"/>
  <c r="V14" i="13"/>
  <c r="W14" i="13"/>
  <c r="X14" i="13"/>
  <c r="Y14" i="13"/>
  <c r="Z14" i="13"/>
  <c r="AA14" i="13"/>
  <c r="AC14" i="13"/>
  <c r="AD14" i="13"/>
  <c r="AE14" i="13"/>
  <c r="AF14" i="13"/>
  <c r="AG14" i="13"/>
  <c r="AH14" i="13"/>
  <c r="AI14" i="13"/>
  <c r="AJ14" i="13"/>
  <c r="AK14" i="13"/>
  <c r="AL14" i="13"/>
  <c r="AM14" i="13"/>
  <c r="AO14" i="13"/>
  <c r="AP14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L15" i="13"/>
  <c r="AO15" i="13"/>
  <c r="AP15" i="13"/>
  <c r="L16" i="13"/>
  <c r="M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L16" i="13"/>
  <c r="AM16" i="13"/>
  <c r="AO16" i="13"/>
  <c r="AP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O17" i="13"/>
  <c r="AP17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O20" i="13"/>
  <c r="AP20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O21" i="13"/>
  <c r="AP21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O22" i="13"/>
  <c r="AP22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D23" i="13"/>
  <c r="AE23" i="13"/>
  <c r="AF23" i="13"/>
  <c r="AG23" i="13"/>
  <c r="AH23" i="13"/>
  <c r="AI23" i="13"/>
  <c r="AJ23" i="13"/>
  <c r="AK23" i="13"/>
  <c r="AL23" i="13"/>
  <c r="AM23" i="13"/>
  <c r="AO23" i="13"/>
  <c r="AP23" i="13"/>
  <c r="AO24" i="13"/>
  <c r="AP24" i="13"/>
  <c r="AO25" i="13"/>
  <c r="AP25" i="13"/>
  <c r="AO26" i="13"/>
  <c r="AP26" i="13"/>
  <c r="AO27" i="13"/>
  <c r="AP27" i="13"/>
  <c r="J28" i="13"/>
  <c r="K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O28" i="13"/>
  <c r="AP28" i="13"/>
  <c r="AO29" i="13"/>
  <c r="AP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H30" i="13"/>
  <c r="AI30" i="13"/>
  <c r="AJ30" i="13"/>
  <c r="AK30" i="13"/>
  <c r="AL30" i="13"/>
  <c r="AM30" i="13"/>
  <c r="AO30" i="13"/>
  <c r="AP30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C31" i="13"/>
  <c r="AD31" i="13"/>
  <c r="AE31" i="13"/>
  <c r="AF31" i="13"/>
  <c r="AG31" i="13"/>
  <c r="AH31" i="13"/>
  <c r="AI31" i="13"/>
  <c r="AJ31" i="13"/>
  <c r="AK31" i="13"/>
  <c r="AL31" i="13"/>
  <c r="AM31" i="13"/>
  <c r="AO31" i="13"/>
  <c r="AP31" i="13"/>
  <c r="J32" i="13"/>
  <c r="K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O32" i="13"/>
  <c r="AP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O33" i="13"/>
  <c r="AP33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O34" i="13"/>
  <c r="AP34" i="13"/>
  <c r="AO37" i="13"/>
  <c r="AP37" i="13"/>
  <c r="AO40" i="13"/>
  <c r="AP40" i="13"/>
  <c r="AO42" i="13"/>
  <c r="AP42" i="13"/>
  <c r="AO43" i="13"/>
  <c r="AP43" i="13"/>
  <c r="AO44" i="13"/>
  <c r="AP44" i="13"/>
  <c r="AO45" i="13"/>
  <c r="AP45" i="13"/>
  <c r="AO47" i="13"/>
  <c r="AO48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O49" i="13"/>
  <c r="AP49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M53" i="13"/>
  <c r="AO53" i="13"/>
  <c r="AP53" i="13"/>
  <c r="AQ53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O54" i="13"/>
  <c r="AP54" i="13"/>
  <c r="AQ54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O55" i="13"/>
  <c r="AP55" i="13"/>
  <c r="AQ55" i="13"/>
  <c r="I56" i="13"/>
  <c r="J56" i="13"/>
  <c r="K56" i="13"/>
  <c r="L56" i="13"/>
  <c r="M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O56" i="13"/>
  <c r="AP56" i="13"/>
  <c r="AQ56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O57" i="13"/>
  <c r="AP57" i="13"/>
  <c r="AQ57" i="13"/>
  <c r="AO58" i="13"/>
  <c r="AP58" i="13"/>
  <c r="AQ58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O59" i="13"/>
  <c r="AP59" i="13"/>
  <c r="AQ59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O60" i="13"/>
  <c r="AP60" i="13"/>
  <c r="AQ60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O61" i="13"/>
  <c r="AP61" i="13"/>
  <c r="AQ61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O62" i="13"/>
  <c r="AP62" i="13"/>
  <c r="AQ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O63" i="13"/>
  <c r="AP63" i="13"/>
  <c r="AQ63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J64" i="13"/>
  <c r="AK64" i="13"/>
  <c r="AL64" i="13"/>
  <c r="AM64" i="13"/>
  <c r="AO64" i="13"/>
  <c r="AP64" i="13"/>
  <c r="AQ64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O65" i="13"/>
  <c r="AP65" i="13"/>
  <c r="AQ65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O66" i="13"/>
  <c r="AP66" i="13"/>
  <c r="AQ66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O67" i="13"/>
  <c r="AP67" i="13"/>
  <c r="AQ67" i="13"/>
  <c r="I68" i="13"/>
  <c r="J68" i="13"/>
  <c r="K68" i="13"/>
  <c r="L68" i="13"/>
  <c r="AO68" i="13"/>
  <c r="AP68" i="13"/>
  <c r="AQ68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O69" i="13"/>
  <c r="AP69" i="13"/>
  <c r="AQ69" i="13"/>
  <c r="AO72" i="13"/>
  <c r="AP72" i="13"/>
  <c r="AO75" i="13"/>
  <c r="AP75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O81" i="13"/>
  <c r="AP81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I84" i="13"/>
  <c r="AJ84" i="13"/>
  <c r="AK84" i="13"/>
  <c r="AL84" i="13"/>
  <c r="AO84" i="13"/>
  <c r="AP84" i="13"/>
  <c r="AI85" i="13"/>
  <c r="AJ85" i="13"/>
  <c r="AK85" i="13"/>
  <c r="AL85" i="13"/>
  <c r="AO85" i="13"/>
  <c r="AP85" i="13"/>
  <c r="L86" i="13"/>
  <c r="M86" i="13"/>
  <c r="N86" i="13"/>
  <c r="P86" i="13"/>
  <c r="Q86" i="13"/>
  <c r="U86" i="13"/>
  <c r="V86" i="13"/>
  <c r="W86" i="13"/>
  <c r="Y86" i="13"/>
  <c r="Z86" i="13"/>
  <c r="AA86" i="13"/>
  <c r="AB86" i="13"/>
  <c r="AC86" i="13"/>
  <c r="AF86" i="13"/>
  <c r="AG86" i="13"/>
  <c r="AJ86" i="13"/>
  <c r="AK86" i="13"/>
  <c r="AL86" i="13"/>
  <c r="AO86" i="13"/>
  <c r="AP86" i="13"/>
  <c r="AI87" i="13"/>
  <c r="AJ87" i="13"/>
  <c r="AK87" i="13"/>
  <c r="AL87" i="13"/>
  <c r="AM87" i="13"/>
  <c r="AO87" i="13"/>
  <c r="AP87" i="13"/>
  <c r="AI88" i="13"/>
  <c r="AJ88" i="13"/>
  <c r="AK88" i="13"/>
  <c r="AL88" i="13"/>
  <c r="AO88" i="13"/>
  <c r="AP88" i="13"/>
  <c r="AI89" i="13"/>
  <c r="AJ89" i="13"/>
  <c r="AK89" i="13"/>
  <c r="AL89" i="13"/>
  <c r="AM89" i="13"/>
  <c r="AO89" i="13"/>
  <c r="AP89" i="13"/>
  <c r="AI90" i="13"/>
  <c r="AJ90" i="13"/>
  <c r="AK90" i="13"/>
  <c r="AL90" i="13"/>
  <c r="AM90" i="13"/>
  <c r="AO90" i="13"/>
  <c r="AP90" i="13"/>
  <c r="AI91" i="13"/>
  <c r="AJ91" i="13"/>
  <c r="AK91" i="13"/>
  <c r="AL91" i="13"/>
  <c r="AO91" i="13"/>
  <c r="AP91" i="13"/>
  <c r="AI92" i="13"/>
  <c r="AJ92" i="13"/>
  <c r="AK92" i="13"/>
  <c r="AL92" i="13"/>
  <c r="AM92" i="13"/>
  <c r="AO92" i="13"/>
  <c r="AP92" i="13"/>
  <c r="AI93" i="13"/>
  <c r="AJ93" i="13"/>
  <c r="AK93" i="13"/>
  <c r="AL93" i="13"/>
  <c r="AM93" i="13"/>
  <c r="AO93" i="13"/>
  <c r="AP93" i="13"/>
  <c r="AI94" i="13"/>
  <c r="AJ94" i="13"/>
  <c r="AK94" i="13"/>
  <c r="AL94" i="13"/>
  <c r="AM94" i="13"/>
  <c r="AO94" i="13"/>
  <c r="AP94" i="13"/>
  <c r="AI95" i="13"/>
  <c r="AJ95" i="13"/>
  <c r="AK95" i="13"/>
  <c r="AL95" i="13"/>
  <c r="AM95" i="13"/>
  <c r="AO95" i="13"/>
  <c r="AP95" i="13"/>
  <c r="AI96" i="13"/>
  <c r="AJ96" i="13"/>
  <c r="AK96" i="13"/>
  <c r="AL96" i="13"/>
  <c r="AM96" i="13"/>
  <c r="AO96" i="13"/>
  <c r="AP96" i="13"/>
  <c r="AI97" i="13"/>
  <c r="AJ97" i="13"/>
  <c r="AK97" i="13"/>
  <c r="AL97" i="13"/>
  <c r="AM97" i="13"/>
  <c r="AO97" i="13"/>
  <c r="AP97" i="13"/>
  <c r="AI98" i="13"/>
  <c r="AJ98" i="13"/>
  <c r="AK98" i="13"/>
  <c r="AL98" i="13"/>
  <c r="AM98" i="13"/>
  <c r="AO98" i="13"/>
  <c r="AP98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O99" i="13"/>
  <c r="AP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0" i="13"/>
  <c r="AP120" i="13"/>
  <c r="AO121" i="13"/>
  <c r="AP121" i="13"/>
  <c r="AP122" i="13"/>
  <c r="AO124" i="13"/>
  <c r="AP124" i="13"/>
  <c r="AO125" i="13"/>
  <c r="AP125" i="13"/>
  <c r="AO127" i="13"/>
  <c r="AP127" i="13"/>
  <c r="AO128" i="13"/>
  <c r="AP128" i="13"/>
  <c r="AO129" i="13"/>
  <c r="AP129" i="13"/>
  <c r="AP130" i="13"/>
  <c r="AO132" i="13"/>
  <c r="AO134" i="13"/>
  <c r="AO137" i="13"/>
  <c r="L138" i="13"/>
  <c r="M138" i="13"/>
  <c r="N138" i="13"/>
  <c r="O138" i="13"/>
  <c r="P138" i="13"/>
  <c r="Q138" i="13"/>
  <c r="R138" i="13"/>
  <c r="S138" i="13"/>
  <c r="T138" i="13"/>
  <c r="U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O142" i="13"/>
  <c r="AO143" i="13"/>
  <c r="AO144" i="13"/>
  <c r="AO146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O147" i="13"/>
  <c r="K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O161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O163" i="13"/>
  <c r="AH164" i="13"/>
  <c r="AI164" i="13"/>
  <c r="AJ164" i="13"/>
  <c r="AJ165" i="13"/>
  <c r="K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O166" i="13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O167" i="13"/>
  <c r="K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O168" i="13"/>
  <c r="AA169" i="13"/>
  <c r="AB169" i="13"/>
  <c r="AC169" i="13"/>
  <c r="AD169" i="13"/>
  <c r="AE169" i="13"/>
  <c r="AF169" i="13"/>
  <c r="AG169" i="13"/>
  <c r="AH169" i="13"/>
  <c r="AI169" i="13"/>
  <c r="AJ169" i="13"/>
  <c r="AM169" i="13"/>
  <c r="AO169" i="13"/>
  <c r="Y170" i="13"/>
  <c r="AM170" i="13"/>
  <c r="AO170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O171" i="13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D7" i="12"/>
  <c r="AE7" i="12"/>
  <c r="AF7" i="12"/>
  <c r="AG7" i="12"/>
  <c r="AH7" i="12"/>
  <c r="AI7" i="12"/>
  <c r="AJ7" i="12"/>
  <c r="AK7" i="12"/>
  <c r="AL7" i="12"/>
  <c r="AM7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O10" i="12"/>
  <c r="AP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O11" i="12"/>
  <c r="AP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O12" i="12"/>
  <c r="AP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O13" i="12"/>
  <c r="AP13" i="12"/>
  <c r="J14" i="12"/>
  <c r="K14" i="12"/>
  <c r="L14" i="12"/>
  <c r="M14" i="12"/>
  <c r="N14" i="12"/>
  <c r="Q14" i="12"/>
  <c r="R14" i="12"/>
  <c r="S14" i="12"/>
  <c r="T14" i="12"/>
  <c r="U14" i="12"/>
  <c r="V14" i="12"/>
  <c r="W14" i="12"/>
  <c r="X14" i="12"/>
  <c r="Y14" i="12"/>
  <c r="Z14" i="12"/>
  <c r="AA14" i="12"/>
  <c r="AC14" i="12"/>
  <c r="AD14" i="12"/>
  <c r="AE14" i="12"/>
  <c r="AF14" i="12"/>
  <c r="AG14" i="12"/>
  <c r="AH14" i="12"/>
  <c r="AI14" i="12"/>
  <c r="AJ14" i="12"/>
  <c r="AK14" i="12"/>
  <c r="AL14" i="12"/>
  <c r="AM14" i="12"/>
  <c r="AO14" i="12"/>
  <c r="AP14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L15" i="12"/>
  <c r="AO15" i="12"/>
  <c r="AP15" i="12"/>
  <c r="L16" i="12"/>
  <c r="M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L16" i="12"/>
  <c r="AM16" i="12"/>
  <c r="AO16" i="12"/>
  <c r="AP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O17" i="12"/>
  <c r="AP17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B20" i="12"/>
  <c r="AC20" i="12"/>
  <c r="AD20" i="12"/>
  <c r="AE20" i="12"/>
  <c r="AF20" i="12"/>
  <c r="AG20" i="12"/>
  <c r="AH20" i="12"/>
  <c r="AI20" i="12"/>
  <c r="AJ20" i="12"/>
  <c r="AK20" i="12"/>
  <c r="AL20" i="12"/>
  <c r="AO20" i="12"/>
  <c r="AP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O21" i="12"/>
  <c r="AP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O22" i="12"/>
  <c r="AP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D23" i="12"/>
  <c r="AE23" i="12"/>
  <c r="AF23" i="12"/>
  <c r="AG23" i="12"/>
  <c r="AH23" i="12"/>
  <c r="AI23" i="12"/>
  <c r="AJ23" i="12"/>
  <c r="AK23" i="12"/>
  <c r="AL23" i="12"/>
  <c r="AM23" i="12"/>
  <c r="AO23" i="12"/>
  <c r="AP23" i="12"/>
  <c r="AO24" i="12"/>
  <c r="AP24" i="12"/>
  <c r="AO25" i="12"/>
  <c r="AP25" i="12"/>
  <c r="AO26" i="12"/>
  <c r="AP26" i="12"/>
  <c r="AO27" i="12"/>
  <c r="AP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B28" i="12"/>
  <c r="AC28" i="12"/>
  <c r="AD28" i="12"/>
  <c r="AE28" i="12"/>
  <c r="AF28" i="12"/>
  <c r="AG28" i="12"/>
  <c r="AH28" i="12"/>
  <c r="AI28" i="12"/>
  <c r="AJ28" i="12"/>
  <c r="AK28" i="12"/>
  <c r="AL28" i="12"/>
  <c r="AO28" i="12"/>
  <c r="AP28" i="12"/>
  <c r="AO29" i="12"/>
  <c r="AP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H30" i="12"/>
  <c r="AI30" i="12"/>
  <c r="AJ30" i="12"/>
  <c r="AK30" i="12"/>
  <c r="AL30" i="12"/>
  <c r="AO30" i="12"/>
  <c r="AP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C31" i="12"/>
  <c r="AD31" i="12"/>
  <c r="AE31" i="12"/>
  <c r="AF31" i="12"/>
  <c r="AG31" i="12"/>
  <c r="AH31" i="12"/>
  <c r="AI31" i="12"/>
  <c r="AJ31" i="12"/>
  <c r="AK31" i="12"/>
  <c r="AL31" i="12"/>
  <c r="AM31" i="12"/>
  <c r="AO31" i="12"/>
  <c r="AP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O32" i="12"/>
  <c r="AP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O33" i="12"/>
  <c r="AP33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O34" i="12"/>
  <c r="AP34" i="12"/>
  <c r="AO37" i="12"/>
  <c r="AP37" i="12"/>
  <c r="AO40" i="12"/>
  <c r="AP40" i="12"/>
  <c r="AO42" i="12"/>
  <c r="AP42" i="12"/>
  <c r="AO43" i="12"/>
  <c r="AP43" i="12"/>
  <c r="AO44" i="12"/>
  <c r="AP44" i="12"/>
  <c r="AO45" i="12"/>
  <c r="AP45" i="12"/>
  <c r="AO47" i="12"/>
  <c r="AO48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O49" i="12"/>
  <c r="AP49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M53" i="12"/>
  <c r="AO53" i="12"/>
  <c r="AP53" i="12"/>
  <c r="AQ53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O54" i="12"/>
  <c r="AP54" i="12"/>
  <c r="AQ54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M55" i="12"/>
  <c r="AO55" i="12"/>
  <c r="AP55" i="12"/>
  <c r="AQ55" i="12"/>
  <c r="I56" i="12"/>
  <c r="J56" i="12"/>
  <c r="K56" i="12"/>
  <c r="L56" i="12"/>
  <c r="M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O56" i="12"/>
  <c r="AP56" i="12"/>
  <c r="AQ56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O57" i="12"/>
  <c r="AP57" i="12"/>
  <c r="AQ57" i="12"/>
  <c r="AO58" i="12"/>
  <c r="AP58" i="12"/>
  <c r="AQ58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J59" i="12"/>
  <c r="AK59" i="12"/>
  <c r="AL59" i="12"/>
  <c r="AM59" i="12"/>
  <c r="AO59" i="12"/>
  <c r="AP59" i="12"/>
  <c r="AQ59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O60" i="12"/>
  <c r="AP60" i="12"/>
  <c r="AQ60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O61" i="12"/>
  <c r="AP61" i="12"/>
  <c r="AQ61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O62" i="12"/>
  <c r="AP62" i="12"/>
  <c r="AQ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O63" i="12"/>
  <c r="AP63" i="12"/>
  <c r="AQ63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J64" i="12"/>
  <c r="AK64" i="12"/>
  <c r="AL64" i="12"/>
  <c r="AM64" i="12"/>
  <c r="AO64" i="12"/>
  <c r="AP64" i="12"/>
  <c r="AQ64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O65" i="12"/>
  <c r="AP65" i="12"/>
  <c r="AQ65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B66" i="12"/>
  <c r="AC66" i="12"/>
  <c r="AD66" i="12"/>
  <c r="AE66" i="12"/>
  <c r="AF66" i="12"/>
  <c r="AG66" i="12"/>
  <c r="AJ66" i="12"/>
  <c r="AK66" i="12"/>
  <c r="AL66" i="12"/>
  <c r="AM66" i="12"/>
  <c r="AO66" i="12"/>
  <c r="AP66" i="12"/>
  <c r="AQ66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O67" i="12"/>
  <c r="AP67" i="12"/>
  <c r="AQ67" i="12"/>
  <c r="I68" i="12"/>
  <c r="J68" i="12"/>
  <c r="K68" i="12"/>
  <c r="L68" i="12"/>
  <c r="AO68" i="12"/>
  <c r="AP68" i="12"/>
  <c r="AQ68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O69" i="12"/>
  <c r="AP69" i="12"/>
  <c r="AQ69" i="12"/>
  <c r="AO72" i="12"/>
  <c r="AP72" i="12"/>
  <c r="AO75" i="12"/>
  <c r="AP75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O81" i="12"/>
  <c r="AP81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I84" i="12"/>
  <c r="AJ84" i="12"/>
  <c r="AK84" i="12"/>
  <c r="AL84" i="12"/>
  <c r="AO84" i="12"/>
  <c r="AP84" i="12"/>
  <c r="AI85" i="12"/>
  <c r="AJ85" i="12"/>
  <c r="AK85" i="12"/>
  <c r="AL85" i="12"/>
  <c r="AO85" i="12"/>
  <c r="AP85" i="12"/>
  <c r="L86" i="12"/>
  <c r="M86" i="12"/>
  <c r="N86" i="12"/>
  <c r="P86" i="12"/>
  <c r="Q86" i="12"/>
  <c r="U86" i="12"/>
  <c r="V86" i="12"/>
  <c r="W86" i="12"/>
  <c r="Y86" i="12"/>
  <c r="Z86" i="12"/>
  <c r="AA86" i="12"/>
  <c r="AB86" i="12"/>
  <c r="AC86" i="12"/>
  <c r="AF86" i="12"/>
  <c r="AG86" i="12"/>
  <c r="AJ86" i="12"/>
  <c r="AK86" i="12"/>
  <c r="AL86" i="12"/>
  <c r="AO86" i="12"/>
  <c r="AP86" i="12"/>
  <c r="AI87" i="12"/>
  <c r="AJ87" i="12"/>
  <c r="AK87" i="12"/>
  <c r="AL87" i="12"/>
  <c r="AM87" i="12"/>
  <c r="AO87" i="12"/>
  <c r="AP87" i="12"/>
  <c r="AI88" i="12"/>
  <c r="AJ88" i="12"/>
  <c r="AK88" i="12"/>
  <c r="AL88" i="12"/>
  <c r="AO88" i="12"/>
  <c r="AP88" i="12"/>
  <c r="AI89" i="12"/>
  <c r="AJ89" i="12"/>
  <c r="AK89" i="12"/>
  <c r="AL89" i="12"/>
  <c r="AM89" i="12"/>
  <c r="AO89" i="12"/>
  <c r="AP89" i="12"/>
  <c r="AI90" i="12"/>
  <c r="AJ90" i="12"/>
  <c r="AK90" i="12"/>
  <c r="AL90" i="12"/>
  <c r="AM90" i="12"/>
  <c r="AO90" i="12"/>
  <c r="AP90" i="12"/>
  <c r="AI91" i="12"/>
  <c r="AJ91" i="12"/>
  <c r="AK91" i="12"/>
  <c r="AL91" i="12"/>
  <c r="AO91" i="12"/>
  <c r="AP91" i="12"/>
  <c r="AI92" i="12"/>
  <c r="AJ92" i="12"/>
  <c r="AK92" i="12"/>
  <c r="AL92" i="12"/>
  <c r="AM92" i="12"/>
  <c r="AO92" i="12"/>
  <c r="AP92" i="12"/>
  <c r="AI93" i="12"/>
  <c r="AJ93" i="12"/>
  <c r="AK93" i="12"/>
  <c r="AL93" i="12"/>
  <c r="AM93" i="12"/>
  <c r="AO93" i="12"/>
  <c r="AP93" i="12"/>
  <c r="AI94" i="12"/>
  <c r="AJ94" i="12"/>
  <c r="AK94" i="12"/>
  <c r="AL94" i="12"/>
  <c r="AM94" i="12"/>
  <c r="AO94" i="12"/>
  <c r="AP94" i="12"/>
  <c r="AI95" i="12"/>
  <c r="AJ95" i="12"/>
  <c r="AK95" i="12"/>
  <c r="AL95" i="12"/>
  <c r="AM95" i="12"/>
  <c r="AO95" i="12"/>
  <c r="AP95" i="12"/>
  <c r="AI96" i="12"/>
  <c r="AJ96" i="12"/>
  <c r="AK96" i="12"/>
  <c r="AL96" i="12"/>
  <c r="AM96" i="12"/>
  <c r="AO96" i="12"/>
  <c r="AP96" i="12"/>
  <c r="AI97" i="12"/>
  <c r="AJ97" i="12"/>
  <c r="AK97" i="12"/>
  <c r="AL97" i="12"/>
  <c r="AM97" i="12"/>
  <c r="AO97" i="12"/>
  <c r="AP97" i="12"/>
  <c r="AI98" i="12"/>
  <c r="AJ98" i="12"/>
  <c r="AK98" i="12"/>
  <c r="AL98" i="12"/>
  <c r="AM98" i="12"/>
  <c r="AO98" i="12"/>
  <c r="AP98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O99" i="12"/>
  <c r="AP99" i="12"/>
  <c r="AO102" i="12"/>
  <c r="AP102" i="12"/>
  <c r="AO106" i="12"/>
  <c r="AP106" i="12"/>
  <c r="AO112" i="12"/>
  <c r="AP112" i="12"/>
  <c r="AO116" i="12"/>
  <c r="AP116" i="12"/>
  <c r="AA120" i="12"/>
  <c r="AB120" i="12"/>
  <c r="AC120" i="12"/>
  <c r="AD120" i="12"/>
  <c r="AE120" i="12"/>
  <c r="AF120" i="12"/>
  <c r="AG120" i="12"/>
  <c r="AH120" i="12"/>
  <c r="AI120" i="12"/>
  <c r="AJ120" i="12"/>
  <c r="AO120" i="12"/>
  <c r="AP120" i="12"/>
  <c r="AO121" i="12"/>
  <c r="AP121" i="12"/>
  <c r="AP122" i="12"/>
  <c r="AO124" i="12"/>
  <c r="AP124" i="12"/>
  <c r="AO125" i="12"/>
  <c r="AP125" i="12"/>
  <c r="AO127" i="12"/>
  <c r="AP127" i="12"/>
  <c r="AO128" i="12"/>
  <c r="AP128" i="12"/>
  <c r="AO129" i="12"/>
  <c r="AP129" i="12"/>
  <c r="AP130" i="12"/>
  <c r="AO132" i="12"/>
  <c r="AO134" i="12"/>
  <c r="AO137" i="12"/>
  <c r="AH139" i="12"/>
  <c r="AI139" i="12"/>
  <c r="AJ139" i="12"/>
  <c r="AK139" i="12"/>
  <c r="AL139" i="12"/>
  <c r="AO139" i="12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O147" i="12"/>
  <c r="K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O161" i="12"/>
  <c r="AH162" i="12"/>
  <c r="AI162" i="12"/>
  <c r="AJ162" i="12"/>
  <c r="AK162" i="12"/>
  <c r="AL162" i="12"/>
  <c r="K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O163" i="12"/>
  <c r="AH164" i="12"/>
  <c r="AI164" i="12"/>
  <c r="AJ164" i="12"/>
  <c r="AJ165" i="12"/>
  <c r="K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O166" i="12"/>
  <c r="K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O167" i="12"/>
  <c r="K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O168" i="12"/>
  <c r="AA169" i="12"/>
  <c r="AB169" i="12"/>
  <c r="AC169" i="12"/>
  <c r="AD169" i="12"/>
  <c r="AE169" i="12"/>
  <c r="AF169" i="12"/>
  <c r="AG169" i="12"/>
  <c r="AH169" i="12"/>
  <c r="AI169" i="12"/>
  <c r="AJ169" i="12"/>
  <c r="AM169" i="12"/>
  <c r="AO169" i="12"/>
  <c r="Y170" i="12"/>
  <c r="AM170" i="12"/>
  <c r="AO170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O171" i="12"/>
</calcChain>
</file>

<file path=xl/sharedStrings.xml><?xml version="1.0" encoding="utf-8"?>
<sst xmlns="http://schemas.openxmlformats.org/spreadsheetml/2006/main" count="3535" uniqueCount="223">
  <si>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</si>
  <si>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</si>
  <si>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</si>
  <si>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</si>
  <si>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</si>
  <si>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</si>
  <si>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</si>
  <si>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</si>
  <si>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</si>
  <si>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</si>
  <si>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</si>
  <si>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</si>
  <si>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</si>
  <si>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</si>
  <si>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</si>
  <si>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</si>
  <si>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</si>
  <si>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</si>
  <si>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</si>
  <si>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</si>
  <si>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</si>
  <si>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</si>
  <si>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</si>
  <si>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</si>
  <si>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</si>
  <si>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</si>
  <si>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</si>
  <si>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</si>
  <si>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</si>
  <si>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</si>
  <si>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</si>
  <si>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</si>
  <si>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</si>
  <si>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</si>
  <si>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</si>
  <si>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</si>
  <si>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</si>
  <si>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</si>
  <si>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</si>
  <si>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</si>
  <si>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</si>
  <si>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</si>
  <si>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</si>
  <si>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</si>
  <si>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</si>
  <si>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</si>
  <si>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</si>
  <si>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</si>
  <si>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</si>
  <si>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</si>
  <si>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</si>
  <si>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</si>
  <si>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</si>
  <si>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</si>
  <si>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</si>
  <si>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</si>
  <si>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</si>
  <si>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</si>
  <si>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</si>
  <si>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</si>
  <si>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</si>
  <si>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</si>
  <si>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</si>
  <si>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</si>
  <si>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</si>
  <si>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</si>
  <si>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</si>
  <si>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</si>
  <si>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</si>
  <si>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</si>
  <si>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</si>
  <si>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</si>
  <si>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</si>
  <si>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</si>
  <si>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</si>
  <si>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</si>
  <si>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</si>
  <si>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</si>
  <si>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</si>
  <si>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</si>
  <si>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</si>
  <si>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</si>
  <si>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</si>
  <si>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</si>
  <si>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</si>
  <si>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</si>
  <si>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</si>
  <si>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</si>
  <si>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</si>
  <si>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</si>
  <si>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</si>
  <si>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</si>
  <si>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</si>
  <si>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</si>
  <si>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</si>
  <si>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</si>
  <si>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</si>
  <si>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</si>
  <si>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</si>
  <si>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</si>
  <si>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</si>
  <si>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</si>
  <si>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</si>
  <si>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</si>
  <si>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</si>
  <si>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</si>
  <si>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</si>
  <si>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</si>
  <si>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</si>
  <si>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</si>
  <si>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</si>
  <si>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</si>
  <si>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</si>
  <si>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</si>
  <si>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</si>
  <si>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</si>
  <si>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</si>
  <si>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</si>
  <si>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</si>
  <si>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</si>
  <si>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</si>
  <si>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</si>
  <si>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</si>
  <si>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</si>
  <si>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</si>
  <si>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</si>
  <si>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</si>
  <si>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</si>
  <si>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</si>
  <si>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</si>
  <si>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</si>
  <si>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</si>
  <si>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</si>
  <si>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</si>
  <si>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</si>
  <si>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</si>
  <si>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</si>
  <si>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</si>
  <si>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</si>
  <si>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</si>
  <si>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</si>
  <si>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</si>
  <si>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</si>
  <si>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</si>
  <si>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</si>
  <si>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</si>
  <si>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</si>
  <si>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</si>
  <si>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</si>
  <si>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</si>
  <si>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</si>
  <si>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</si>
  <si>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</si>
  <si>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</si>
  <si>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</si>
  <si>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</si>
  <si>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</si>
  <si>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</si>
  <si>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</si>
  <si>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</si>
  <si>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</si>
  <si>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</si>
  <si>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</si>
  <si>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</si>
  <si>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</si>
  <si>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</si>
  <si>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</si>
  <si>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</si>
  <si>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</si>
  <si>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</si>
  <si>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</si>
  <si>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</si>
  <si>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</si>
  <si>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</si>
  <si>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</si>
  <si>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</si>
  <si>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</si>
  <si>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</si>
  <si>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</si>
  <si>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</si>
  <si>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</si>
  <si>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</si>
  <si>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</si>
  <si>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</si>
  <si>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</si>
  <si>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</si>
  <si>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</si>
  <si>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</si>
  <si>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</si>
  <si>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</si>
  <si>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</si>
  <si>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</si>
  <si>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</si>
  <si>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</si>
  <si>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</si>
  <si>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</si>
  <si>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</si>
  <si>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</si>
  <si>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</si>
  <si>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</si>
  <si>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</si>
  <si>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</si>
  <si>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</si>
  <si>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</si>
  <si>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</si>
  <si>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</si>
  <si>
    <t>November 2001</t>
  </si>
  <si>
    <t>17-3000-00</t>
  </si>
  <si>
    <t>ENA into Waha</t>
  </si>
  <si>
    <t>TXA Fuel Company</t>
  </si>
  <si>
    <t>January 2002</t>
  </si>
  <si>
    <t>February 2002</t>
  </si>
  <si>
    <t>Warwink X2-X36</t>
  </si>
  <si>
    <t>Lone 20-0149-03</t>
  </si>
  <si>
    <t>TXU - Oasis</t>
  </si>
  <si>
    <t>TXU - Koch Coyanosa</t>
  </si>
  <si>
    <t>TXU - Sterling</t>
  </si>
  <si>
    <t>20000-sold</t>
  </si>
  <si>
    <t>TXU- Pool</t>
  </si>
  <si>
    <t>TXU-Pool</t>
  </si>
  <si>
    <t>NNG-Sprayberry</t>
  </si>
  <si>
    <t>17-1240-50</t>
  </si>
  <si>
    <t>17-1954-50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</si>
</sst>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0" fontId="3" fillId="6" borderId="13" xfId="0" applyFont="1" applyFill="1" applyBorder="1"/>
    <xf numFmtId="0" fontId="4" fillId="6" borderId="14" xfId="0" applyFont="1" applyFill="1" applyBorder="1"/>
    <xf numFmtId="43" fontId="4" fillId="6" borderId="14" xfId="1" applyNumberFormat="1" applyFont="1" applyFill="1" applyBorder="1"/>
    <xf numFmtId="176" fontId="4" fillId="6" borderId="14" xfId="1" applyNumberFormat="1" applyFont="1" applyFill="1" applyBorder="1"/>
    <xf numFmtId="176" fontId="3" fillId="6" borderId="15" xfId="1" applyNumberFormat="1" applyFont="1" applyFill="1" applyBorder="1"/>
    <xf numFmtId="0" fontId="4" fillId="6" borderId="0" xfId="0" applyFont="1" applyFill="1" applyBorder="1"/>
    <xf numFmtId="176" fontId="4" fillId="6" borderId="0" xfId="1" applyNumberFormat="1" applyFont="1" applyFill="1" applyBorder="1"/>
    <xf numFmtId="43" fontId="4" fillId="6" borderId="0" xfId="1" applyNumberFormat="1" applyFont="1" applyFill="1" applyBorder="1"/>
    <xf numFmtId="0" fontId="4" fillId="6" borderId="15" xfId="0" applyFont="1" applyFill="1" applyBorder="1"/>
    <xf numFmtId="43" fontId="3" fillId="6" borderId="0" xfId="1" applyNumberFormat="1" applyFont="1" applyFill="1" applyBorder="1"/>
    <xf numFmtId="0" fontId="4" fillId="6" borderId="16" xfId="0" applyFont="1" applyFill="1" applyBorder="1"/>
    <xf numFmtId="0" fontId="4" fillId="6" borderId="5" xfId="0" applyFont="1" applyFill="1" applyBorder="1"/>
    <xf numFmtId="43" fontId="4" fillId="6" borderId="5" xfId="1" applyNumberFormat="1" applyFont="1" applyFill="1" applyBorder="1"/>
    <xf numFmtId="168" fontId="4" fillId="6" borderId="5" xfId="1" applyNumberFormat="1" applyFont="1" applyFill="1" applyBorder="1"/>
    <xf numFmtId="176" fontId="4" fillId="6" borderId="5" xfId="1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60" t="s">
        <v>21</v>
      </c>
      <c r="BK9" s="160"/>
      <c r="BL9" s="160"/>
      <c r="BM9" s="160"/>
      <c r="BN9" s="160"/>
      <c r="BO9" s="160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63" t="s">
        <v>22</v>
      </c>
      <c r="BK10" s="164"/>
      <c r="BL10" s="7"/>
      <c r="BM10" s="6"/>
      <c r="BN10" s="163" t="s">
        <v>22</v>
      </c>
      <c r="BO10" s="164"/>
      <c r="BP10" s="7"/>
      <c r="BY10" s="170" t="s">
        <v>61</v>
      </c>
      <c r="BZ10" s="171"/>
      <c r="CA10" s="171"/>
      <c r="CB10" s="171"/>
      <c r="CC10" s="171"/>
      <c r="CD10" s="171"/>
      <c r="CE10" s="171"/>
      <c r="CF10" s="171"/>
      <c r="CG10" s="171"/>
      <c r="CH10" s="171"/>
      <c r="CI10" s="172"/>
    </row>
    <row r="11" spans="1:87" s="2" customFormat="1" x14ac:dyDescent="0.2">
      <c r="C11" s="162" t="s">
        <v>33</v>
      </c>
      <c r="D11" s="162"/>
      <c r="E11" s="7"/>
      <c r="F11" s="162" t="s">
        <v>36</v>
      </c>
      <c r="G11" s="162"/>
      <c r="H11" s="7"/>
      <c r="I11" s="162" t="s">
        <v>40</v>
      </c>
      <c r="J11" s="162"/>
      <c r="K11" s="7"/>
      <c r="L11" s="162" t="s">
        <v>42</v>
      </c>
      <c r="M11" s="162"/>
      <c r="N11" s="7"/>
      <c r="O11" s="162" t="s">
        <v>44</v>
      </c>
      <c r="P11" s="162"/>
      <c r="Q11" s="7"/>
      <c r="R11" s="162" t="s">
        <v>38</v>
      </c>
      <c r="S11" s="162"/>
      <c r="T11" s="7"/>
      <c r="V11" s="162" t="s">
        <v>35</v>
      </c>
      <c r="W11" s="162"/>
      <c r="X11" s="7"/>
      <c r="Y11" s="162" t="s">
        <v>48</v>
      </c>
      <c r="Z11" s="162"/>
      <c r="AA11" s="7"/>
      <c r="AB11" s="162" t="s">
        <v>50</v>
      </c>
      <c r="AC11" s="162"/>
      <c r="AD11" s="7"/>
      <c r="AE11" s="162" t="s">
        <v>34</v>
      </c>
      <c r="AF11" s="162"/>
      <c r="AG11" s="7"/>
      <c r="AH11" s="162" t="s">
        <v>36</v>
      </c>
      <c r="AI11" s="162"/>
      <c r="AJ11" s="7"/>
      <c r="AK11" s="162" t="s">
        <v>40</v>
      </c>
      <c r="AL11" s="162"/>
      <c r="AM11" s="7"/>
      <c r="AN11" s="162" t="s">
        <v>42</v>
      </c>
      <c r="AO11" s="162"/>
      <c r="AP11" s="7"/>
      <c r="AQ11" s="162" t="s">
        <v>37</v>
      </c>
      <c r="AR11" s="162"/>
      <c r="AS11" s="7"/>
      <c r="AT11" s="162" t="s">
        <v>52</v>
      </c>
      <c r="AU11" s="162"/>
      <c r="AV11" s="7"/>
      <c r="AW11" s="162" t="s">
        <v>54</v>
      </c>
      <c r="AX11" s="162"/>
      <c r="AY11" s="7"/>
      <c r="AZ11" s="162" t="s">
        <v>38</v>
      </c>
      <c r="BA11" s="162"/>
      <c r="BB11" s="7"/>
      <c r="BC11" s="162" t="s">
        <v>57</v>
      </c>
      <c r="BD11" s="162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73" t="s">
        <v>3</v>
      </c>
      <c r="BZ11" s="173"/>
      <c r="CA11" s="5"/>
      <c r="CB11" s="173" t="s">
        <v>5</v>
      </c>
      <c r="CC11" s="173"/>
      <c r="CD11" s="173"/>
      <c r="CE11" s="173"/>
      <c r="CF11" s="173"/>
      <c r="CH11" s="173" t="s">
        <v>66</v>
      </c>
      <c r="CI11" s="173"/>
    </row>
    <row r="12" spans="1:87" s="5" customFormat="1" x14ac:dyDescent="0.2">
      <c r="C12" s="160" t="s">
        <v>14</v>
      </c>
      <c r="D12" s="160"/>
      <c r="E12" s="6"/>
      <c r="F12" s="160" t="s">
        <v>26</v>
      </c>
      <c r="G12" s="160"/>
      <c r="H12" s="6"/>
      <c r="I12" s="160" t="s">
        <v>41</v>
      </c>
      <c r="J12" s="160"/>
      <c r="K12" s="6"/>
      <c r="L12" s="160" t="s">
        <v>43</v>
      </c>
      <c r="M12" s="160"/>
      <c r="N12" s="6"/>
      <c r="O12" s="160" t="s">
        <v>45</v>
      </c>
      <c r="P12" s="160"/>
      <c r="Q12" s="6"/>
      <c r="R12" s="160" t="s">
        <v>18</v>
      </c>
      <c r="S12" s="160"/>
      <c r="T12" s="6"/>
      <c r="V12" s="160" t="s">
        <v>16</v>
      </c>
      <c r="W12" s="160"/>
      <c r="X12" s="6"/>
      <c r="Y12" s="160" t="s">
        <v>49</v>
      </c>
      <c r="Z12" s="160"/>
      <c r="AA12" s="6"/>
      <c r="AB12" s="160" t="s">
        <v>51</v>
      </c>
      <c r="AC12" s="160"/>
      <c r="AD12" s="6"/>
      <c r="AE12" s="160" t="s">
        <v>17</v>
      </c>
      <c r="AF12" s="160"/>
      <c r="AG12" s="6"/>
      <c r="AH12" s="160" t="s">
        <v>26</v>
      </c>
      <c r="AI12" s="160"/>
      <c r="AJ12" s="6"/>
      <c r="AK12" s="160" t="s">
        <v>41</v>
      </c>
      <c r="AL12" s="160"/>
      <c r="AM12" s="6"/>
      <c r="AN12" s="160" t="s">
        <v>43</v>
      </c>
      <c r="AO12" s="160"/>
      <c r="AP12" s="6"/>
      <c r="AQ12" s="160" t="s">
        <v>27</v>
      </c>
      <c r="AR12" s="160"/>
      <c r="AS12" s="6"/>
      <c r="AT12" s="160" t="s">
        <v>53</v>
      </c>
      <c r="AU12" s="160"/>
      <c r="AV12" s="6"/>
      <c r="AW12" s="160" t="s">
        <v>55</v>
      </c>
      <c r="AX12" s="160"/>
      <c r="AY12" s="6"/>
      <c r="AZ12" s="160" t="s">
        <v>18</v>
      </c>
      <c r="BA12" s="160"/>
      <c r="BB12" s="6"/>
      <c r="BC12" s="160" t="s">
        <v>56</v>
      </c>
      <c r="BD12" s="160"/>
      <c r="BE12" s="6"/>
      <c r="BF12" s="6"/>
      <c r="BG12" s="6"/>
      <c r="BH12" s="6" t="s">
        <v>23</v>
      </c>
      <c r="BJ12" s="160" t="s">
        <v>28</v>
      </c>
      <c r="BK12" s="160"/>
      <c r="BL12" s="6"/>
      <c r="BM12" s="6"/>
      <c r="BN12" s="160" t="s">
        <v>28</v>
      </c>
      <c r="BO12" s="160"/>
      <c r="BP12" s="6"/>
      <c r="BR12" s="168" t="s">
        <v>39</v>
      </c>
      <c r="BS12" s="169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60" t="s">
        <v>32</v>
      </c>
      <c r="BK51" s="160"/>
      <c r="BL51" s="160"/>
      <c r="BM51" s="160"/>
      <c r="BN51" s="160"/>
      <c r="BO51" s="160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65"/>
      <c r="BK52" s="166"/>
      <c r="BL52" s="167"/>
      <c r="BM52" s="6"/>
      <c r="BN52" s="165"/>
      <c r="BO52" s="166"/>
      <c r="BP52" s="167"/>
      <c r="BY52" s="170" t="s">
        <v>68</v>
      </c>
      <c r="BZ52" s="171"/>
      <c r="CA52" s="171"/>
      <c r="CB52" s="171"/>
      <c r="CC52" s="171"/>
      <c r="CD52" s="171"/>
      <c r="CE52" s="171"/>
      <c r="CF52" s="171"/>
      <c r="CG52" s="171"/>
      <c r="CH52" s="171"/>
      <c r="CI52" s="172"/>
    </row>
    <row r="53" spans="1:87" s="2" customFormat="1" x14ac:dyDescent="0.2">
      <c r="C53" s="162" t="s">
        <v>33</v>
      </c>
      <c r="D53" s="162"/>
      <c r="E53" s="162"/>
      <c r="F53" s="162" t="s">
        <v>36</v>
      </c>
      <c r="G53" s="162"/>
      <c r="H53" s="162"/>
      <c r="I53" s="162" t="s">
        <v>40</v>
      </c>
      <c r="J53" s="162"/>
      <c r="K53" s="162"/>
      <c r="L53" s="162" t="s">
        <v>42</v>
      </c>
      <c r="M53" s="162"/>
      <c r="N53" s="162"/>
      <c r="O53" s="162" t="s">
        <v>44</v>
      </c>
      <c r="P53" s="162"/>
      <c r="Q53" s="162"/>
      <c r="R53" s="162" t="s">
        <v>38</v>
      </c>
      <c r="S53" s="162"/>
      <c r="T53" s="162"/>
      <c r="U53" s="7"/>
      <c r="V53" s="161" t="s">
        <v>35</v>
      </c>
      <c r="W53" s="161"/>
      <c r="X53" s="161"/>
      <c r="Y53" s="161" t="s">
        <v>48</v>
      </c>
      <c r="Z53" s="161"/>
      <c r="AA53" s="161"/>
      <c r="AB53" s="161" t="s">
        <v>50</v>
      </c>
      <c r="AC53" s="161"/>
      <c r="AD53" s="161"/>
      <c r="AE53" s="161" t="s">
        <v>34</v>
      </c>
      <c r="AF53" s="161"/>
      <c r="AG53" s="161"/>
      <c r="AH53" s="161" t="s">
        <v>36</v>
      </c>
      <c r="AI53" s="161"/>
      <c r="AJ53" s="161"/>
      <c r="AK53" s="161" t="s">
        <v>40</v>
      </c>
      <c r="AL53" s="161"/>
      <c r="AM53" s="161"/>
      <c r="AN53" s="161" t="s">
        <v>42</v>
      </c>
      <c r="AO53" s="161"/>
      <c r="AP53" s="161"/>
      <c r="AQ53" s="161" t="s">
        <v>37</v>
      </c>
      <c r="AR53" s="161"/>
      <c r="AS53" s="161"/>
      <c r="AT53" s="161" t="s">
        <v>52</v>
      </c>
      <c r="AU53" s="161"/>
      <c r="AV53" s="161"/>
      <c r="AW53" s="161" t="s">
        <v>54</v>
      </c>
      <c r="AX53" s="161"/>
      <c r="AY53" s="161"/>
      <c r="AZ53" s="161" t="s">
        <v>38</v>
      </c>
      <c r="BA53" s="161"/>
      <c r="BB53" s="161"/>
      <c r="BC53" s="161" t="s">
        <v>57</v>
      </c>
      <c r="BD53" s="161"/>
      <c r="BE53" s="161"/>
      <c r="BF53" s="7"/>
      <c r="BG53" s="7"/>
      <c r="BH53" s="7"/>
      <c r="BJ53" s="161"/>
      <c r="BK53" s="161"/>
      <c r="BL53" s="161"/>
      <c r="BM53" s="8"/>
      <c r="BN53" s="161"/>
      <c r="BO53" s="161"/>
      <c r="BP53" s="161"/>
      <c r="BY53" s="174" t="s">
        <v>69</v>
      </c>
      <c r="BZ53" s="174"/>
      <c r="CA53" s="174"/>
      <c r="CB53" s="174"/>
      <c r="CC53" s="174"/>
      <c r="CD53" s="8"/>
      <c r="CE53" s="174" t="s">
        <v>71</v>
      </c>
      <c r="CF53" s="174"/>
      <c r="CG53" s="174"/>
      <c r="CH53" s="8"/>
      <c r="CI53" s="8"/>
    </row>
    <row r="54" spans="1:87" s="5" customFormat="1" ht="12.75" customHeight="1" x14ac:dyDescent="0.2">
      <c r="C54" s="160" t="s">
        <v>14</v>
      </c>
      <c r="D54" s="160"/>
      <c r="E54" s="160"/>
      <c r="F54" s="160" t="s">
        <v>26</v>
      </c>
      <c r="G54" s="160"/>
      <c r="H54" s="160"/>
      <c r="I54" s="160" t="s">
        <v>41</v>
      </c>
      <c r="J54" s="160"/>
      <c r="K54" s="160"/>
      <c r="L54" s="160" t="s">
        <v>43</v>
      </c>
      <c r="M54" s="160"/>
      <c r="N54" s="160"/>
      <c r="O54" s="160" t="s">
        <v>45</v>
      </c>
      <c r="P54" s="160"/>
      <c r="Q54" s="160"/>
      <c r="R54" s="160" t="s">
        <v>18</v>
      </c>
      <c r="S54" s="160"/>
      <c r="T54" s="160"/>
      <c r="V54" s="160" t="s">
        <v>16</v>
      </c>
      <c r="W54" s="160"/>
      <c r="X54" s="160"/>
      <c r="Y54" s="160" t="s">
        <v>49</v>
      </c>
      <c r="Z54" s="160"/>
      <c r="AA54" s="160"/>
      <c r="AB54" s="160" t="s">
        <v>51</v>
      </c>
      <c r="AC54" s="160"/>
      <c r="AD54" s="160"/>
      <c r="AE54" s="160" t="s">
        <v>17</v>
      </c>
      <c r="AF54" s="160"/>
      <c r="AG54" s="160"/>
      <c r="AH54" s="160" t="s">
        <v>26</v>
      </c>
      <c r="AI54" s="160"/>
      <c r="AJ54" s="160"/>
      <c r="AK54" s="160" t="s">
        <v>41</v>
      </c>
      <c r="AL54" s="160"/>
      <c r="AM54" s="160"/>
      <c r="AN54" s="160" t="s">
        <v>43</v>
      </c>
      <c r="AO54" s="160"/>
      <c r="AP54" s="160"/>
      <c r="AQ54" s="160" t="s">
        <v>27</v>
      </c>
      <c r="AR54" s="160"/>
      <c r="AS54" s="160"/>
      <c r="AT54" s="160" t="s">
        <v>53</v>
      </c>
      <c r="AU54" s="160"/>
      <c r="AV54" s="160"/>
      <c r="AW54" s="160" t="s">
        <v>55</v>
      </c>
      <c r="AX54" s="160"/>
      <c r="AY54" s="160"/>
      <c r="AZ54" s="160" t="s">
        <v>18</v>
      </c>
      <c r="BA54" s="160"/>
      <c r="BB54" s="160"/>
      <c r="BC54" s="160" t="s">
        <v>56</v>
      </c>
      <c r="BD54" s="160"/>
      <c r="BE54" s="160"/>
      <c r="BF54" s="6"/>
      <c r="BG54" s="6"/>
      <c r="BH54" s="6"/>
      <c r="BJ54" s="160" t="s">
        <v>28</v>
      </c>
      <c r="BK54" s="160"/>
      <c r="BL54" s="160"/>
      <c r="BM54" s="6"/>
      <c r="BN54" s="160" t="s">
        <v>28</v>
      </c>
      <c r="BO54" s="160"/>
      <c r="BP54" s="160"/>
      <c r="BR54" s="160" t="s">
        <v>10</v>
      </c>
      <c r="BS54" s="160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59"/>
      <c r="D94" s="159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75" t="s">
        <v>76</v>
      </c>
      <c r="BZ94" s="175"/>
      <c r="CA94" s="175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63" t="s">
        <v>29</v>
      </c>
      <c r="D95" s="179"/>
      <c r="E95" s="179"/>
      <c r="F95" s="164"/>
      <c r="G95"/>
      <c r="H95" s="6"/>
      <c r="I95" s="163" t="s">
        <v>22</v>
      </c>
      <c r="J95" s="164"/>
      <c r="K95" s="6"/>
      <c r="L95" s="163" t="s">
        <v>22</v>
      </c>
      <c r="M95" s="164"/>
      <c r="N95" s="6"/>
      <c r="O95" s="163" t="s">
        <v>22</v>
      </c>
      <c r="P95" s="164"/>
      <c r="Q95" s="6"/>
      <c r="R95" s="163" t="s">
        <v>22</v>
      </c>
      <c r="S95" s="164"/>
      <c r="T95" s="6"/>
      <c r="U95" s="1"/>
      <c r="V95" s="163" t="s">
        <v>22</v>
      </c>
      <c r="W95" s="164"/>
      <c r="X95" s="19"/>
      <c r="Y95" s="163" t="s">
        <v>22</v>
      </c>
      <c r="Z95" s="164"/>
      <c r="AA95" s="19"/>
      <c r="AB95" s="163" t="s">
        <v>22</v>
      </c>
      <c r="AC95" s="164"/>
      <c r="AD95" s="19"/>
      <c r="AE95" s="163" t="s">
        <v>22</v>
      </c>
      <c r="AF95" s="164"/>
      <c r="AG95" s="19"/>
      <c r="AH95" s="163" t="s">
        <v>22</v>
      </c>
      <c r="AI95" s="164"/>
      <c r="AJ95" s="19"/>
      <c r="AK95" s="163" t="s">
        <v>22</v>
      </c>
      <c r="AL95" s="164"/>
      <c r="AM95" s="19"/>
      <c r="AN95" s="163" t="s">
        <v>22</v>
      </c>
      <c r="AO95" s="164"/>
      <c r="AP95" s="19"/>
      <c r="AQ95" s="163" t="s">
        <v>22</v>
      </c>
      <c r="AR95" s="164"/>
      <c r="AS95" s="19"/>
      <c r="AT95" s="163" t="s">
        <v>22</v>
      </c>
      <c r="AU95" s="164"/>
      <c r="AV95" s="19"/>
      <c r="AW95" s="163" t="s">
        <v>22</v>
      </c>
      <c r="AX95" s="164"/>
      <c r="AY95" s="19"/>
      <c r="AZ95" s="163" t="s">
        <v>22</v>
      </c>
      <c r="BA95" s="164"/>
      <c r="BB95" s="19"/>
      <c r="BC95" s="163" t="s">
        <v>22</v>
      </c>
      <c r="BD95" s="164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60"/>
      <c r="D96" s="160"/>
      <c r="E96" s="6" t="s">
        <v>30</v>
      </c>
      <c r="F96"/>
      <c r="G96"/>
      <c r="H96" s="6"/>
      <c r="I96" s="160" t="s">
        <v>28</v>
      </c>
      <c r="J96" s="160"/>
      <c r="K96" s="6"/>
      <c r="L96" s="160" t="s">
        <v>28</v>
      </c>
      <c r="M96" s="160"/>
      <c r="N96" s="6"/>
      <c r="O96" s="160" t="s">
        <v>28</v>
      </c>
      <c r="P96" s="160"/>
      <c r="Q96" s="6"/>
      <c r="R96" s="160" t="s">
        <v>28</v>
      </c>
      <c r="S96" s="160"/>
      <c r="T96" s="6"/>
      <c r="V96" s="160" t="s">
        <v>28</v>
      </c>
      <c r="W96" s="160"/>
      <c r="X96" s="6"/>
      <c r="Y96" s="160" t="s">
        <v>28</v>
      </c>
      <c r="Z96" s="160"/>
      <c r="AA96" s="6"/>
      <c r="AB96" s="160" t="s">
        <v>28</v>
      </c>
      <c r="AC96" s="160"/>
      <c r="AD96" s="6"/>
      <c r="AE96" s="160" t="s">
        <v>28</v>
      </c>
      <c r="AF96" s="160"/>
      <c r="AG96" s="6"/>
      <c r="AH96" s="160" t="s">
        <v>28</v>
      </c>
      <c r="AI96" s="160"/>
      <c r="AJ96" s="6"/>
      <c r="AK96" s="160" t="s">
        <v>28</v>
      </c>
      <c r="AL96" s="160"/>
      <c r="AM96" s="6"/>
      <c r="AN96" s="160" t="s">
        <v>28</v>
      </c>
      <c r="AO96" s="160"/>
      <c r="AP96" s="6"/>
      <c r="AQ96" s="160" t="s">
        <v>28</v>
      </c>
      <c r="AR96" s="160"/>
      <c r="AS96" s="6"/>
      <c r="AT96" s="160" t="s">
        <v>28</v>
      </c>
      <c r="AU96" s="160"/>
      <c r="AV96" s="6"/>
      <c r="AW96" s="160" t="s">
        <v>28</v>
      </c>
      <c r="AX96" s="160"/>
      <c r="AY96" s="6"/>
      <c r="AZ96" s="160" t="s">
        <v>28</v>
      </c>
      <c r="BA96" s="160"/>
      <c r="BB96" s="6"/>
      <c r="BC96" s="160" t="s">
        <v>28</v>
      </c>
      <c r="BD96" s="160"/>
      <c r="BE96" s="6"/>
      <c r="BF96" s="6"/>
      <c r="BG96" s="6"/>
      <c r="BH96" s="6"/>
      <c r="BJ96" s="160"/>
      <c r="BK96" s="160"/>
      <c r="BL96" s="6"/>
      <c r="BM96" s="6"/>
      <c r="BN96" s="160"/>
      <c r="BO96" s="160"/>
      <c r="BP96" s="6"/>
      <c r="BR96" s="160"/>
      <c r="BS96" s="160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76" t="s">
        <v>79</v>
      </c>
      <c r="B133" s="177"/>
      <c r="C133" s="177"/>
      <c r="D133" s="177"/>
      <c r="E133" s="177"/>
      <c r="F133" s="178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14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174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175</v>
      </c>
      <c r="D12" s="1" t="s">
        <v>153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176</v>
      </c>
      <c r="D59" s="102" t="s">
        <v>153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95</v>
      </c>
    </row>
    <row r="102" spans="2:44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180</v>
      </c>
      <c r="D103" s="1" t="s">
        <v>181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192</v>
      </c>
      <c r="D104" s="1" t="s">
        <v>181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95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178</v>
      </c>
      <c r="D107" s="1" t="s">
        <v>179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193</v>
      </c>
      <c r="AH108" s="1">
        <v>0</v>
      </c>
    </row>
    <row r="109" spans="2:44" x14ac:dyDescent="0.2">
      <c r="C109" s="1" t="s">
        <v>194</v>
      </c>
      <c r="AH109" s="1">
        <v>9899</v>
      </c>
      <c r="AI109" s="1">
        <v>10000</v>
      </c>
    </row>
    <row r="110" spans="2:44" x14ac:dyDescent="0.2">
      <c r="C110" s="1" t="s">
        <v>195</v>
      </c>
      <c r="AI110" s="1">
        <v>10000</v>
      </c>
    </row>
    <row r="111" spans="2:44" x14ac:dyDescent="0.2">
      <c r="B111" s="61" t="s">
        <v>95</v>
      </c>
      <c r="AI111" s="1">
        <v>0</v>
      </c>
    </row>
    <row r="112" spans="2:44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182</v>
      </c>
      <c r="D113" s="1" t="s">
        <v>183</v>
      </c>
      <c r="AA113" s="1">
        <v>5400</v>
      </c>
    </row>
    <row r="114" spans="2:42" x14ac:dyDescent="0.2">
      <c r="C114" s="1" t="s">
        <v>188</v>
      </c>
      <c r="D114" s="1" t="s">
        <v>183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95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184</v>
      </c>
      <c r="D117" s="1" t="s">
        <v>186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185</v>
      </c>
      <c r="D118" s="1" t="s">
        <v>187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80" t="s">
        <v>79</v>
      </c>
      <c r="AL118" s="181"/>
      <c r="AM118" s="181"/>
      <c r="AN118" s="181"/>
      <c r="AO118" s="181"/>
      <c r="AP118" s="182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60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189</v>
      </c>
      <c r="D137" s="116" t="s">
        <v>180</v>
      </c>
      <c r="E137" s="116" t="s">
        <v>181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196</v>
      </c>
      <c r="E138" s="116" t="s">
        <v>181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178</v>
      </c>
      <c r="E139" s="27" t="s">
        <v>179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0.8" thickBot="1" x14ac:dyDescent="0.25">
      <c r="C145" s="119"/>
      <c r="D145" s="120" t="s">
        <v>185</v>
      </c>
      <c r="E145" s="120" t="s">
        <v>187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142</v>
      </c>
      <c r="D149" s="116" t="s">
        <v>180</v>
      </c>
      <c r="E149" s="116" t="s">
        <v>181</v>
      </c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196</v>
      </c>
      <c r="E150" s="116" t="s">
        <v>181</v>
      </c>
      <c r="F150" s="27"/>
      <c r="G150" s="27" t="s">
        <v>191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178</v>
      </c>
      <c r="E151" s="27" t="s">
        <v>179</v>
      </c>
      <c r="F151" s="27"/>
      <c r="G151" s="27" t="s">
        <v>191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194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195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182</v>
      </c>
      <c r="E154" s="27" t="s">
        <v>183</v>
      </c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188</v>
      </c>
      <c r="E155" s="27" t="s">
        <v>183</v>
      </c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184</v>
      </c>
      <c r="E156" s="27" t="s">
        <v>186</v>
      </c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185</v>
      </c>
      <c r="E157" s="120" t="s">
        <v>187</v>
      </c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143</v>
      </c>
      <c r="D161" s="116" t="s">
        <v>180</v>
      </c>
      <c r="E161" s="116" t="s">
        <v>181</v>
      </c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196</v>
      </c>
      <c r="E162" s="116" t="s">
        <v>181</v>
      </c>
      <c r="F162" s="27"/>
      <c r="G162" s="1" t="s">
        <v>191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178</v>
      </c>
      <c r="E163" s="27" t="s">
        <v>179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194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195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182</v>
      </c>
      <c r="E166" s="27" t="s">
        <v>183</v>
      </c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188</v>
      </c>
      <c r="E167" s="27" t="s">
        <v>183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184</v>
      </c>
      <c r="E168" s="27" t="s">
        <v>186</v>
      </c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0.8" thickBot="1" x14ac:dyDescent="0.25">
      <c r="C169" s="119"/>
      <c r="D169" s="120" t="s">
        <v>185</v>
      </c>
      <c r="E169" s="120" t="s">
        <v>187</v>
      </c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143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1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J96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174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>AJ33-AJ98</f>
        <v>0</v>
      </c>
      <c r="AK67" s="109">
        <f>AK33-AK98</f>
        <v>0</v>
      </c>
      <c r="AL67" s="109">
        <f>AL33-AL98</f>
        <v>0</v>
      </c>
      <c r="AM67" s="109">
        <f>AM33-AM98</f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0">SUM(I53:I67)</f>
        <v>45000</v>
      </c>
      <c r="J69" s="112">
        <f t="shared" si="60"/>
        <v>45000</v>
      </c>
      <c r="K69" s="112">
        <f t="shared" si="60"/>
        <v>45000</v>
      </c>
      <c r="L69" s="112">
        <f t="shared" si="60"/>
        <v>25000</v>
      </c>
      <c r="M69" s="112">
        <f t="shared" si="60"/>
        <v>25000</v>
      </c>
      <c r="N69" s="112">
        <f t="shared" si="60"/>
        <v>25000</v>
      </c>
      <c r="O69" s="112">
        <f t="shared" si="60"/>
        <v>25000</v>
      </c>
      <c r="P69" s="112">
        <f t="shared" si="60"/>
        <v>25000</v>
      </c>
      <c r="Q69" s="112">
        <f t="shared" si="60"/>
        <v>25000</v>
      </c>
      <c r="R69" s="112">
        <f t="shared" si="60"/>
        <v>25000</v>
      </c>
      <c r="S69" s="112">
        <f t="shared" si="60"/>
        <v>25000</v>
      </c>
      <c r="T69" s="112">
        <f t="shared" si="60"/>
        <v>25000</v>
      </c>
      <c r="U69" s="112">
        <f t="shared" si="60"/>
        <v>25000</v>
      </c>
      <c r="V69" s="112">
        <f t="shared" si="60"/>
        <v>30000</v>
      </c>
      <c r="W69" s="112">
        <f t="shared" si="60"/>
        <v>40000</v>
      </c>
      <c r="X69" s="112">
        <f t="shared" si="60"/>
        <v>40000</v>
      </c>
      <c r="Y69" s="112">
        <f t="shared" si="60"/>
        <v>40000</v>
      </c>
      <c r="Z69" s="112">
        <f t="shared" si="60"/>
        <v>40000</v>
      </c>
      <c r="AA69" s="112">
        <f t="shared" si="60"/>
        <v>40000</v>
      </c>
      <c r="AB69" s="112">
        <f t="shared" si="60"/>
        <v>40000</v>
      </c>
      <c r="AC69" s="112">
        <f t="shared" si="60"/>
        <v>40000</v>
      </c>
      <c r="AD69" s="112">
        <f t="shared" si="60"/>
        <v>40000</v>
      </c>
      <c r="AE69" s="112">
        <f t="shared" si="60"/>
        <v>40000</v>
      </c>
      <c r="AF69" s="112">
        <f t="shared" si="60"/>
        <v>40000</v>
      </c>
      <c r="AG69" s="112">
        <f t="shared" si="60"/>
        <v>40000</v>
      </c>
      <c r="AH69" s="112">
        <f t="shared" si="60"/>
        <v>40000</v>
      </c>
      <c r="AI69" s="112">
        <f t="shared" si="60"/>
        <v>40000</v>
      </c>
      <c r="AJ69" s="112">
        <f t="shared" si="60"/>
        <v>40000</v>
      </c>
      <c r="AK69" s="112">
        <f t="shared" si="60"/>
        <v>40000</v>
      </c>
      <c r="AL69" s="112">
        <f t="shared" si="60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61">I69-(I53*$F53+I54*$F54+I55*$F55+I56*$F56+I57*$F57+I59*$F59+I60*$F60+I61*$F61+I62*$F62+I63*$F63+I64*$F64+I65*$F65+I66*$F66+I67*$F67+I58*$F58)-I68*$F68-I99-I102-I106-I112-I116+I99</f>
        <v>44550</v>
      </c>
      <c r="J81" s="106">
        <f t="shared" si="61"/>
        <v>44550</v>
      </c>
      <c r="K81" s="106">
        <f t="shared" si="61"/>
        <v>44550</v>
      </c>
      <c r="L81" s="106">
        <f t="shared" si="61"/>
        <v>24750</v>
      </c>
      <c r="M81" s="106">
        <f t="shared" si="61"/>
        <v>24750</v>
      </c>
      <c r="N81" s="106">
        <f t="shared" si="61"/>
        <v>24750</v>
      </c>
      <c r="O81" s="106">
        <f t="shared" si="61"/>
        <v>24750</v>
      </c>
      <c r="P81" s="106">
        <f t="shared" si="61"/>
        <v>24750</v>
      </c>
      <c r="Q81" s="106">
        <f t="shared" si="61"/>
        <v>24750</v>
      </c>
      <c r="R81" s="106">
        <f t="shared" si="61"/>
        <v>24750</v>
      </c>
      <c r="S81" s="106">
        <f t="shared" si="61"/>
        <v>24750</v>
      </c>
      <c r="T81" s="106">
        <f t="shared" si="61"/>
        <v>24750</v>
      </c>
      <c r="U81" s="106">
        <f t="shared" si="61"/>
        <v>24750</v>
      </c>
      <c r="V81" s="106">
        <f t="shared" si="61"/>
        <v>29700</v>
      </c>
      <c r="W81" s="106">
        <f t="shared" si="61"/>
        <v>39600</v>
      </c>
      <c r="X81" s="106">
        <f t="shared" si="61"/>
        <v>39600</v>
      </c>
      <c r="Y81" s="106">
        <f t="shared" si="61"/>
        <v>39600</v>
      </c>
      <c r="Z81" s="106">
        <f t="shared" si="61"/>
        <v>39600</v>
      </c>
      <c r="AA81" s="106">
        <f t="shared" si="61"/>
        <v>39600</v>
      </c>
      <c r="AB81" s="106">
        <f t="shared" si="61"/>
        <v>39600</v>
      </c>
      <c r="AC81" s="106">
        <f t="shared" si="61"/>
        <v>39600</v>
      </c>
      <c r="AD81" s="106">
        <f t="shared" si="61"/>
        <v>39600</v>
      </c>
      <c r="AE81" s="106">
        <f t="shared" si="61"/>
        <v>39600</v>
      </c>
      <c r="AF81" s="106">
        <f t="shared" si="61"/>
        <v>39600</v>
      </c>
      <c r="AG81" s="106">
        <f t="shared" si="61"/>
        <v>39600</v>
      </c>
      <c r="AH81" s="106">
        <f t="shared" si="61"/>
        <v>39600</v>
      </c>
      <c r="AI81" s="106">
        <f t="shared" si="61"/>
        <v>39600</v>
      </c>
      <c r="AJ81" s="106">
        <f t="shared" si="61"/>
        <v>39600</v>
      </c>
      <c r="AK81" s="106">
        <f t="shared" si="61"/>
        <v>39600</v>
      </c>
      <c r="AL81" s="106">
        <f t="shared" si="61"/>
        <v>39600</v>
      </c>
      <c r="AM81" s="106">
        <f t="shared" si="61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2">K84</f>
        <v>0</v>
      </c>
      <c r="M84" s="11">
        <f t="shared" si="62"/>
        <v>0</v>
      </c>
      <c r="N84" s="11">
        <f t="shared" si="62"/>
        <v>0</v>
      </c>
      <c r="O84" s="11">
        <f t="shared" si="62"/>
        <v>0</v>
      </c>
      <c r="P84" s="11">
        <f t="shared" si="62"/>
        <v>0</v>
      </c>
      <c r="Q84" s="11">
        <f t="shared" si="62"/>
        <v>0</v>
      </c>
      <c r="R84" s="11">
        <f t="shared" si="62"/>
        <v>0</v>
      </c>
      <c r="S84" s="11">
        <f t="shared" si="62"/>
        <v>0</v>
      </c>
      <c r="T84" s="11">
        <f t="shared" si="62"/>
        <v>0</v>
      </c>
      <c r="U84" s="11">
        <f t="shared" si="62"/>
        <v>0</v>
      </c>
      <c r="V84" s="11">
        <f t="shared" si="62"/>
        <v>0</v>
      </c>
      <c r="W84" s="11">
        <f t="shared" si="62"/>
        <v>0</v>
      </c>
      <c r="X84" s="11">
        <f t="shared" si="62"/>
        <v>0</v>
      </c>
      <c r="Y84" s="11">
        <f t="shared" si="62"/>
        <v>0</v>
      </c>
      <c r="Z84" s="11">
        <f t="shared" si="62"/>
        <v>0</v>
      </c>
      <c r="AA84" s="11">
        <f t="shared" si="62"/>
        <v>0</v>
      </c>
      <c r="AB84" s="11">
        <f t="shared" si="62"/>
        <v>0</v>
      </c>
      <c r="AC84" s="11">
        <f t="shared" si="62"/>
        <v>0</v>
      </c>
      <c r="AD84" s="11">
        <f t="shared" si="62"/>
        <v>0</v>
      </c>
      <c r="AE84" s="11">
        <f t="shared" si="62"/>
        <v>0</v>
      </c>
      <c r="AF84" s="11">
        <f t="shared" si="62"/>
        <v>0</v>
      </c>
      <c r="AG84" s="11">
        <f t="shared" si="62"/>
        <v>0</v>
      </c>
      <c r="AH84" s="11">
        <v>0</v>
      </c>
      <c r="AI84" s="11">
        <f t="shared" ref="AI84:AL85" si="63">AH84</f>
        <v>0</v>
      </c>
      <c r="AJ84" s="11">
        <f t="shared" si="63"/>
        <v>0</v>
      </c>
      <c r="AK84" s="11">
        <f t="shared" si="63"/>
        <v>0</v>
      </c>
      <c r="AL84" s="11">
        <f t="shared" si="63"/>
        <v>0</v>
      </c>
      <c r="AM84" s="11">
        <v>0</v>
      </c>
      <c r="AO84" s="16">
        <f>SUM(I84:AN84)</f>
        <v>0</v>
      </c>
      <c r="AP84" s="16">
        <f t="shared" ref="AP84:AP98" si="64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3"/>
        <v>0</v>
      </c>
      <c r="AJ85" s="11">
        <f t="shared" si="63"/>
        <v>0</v>
      </c>
      <c r="AK85" s="11">
        <f t="shared" si="63"/>
        <v>0</v>
      </c>
      <c r="AL85" s="11">
        <f t="shared" si="63"/>
        <v>0</v>
      </c>
      <c r="AM85" s="11">
        <v>0</v>
      </c>
      <c r="AO85" s="16">
        <f>SUM(I85:AN85)</f>
        <v>0</v>
      </c>
      <c r="AP85" s="16">
        <f t="shared" si="64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5">AI86</f>
        <v>0</v>
      </c>
      <c r="AK86" s="11">
        <f t="shared" si="65"/>
        <v>0</v>
      </c>
      <c r="AL86" s="11">
        <f t="shared" si="65"/>
        <v>0</v>
      </c>
      <c r="AM86" s="11">
        <v>0</v>
      </c>
      <c r="AO86" s="16">
        <f>SUM(I86:AL86)</f>
        <v>0</v>
      </c>
      <c r="AP86" s="16">
        <f t="shared" si="64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6">AH87</f>
        <v>0</v>
      </c>
      <c r="AJ87" s="11">
        <f t="shared" si="65"/>
        <v>0</v>
      </c>
      <c r="AK87" s="11">
        <f t="shared" si="65"/>
        <v>0</v>
      </c>
      <c r="AL87" s="11">
        <f t="shared" si="65"/>
        <v>0</v>
      </c>
      <c r="AM87" s="11">
        <f>AL87</f>
        <v>0</v>
      </c>
      <c r="AO87" s="16">
        <f t="shared" ref="AO87:AO116" si="67">SUM(I87:AN87)</f>
        <v>0</v>
      </c>
      <c r="AP87" s="16">
        <f t="shared" si="64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6"/>
        <v>0</v>
      </c>
      <c r="AJ88" s="11">
        <f t="shared" si="65"/>
        <v>0</v>
      </c>
      <c r="AK88" s="11">
        <f t="shared" si="65"/>
        <v>0</v>
      </c>
      <c r="AL88" s="11">
        <f t="shared" si="65"/>
        <v>0</v>
      </c>
      <c r="AM88" s="11">
        <v>0</v>
      </c>
      <c r="AO88" s="16">
        <f t="shared" si="67"/>
        <v>0</v>
      </c>
      <c r="AP88" s="16">
        <f t="shared" si="64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6"/>
        <v>0</v>
      </c>
      <c r="AJ89" s="11">
        <f t="shared" si="65"/>
        <v>0</v>
      </c>
      <c r="AK89" s="11">
        <f t="shared" si="65"/>
        <v>0</v>
      </c>
      <c r="AL89" s="11">
        <f t="shared" si="65"/>
        <v>0</v>
      </c>
      <c r="AM89" s="11">
        <f>AL89</f>
        <v>0</v>
      </c>
      <c r="AO89" s="16">
        <f t="shared" si="67"/>
        <v>0</v>
      </c>
      <c r="AP89" s="16">
        <f t="shared" si="64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6"/>
        <v>0</v>
      </c>
      <c r="AJ90" s="11">
        <f t="shared" si="65"/>
        <v>0</v>
      </c>
      <c r="AK90" s="11">
        <f t="shared" si="65"/>
        <v>0</v>
      </c>
      <c r="AL90" s="11">
        <f t="shared" si="65"/>
        <v>0</v>
      </c>
      <c r="AM90" s="11">
        <f>AL90</f>
        <v>0</v>
      </c>
      <c r="AO90" s="16">
        <f t="shared" si="67"/>
        <v>0</v>
      </c>
      <c r="AP90" s="16">
        <f t="shared" si="64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6"/>
        <v>0</v>
      </c>
      <c r="AJ91" s="11">
        <f t="shared" si="65"/>
        <v>0</v>
      </c>
      <c r="AK91" s="11">
        <f t="shared" si="65"/>
        <v>0</v>
      </c>
      <c r="AL91" s="11">
        <f t="shared" si="65"/>
        <v>0</v>
      </c>
      <c r="AM91" s="11">
        <v>0</v>
      </c>
      <c r="AO91" s="16">
        <f t="shared" si="67"/>
        <v>0</v>
      </c>
      <c r="AP91" s="16">
        <f t="shared" si="64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6"/>
        <v>0</v>
      </c>
      <c r="AJ92" s="11">
        <f t="shared" si="65"/>
        <v>0</v>
      </c>
      <c r="AK92" s="11">
        <f t="shared" si="65"/>
        <v>0</v>
      </c>
      <c r="AL92" s="11">
        <f t="shared" si="65"/>
        <v>0</v>
      </c>
      <c r="AM92" s="11">
        <f t="shared" ref="AM92:AM98" si="68">AL92</f>
        <v>0</v>
      </c>
      <c r="AO92" s="16">
        <f t="shared" si="67"/>
        <v>0</v>
      </c>
      <c r="AP92" s="16">
        <f t="shared" si="64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6"/>
        <v>0</v>
      </c>
      <c r="AJ93" s="11">
        <f t="shared" si="65"/>
        <v>0</v>
      </c>
      <c r="AK93" s="11">
        <f t="shared" si="65"/>
        <v>0</v>
      </c>
      <c r="AL93" s="11">
        <f t="shared" si="65"/>
        <v>0</v>
      </c>
      <c r="AM93" s="11">
        <f t="shared" si="68"/>
        <v>0</v>
      </c>
      <c r="AO93" s="16">
        <f t="shared" si="67"/>
        <v>0</v>
      </c>
      <c r="AP93" s="16">
        <f t="shared" si="64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6"/>
        <v>0</v>
      </c>
      <c r="AJ94" s="11">
        <f t="shared" si="65"/>
        <v>0</v>
      </c>
      <c r="AK94" s="11">
        <f t="shared" si="65"/>
        <v>0</v>
      </c>
      <c r="AL94" s="11">
        <f t="shared" si="65"/>
        <v>0</v>
      </c>
      <c r="AM94" s="11">
        <f t="shared" si="68"/>
        <v>0</v>
      </c>
      <c r="AO94" s="16">
        <f t="shared" si="67"/>
        <v>0</v>
      </c>
      <c r="AP94" s="16">
        <f t="shared" si="64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6"/>
        <v>0</v>
      </c>
      <c r="AJ95" s="11">
        <f t="shared" si="65"/>
        <v>0</v>
      </c>
      <c r="AK95" s="11">
        <f t="shared" si="65"/>
        <v>0</v>
      </c>
      <c r="AL95" s="11">
        <f t="shared" si="65"/>
        <v>0</v>
      </c>
      <c r="AM95" s="11">
        <f t="shared" si="68"/>
        <v>0</v>
      </c>
      <c r="AO95" s="16">
        <f t="shared" si="67"/>
        <v>0</v>
      </c>
      <c r="AP95" s="16">
        <f t="shared" si="64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6"/>
        <v>0</v>
      </c>
      <c r="AJ96" s="11">
        <f t="shared" si="65"/>
        <v>0</v>
      </c>
      <c r="AK96" s="11">
        <f t="shared" si="65"/>
        <v>0</v>
      </c>
      <c r="AL96" s="11">
        <f t="shared" si="65"/>
        <v>0</v>
      </c>
      <c r="AM96" s="11">
        <f t="shared" si="68"/>
        <v>0</v>
      </c>
      <c r="AO96" s="16">
        <f t="shared" si="67"/>
        <v>0</v>
      </c>
      <c r="AP96" s="16">
        <f t="shared" si="64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6"/>
        <v>0</v>
      </c>
      <c r="AJ97" s="11">
        <f t="shared" si="65"/>
        <v>0</v>
      </c>
      <c r="AK97" s="11">
        <f t="shared" si="65"/>
        <v>0</v>
      </c>
      <c r="AL97" s="11">
        <f t="shared" si="65"/>
        <v>0</v>
      </c>
      <c r="AM97" s="11">
        <f t="shared" si="68"/>
        <v>0</v>
      </c>
      <c r="AO97" s="64">
        <f t="shared" si="67"/>
        <v>0</v>
      </c>
      <c r="AP97" s="64">
        <f t="shared" si="64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6"/>
        <v>0</v>
      </c>
      <c r="AJ98" s="59">
        <f t="shared" si="65"/>
        <v>0</v>
      </c>
      <c r="AK98" s="59">
        <f t="shared" si="65"/>
        <v>0</v>
      </c>
      <c r="AL98" s="59">
        <f t="shared" si="65"/>
        <v>0</v>
      </c>
      <c r="AM98" s="59">
        <f t="shared" si="68"/>
        <v>0</v>
      </c>
      <c r="AO98" s="60">
        <f t="shared" si="67"/>
        <v>0</v>
      </c>
      <c r="AP98" s="60">
        <f t="shared" si="64"/>
        <v>0</v>
      </c>
      <c r="AR98" s="17"/>
    </row>
    <row r="99" spans="2:44" x14ac:dyDescent="0.2">
      <c r="I99" s="58">
        <f t="shared" ref="I99:AM99" si="69">SUM(I84:I98)</f>
        <v>0</v>
      </c>
      <c r="J99" s="58">
        <f t="shared" si="69"/>
        <v>0</v>
      </c>
      <c r="K99" s="58">
        <f t="shared" si="69"/>
        <v>0</v>
      </c>
      <c r="L99" s="58">
        <f t="shared" si="69"/>
        <v>0</v>
      </c>
      <c r="M99" s="58">
        <f t="shared" si="69"/>
        <v>0</v>
      </c>
      <c r="N99" s="58">
        <f t="shared" si="69"/>
        <v>0</v>
      </c>
      <c r="O99" s="58">
        <f t="shared" si="69"/>
        <v>0</v>
      </c>
      <c r="P99" s="58">
        <f t="shared" si="69"/>
        <v>0</v>
      </c>
      <c r="Q99" s="58">
        <f t="shared" si="69"/>
        <v>0</v>
      </c>
      <c r="R99" s="58">
        <f t="shared" si="69"/>
        <v>0</v>
      </c>
      <c r="S99" s="58">
        <f t="shared" si="69"/>
        <v>0</v>
      </c>
      <c r="T99" s="58">
        <f t="shared" si="69"/>
        <v>0</v>
      </c>
      <c r="U99" s="58">
        <f t="shared" si="69"/>
        <v>0</v>
      </c>
      <c r="V99" s="58">
        <f t="shared" si="69"/>
        <v>0</v>
      </c>
      <c r="W99" s="58">
        <f t="shared" si="69"/>
        <v>0</v>
      </c>
      <c r="X99" s="58">
        <f t="shared" si="69"/>
        <v>0</v>
      </c>
      <c r="Y99" s="58">
        <f t="shared" si="69"/>
        <v>0</v>
      </c>
      <c r="Z99" s="58">
        <f t="shared" si="69"/>
        <v>0</v>
      </c>
      <c r="AA99" s="58">
        <f t="shared" si="69"/>
        <v>0</v>
      </c>
      <c r="AB99" s="58">
        <f t="shared" si="69"/>
        <v>0</v>
      </c>
      <c r="AC99" s="58">
        <f t="shared" si="69"/>
        <v>0</v>
      </c>
      <c r="AD99" s="58">
        <f t="shared" si="69"/>
        <v>0</v>
      </c>
      <c r="AE99" s="58">
        <f t="shared" si="69"/>
        <v>0</v>
      </c>
      <c r="AF99" s="58">
        <f t="shared" si="69"/>
        <v>0</v>
      </c>
      <c r="AG99" s="58">
        <f t="shared" si="69"/>
        <v>0</v>
      </c>
      <c r="AH99" s="58">
        <f t="shared" si="69"/>
        <v>0</v>
      </c>
      <c r="AI99" s="58">
        <f t="shared" si="69"/>
        <v>0</v>
      </c>
      <c r="AJ99" s="58">
        <f t="shared" si="69"/>
        <v>0</v>
      </c>
      <c r="AK99" s="58">
        <f t="shared" si="69"/>
        <v>0</v>
      </c>
      <c r="AL99" s="58">
        <f t="shared" si="69"/>
        <v>0</v>
      </c>
      <c r="AM99" s="58">
        <f t="shared" si="69"/>
        <v>0</v>
      </c>
      <c r="AO99" s="16">
        <f t="shared" si="67"/>
        <v>0</v>
      </c>
      <c r="AP99" s="20">
        <f>SUM(AP84:AP98)</f>
        <v>0</v>
      </c>
    </row>
    <row r="100" spans="2:44" x14ac:dyDescent="0.2">
      <c r="AO100" s="16">
        <f t="shared" si="67"/>
        <v>0</v>
      </c>
    </row>
    <row r="101" spans="2:44" hidden="1" x14ac:dyDescent="0.2">
      <c r="B101" s="61" t="s">
        <v>95</v>
      </c>
      <c r="AO101" s="16">
        <f t="shared" si="67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7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7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7"/>
        <v>0</v>
      </c>
    </row>
    <row r="105" spans="2:44" x14ac:dyDescent="0.2">
      <c r="B105" s="61" t="s">
        <v>95</v>
      </c>
      <c r="AO105" s="16">
        <f t="shared" si="67"/>
        <v>0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7"/>
        <v>0</v>
      </c>
      <c r="AP106" s="16">
        <f>SUM(I106:AM106)*E106</f>
        <v>0</v>
      </c>
    </row>
    <row r="107" spans="2:44" x14ac:dyDescent="0.2">
      <c r="C107" s="1" t="s">
        <v>205</v>
      </c>
      <c r="D107" s="1" t="s">
        <v>186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7"/>
        <v>55000</v>
      </c>
    </row>
    <row r="108" spans="2:44" hidden="1" x14ac:dyDescent="0.2">
      <c r="C108" s="1" t="s">
        <v>193</v>
      </c>
      <c r="AO108" s="16">
        <f t="shared" si="67"/>
        <v>0</v>
      </c>
    </row>
    <row r="109" spans="2:44" hidden="1" x14ac:dyDescent="0.2">
      <c r="C109" s="1" t="s">
        <v>194</v>
      </c>
      <c r="AO109" s="16">
        <f t="shared" si="67"/>
        <v>0</v>
      </c>
    </row>
    <row r="110" spans="2:44" hidden="1" x14ac:dyDescent="0.2">
      <c r="C110" s="1" t="s">
        <v>195</v>
      </c>
      <c r="AO110" s="16">
        <f t="shared" si="67"/>
        <v>0</v>
      </c>
    </row>
    <row r="111" spans="2:44" hidden="1" x14ac:dyDescent="0.2">
      <c r="B111" s="61" t="s">
        <v>95</v>
      </c>
      <c r="AO111" s="16">
        <f t="shared" si="67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7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7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7"/>
        <v>0</v>
      </c>
    </row>
    <row r="115" spans="2:42" x14ac:dyDescent="0.2">
      <c r="B115" s="61" t="s">
        <v>95</v>
      </c>
      <c r="AO115" s="16">
        <f t="shared" si="67"/>
        <v>0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7"/>
        <v>0</v>
      </c>
      <c r="AP116" s="16">
        <f>SUM(I116:AM116)*E116</f>
        <v>0</v>
      </c>
    </row>
    <row r="117" spans="2:42" x14ac:dyDescent="0.2">
      <c r="C117" s="1" t="s">
        <v>201</v>
      </c>
      <c r="D117" s="1" t="s">
        <v>202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185</v>
      </c>
      <c r="D118" s="1" t="s">
        <v>187</v>
      </c>
      <c r="AK118" s="180" t="s">
        <v>79</v>
      </c>
      <c r="AL118" s="181"/>
      <c r="AM118" s="181"/>
      <c r="AN118" s="181"/>
      <c r="AO118" s="181"/>
      <c r="AP118" s="182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189</v>
      </c>
      <c r="D137" s="116" t="s">
        <v>203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204</v>
      </c>
      <c r="E138" s="116" t="s">
        <v>202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70">L117</f>
        <v>15000</v>
      </c>
      <c r="M138" s="72">
        <f t="shared" si="70"/>
        <v>15000</v>
      </c>
      <c r="N138" s="72">
        <f t="shared" si="70"/>
        <v>15000</v>
      </c>
      <c r="O138" s="72">
        <f t="shared" si="70"/>
        <v>15000</v>
      </c>
      <c r="P138" s="72">
        <f t="shared" si="70"/>
        <v>15000</v>
      </c>
      <c r="Q138" s="72">
        <f t="shared" si="70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1">W117</f>
        <v>5000</v>
      </c>
      <c r="AD138" s="72">
        <f t="shared" si="71"/>
        <v>5000</v>
      </c>
      <c r="AE138" s="72">
        <f t="shared" si="71"/>
        <v>5000</v>
      </c>
      <c r="AF138" s="72">
        <f t="shared" si="71"/>
        <v>5000</v>
      </c>
      <c r="AG138" s="72">
        <f t="shared" si="71"/>
        <v>5000</v>
      </c>
      <c r="AH138" s="72">
        <f t="shared" si="71"/>
        <v>5000</v>
      </c>
      <c r="AI138" s="72">
        <f t="shared" si="71"/>
        <v>5000</v>
      </c>
      <c r="AJ138" s="72">
        <f t="shared" si="71"/>
        <v>5000</v>
      </c>
      <c r="AK138" s="72">
        <f t="shared" si="71"/>
        <v>5000</v>
      </c>
      <c r="AL138" s="72">
        <f t="shared" si="71"/>
        <v>5000</v>
      </c>
      <c r="AM138" s="72">
        <f t="shared" si="71"/>
        <v>5000</v>
      </c>
      <c r="AO138" s="16"/>
    </row>
    <row r="139" spans="3:44" x14ac:dyDescent="0.2">
      <c r="C139" s="118"/>
      <c r="D139" s="27" t="s">
        <v>121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 t="shared" ref="L139:Q139" si="72">L107</f>
        <v>5000</v>
      </c>
      <c r="M139" s="72">
        <f t="shared" si="72"/>
        <v>5000</v>
      </c>
      <c r="N139" s="72">
        <f t="shared" si="72"/>
        <v>5000</v>
      </c>
      <c r="O139" s="72">
        <f t="shared" si="72"/>
        <v>5000</v>
      </c>
      <c r="P139" s="72">
        <f t="shared" si="72"/>
        <v>5000</v>
      </c>
      <c r="Q139" s="72">
        <f t="shared" si="72"/>
        <v>5000</v>
      </c>
      <c r="R139" s="72">
        <f t="shared" ref="R139:AM139" si="73">L107</f>
        <v>5000</v>
      </c>
      <c r="S139" s="72">
        <f t="shared" si="73"/>
        <v>5000</v>
      </c>
      <c r="T139" s="72">
        <f t="shared" si="73"/>
        <v>5000</v>
      </c>
      <c r="U139" s="72">
        <f t="shared" si="73"/>
        <v>5000</v>
      </c>
      <c r="V139" s="72">
        <f t="shared" si="73"/>
        <v>5000</v>
      </c>
      <c r="W139" s="72">
        <f t="shared" si="73"/>
        <v>5000</v>
      </c>
      <c r="X139" s="72">
        <f t="shared" si="73"/>
        <v>5000</v>
      </c>
      <c r="Y139" s="72">
        <f t="shared" si="73"/>
        <v>5000</v>
      </c>
      <c r="Z139" s="72">
        <f t="shared" si="73"/>
        <v>5000</v>
      </c>
      <c r="AA139" s="72">
        <f t="shared" si="73"/>
        <v>5000</v>
      </c>
      <c r="AB139" s="72">
        <f t="shared" si="73"/>
        <v>5000</v>
      </c>
      <c r="AC139" s="72">
        <f t="shared" si="73"/>
        <v>0</v>
      </c>
      <c r="AD139" s="72">
        <f t="shared" si="73"/>
        <v>0</v>
      </c>
      <c r="AE139" s="72">
        <f t="shared" si="73"/>
        <v>0</v>
      </c>
      <c r="AF139" s="72">
        <f t="shared" si="73"/>
        <v>0</v>
      </c>
      <c r="AG139" s="72">
        <f t="shared" si="73"/>
        <v>0</v>
      </c>
      <c r="AH139" s="72">
        <f t="shared" si="73"/>
        <v>0</v>
      </c>
      <c r="AI139" s="72">
        <f t="shared" si="73"/>
        <v>0</v>
      </c>
      <c r="AJ139" s="72">
        <f t="shared" si="73"/>
        <v>0</v>
      </c>
      <c r="AK139" s="72">
        <f t="shared" si="73"/>
        <v>0</v>
      </c>
      <c r="AL139" s="72">
        <f t="shared" si="73"/>
        <v>0</v>
      </c>
      <c r="AM139" s="72">
        <f t="shared" si="73"/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0.8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74">SUM(I137:I146)</f>
        <v>0</v>
      </c>
      <c r="J147" s="58">
        <f t="shared" si="74"/>
        <v>0</v>
      </c>
      <c r="K147" s="58">
        <f t="shared" si="74"/>
        <v>0</v>
      </c>
      <c r="L147" s="58">
        <f t="shared" si="74"/>
        <v>20000</v>
      </c>
      <c r="M147" s="58">
        <f t="shared" si="74"/>
        <v>20000</v>
      </c>
      <c r="N147" s="58">
        <f t="shared" si="74"/>
        <v>20000</v>
      </c>
      <c r="O147" s="58">
        <f t="shared" si="74"/>
        <v>20000</v>
      </c>
      <c r="P147" s="58">
        <f t="shared" si="74"/>
        <v>20000</v>
      </c>
      <c r="Q147" s="58">
        <f t="shared" si="74"/>
        <v>20000</v>
      </c>
      <c r="R147" s="58">
        <f t="shared" si="74"/>
        <v>20000</v>
      </c>
      <c r="S147" s="58">
        <f t="shared" si="74"/>
        <v>20000</v>
      </c>
      <c r="T147" s="58">
        <f t="shared" si="74"/>
        <v>20000</v>
      </c>
      <c r="U147" s="58">
        <f t="shared" si="74"/>
        <v>20000</v>
      </c>
      <c r="V147" s="58">
        <f t="shared" si="74"/>
        <v>15000</v>
      </c>
      <c r="W147" s="58">
        <f t="shared" si="74"/>
        <v>5000</v>
      </c>
      <c r="X147" s="58">
        <f t="shared" si="74"/>
        <v>5000</v>
      </c>
      <c r="Y147" s="58">
        <f t="shared" si="74"/>
        <v>5000</v>
      </c>
      <c r="Z147" s="58">
        <f t="shared" si="74"/>
        <v>5000</v>
      </c>
      <c r="AA147" s="58">
        <f t="shared" si="74"/>
        <v>5000</v>
      </c>
      <c r="AB147" s="58">
        <f t="shared" si="74"/>
        <v>5000</v>
      </c>
      <c r="AC147" s="58">
        <f t="shared" si="74"/>
        <v>5000</v>
      </c>
      <c r="AD147" s="58">
        <f t="shared" si="74"/>
        <v>5000</v>
      </c>
      <c r="AE147" s="58">
        <f t="shared" si="74"/>
        <v>5000</v>
      </c>
      <c r="AF147" s="58">
        <f t="shared" si="74"/>
        <v>5000</v>
      </c>
      <c r="AG147" s="58">
        <f t="shared" si="74"/>
        <v>5000</v>
      </c>
      <c r="AH147" s="58">
        <f t="shared" si="74"/>
        <v>5000</v>
      </c>
      <c r="AI147" s="58">
        <f t="shared" si="74"/>
        <v>5000</v>
      </c>
      <c r="AJ147" s="58">
        <f t="shared" si="74"/>
        <v>5000</v>
      </c>
      <c r="AK147" s="58">
        <f t="shared" si="74"/>
        <v>5000</v>
      </c>
      <c r="AL147" s="58">
        <f t="shared" si="74"/>
        <v>5000</v>
      </c>
      <c r="AM147" s="58">
        <f t="shared" si="74"/>
        <v>5000</v>
      </c>
      <c r="AO147" s="125">
        <f>SUM(I147:AN147)</f>
        <v>300000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142</v>
      </c>
      <c r="D149" s="116" t="s">
        <v>203</v>
      </c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204</v>
      </c>
      <c r="E150" s="127" t="s">
        <v>202</v>
      </c>
      <c r="F150" s="128"/>
      <c r="G150" s="128" t="s">
        <v>191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121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143</v>
      </c>
      <c r="D161" s="116" t="s">
        <v>203</v>
      </c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75">M137*M149</f>
        <v>0</v>
      </c>
      <c r="N161" s="117">
        <f t="shared" si="75"/>
        <v>0</v>
      </c>
      <c r="O161" s="117">
        <f t="shared" si="75"/>
        <v>0</v>
      </c>
      <c r="P161" s="117">
        <f t="shared" si="75"/>
        <v>0</v>
      </c>
      <c r="Q161" s="117">
        <f t="shared" si="75"/>
        <v>0</v>
      </c>
      <c r="R161" s="117">
        <f t="shared" si="75"/>
        <v>0</v>
      </c>
      <c r="S161" s="117">
        <f t="shared" si="75"/>
        <v>0</v>
      </c>
      <c r="T161" s="117">
        <f t="shared" si="75"/>
        <v>0</v>
      </c>
      <c r="U161" s="117">
        <f t="shared" si="75"/>
        <v>0</v>
      </c>
      <c r="V161" s="117">
        <f t="shared" si="75"/>
        <v>0</v>
      </c>
      <c r="W161" s="117">
        <f t="shared" si="75"/>
        <v>0</v>
      </c>
      <c r="X161" s="117">
        <f t="shared" si="75"/>
        <v>0</v>
      </c>
      <c r="Y161" s="117">
        <f t="shared" si="75"/>
        <v>0</v>
      </c>
      <c r="Z161" s="117">
        <f t="shared" si="75"/>
        <v>0</v>
      </c>
      <c r="AA161" s="117">
        <f t="shared" si="75"/>
        <v>0</v>
      </c>
      <c r="AB161" s="117">
        <f t="shared" si="75"/>
        <v>0</v>
      </c>
      <c r="AC161" s="117">
        <f t="shared" si="75"/>
        <v>0</v>
      </c>
      <c r="AD161" s="117">
        <f t="shared" si="75"/>
        <v>0</v>
      </c>
      <c r="AE161" s="117">
        <f t="shared" si="75"/>
        <v>0</v>
      </c>
      <c r="AF161" s="117">
        <f t="shared" si="75"/>
        <v>0</v>
      </c>
      <c r="AG161" s="117">
        <f t="shared" si="75"/>
        <v>0</v>
      </c>
      <c r="AH161" s="117">
        <f t="shared" si="75"/>
        <v>0</v>
      </c>
      <c r="AI161" s="117">
        <f t="shared" si="75"/>
        <v>0</v>
      </c>
      <c r="AJ161" s="117">
        <f t="shared" si="75"/>
        <v>0</v>
      </c>
      <c r="AK161" s="117">
        <f t="shared" si="75"/>
        <v>0</v>
      </c>
      <c r="AL161" s="122">
        <f t="shared" si="75"/>
        <v>0</v>
      </c>
      <c r="AM161" s="72">
        <f t="shared" si="75"/>
        <v>0</v>
      </c>
      <c r="AO161" s="16">
        <f>SUM(I161:AM161)</f>
        <v>0</v>
      </c>
    </row>
    <row r="162" spans="3:41" x14ac:dyDescent="0.2">
      <c r="C162" s="139"/>
      <c r="D162" s="27" t="s">
        <v>204</v>
      </c>
      <c r="E162" s="116" t="s">
        <v>202</v>
      </c>
      <c r="F162" s="27"/>
      <c r="G162" s="1" t="s">
        <v>191</v>
      </c>
      <c r="H162" s="27"/>
      <c r="I162" s="72"/>
      <c r="J162" s="72"/>
      <c r="K162" s="72"/>
      <c r="L162" s="72">
        <f>L150*L138</f>
        <v>27150</v>
      </c>
      <c r="M162" s="72">
        <f t="shared" ref="M162:U162" si="76">M150*M138</f>
        <v>29700</v>
      </c>
      <c r="N162" s="72">
        <f t="shared" si="76"/>
        <v>27825</v>
      </c>
      <c r="O162" s="72">
        <f t="shared" si="76"/>
        <v>27825</v>
      </c>
      <c r="P162" s="72">
        <f t="shared" si="76"/>
        <v>27825</v>
      </c>
      <c r="Q162" s="72">
        <f t="shared" si="76"/>
        <v>26400</v>
      </c>
      <c r="R162" s="72">
        <f t="shared" si="76"/>
        <v>27075</v>
      </c>
      <c r="S162" s="72">
        <f t="shared" si="76"/>
        <v>29100</v>
      </c>
      <c r="T162" s="72">
        <f t="shared" si="76"/>
        <v>33300</v>
      </c>
      <c r="U162" s="72">
        <f t="shared" si="76"/>
        <v>31800</v>
      </c>
      <c r="V162" s="72">
        <f t="shared" ref="V162:AD162" si="77">V150*V138</f>
        <v>21200</v>
      </c>
      <c r="W162" s="72">
        <f t="shared" si="77"/>
        <v>0</v>
      </c>
      <c r="X162" s="72">
        <f t="shared" si="77"/>
        <v>0</v>
      </c>
      <c r="Y162" s="72">
        <f t="shared" si="77"/>
        <v>0</v>
      </c>
      <c r="Z162" s="72">
        <f t="shared" si="77"/>
        <v>0</v>
      </c>
      <c r="AA162" s="72">
        <f t="shared" si="77"/>
        <v>0</v>
      </c>
      <c r="AB162" s="72">
        <f t="shared" si="77"/>
        <v>0</v>
      </c>
      <c r="AC162" s="72">
        <f t="shared" si="77"/>
        <v>10500</v>
      </c>
      <c r="AD162" s="72">
        <f t="shared" si="77"/>
        <v>10500</v>
      </c>
      <c r="AE162" s="72">
        <f>AE150*AE138</f>
        <v>12500</v>
      </c>
      <c r="AF162" s="72">
        <f t="shared" ref="AF162:AM162" si="78">AF150*AF138</f>
        <v>13675</v>
      </c>
      <c r="AG162" s="72">
        <f t="shared" si="78"/>
        <v>12850</v>
      </c>
      <c r="AH162" s="72">
        <f t="shared" si="78"/>
        <v>15000</v>
      </c>
      <c r="AI162" s="72">
        <f t="shared" si="78"/>
        <v>13975</v>
      </c>
      <c r="AJ162" s="72">
        <f t="shared" si="78"/>
        <v>13975</v>
      </c>
      <c r="AK162" s="72">
        <f t="shared" si="78"/>
        <v>13975</v>
      </c>
      <c r="AL162" s="72">
        <f t="shared" si="78"/>
        <v>14900</v>
      </c>
      <c r="AM162" s="72">
        <f t="shared" si="78"/>
        <v>14600</v>
      </c>
      <c r="AO162" s="16"/>
    </row>
    <row r="163" spans="3:41" x14ac:dyDescent="0.2">
      <c r="C163" s="118"/>
      <c r="D163" s="27" t="s">
        <v>121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79">M151*M139</f>
        <v>9900</v>
      </c>
      <c r="N163" s="72">
        <f t="shared" si="79"/>
        <v>9275</v>
      </c>
      <c r="O163" s="72">
        <f t="shared" si="79"/>
        <v>9275</v>
      </c>
      <c r="P163" s="72">
        <f t="shared" si="79"/>
        <v>9275</v>
      </c>
      <c r="Q163" s="72">
        <f t="shared" si="79"/>
        <v>8800</v>
      </c>
      <c r="R163" s="72">
        <f t="shared" si="79"/>
        <v>9025</v>
      </c>
      <c r="S163" s="72">
        <f t="shared" si="79"/>
        <v>9700</v>
      </c>
      <c r="T163" s="72">
        <f t="shared" si="79"/>
        <v>11100.000000000002</v>
      </c>
      <c r="U163" s="72">
        <f t="shared" si="79"/>
        <v>10600</v>
      </c>
      <c r="V163" s="72">
        <f t="shared" ref="V163:AD163" si="80">V151*V139</f>
        <v>10600</v>
      </c>
      <c r="W163" s="72">
        <f t="shared" si="80"/>
        <v>10600</v>
      </c>
      <c r="X163" s="72">
        <f t="shared" si="80"/>
        <v>10275</v>
      </c>
      <c r="Y163" s="72">
        <f t="shared" si="80"/>
        <v>11425</v>
      </c>
      <c r="Z163" s="72">
        <f t="shared" si="80"/>
        <v>12400</v>
      </c>
      <c r="AA163" s="72">
        <f t="shared" si="80"/>
        <v>11050</v>
      </c>
      <c r="AB163" s="72">
        <f t="shared" si="80"/>
        <v>10500</v>
      </c>
      <c r="AC163" s="72">
        <f t="shared" si="80"/>
        <v>0</v>
      </c>
      <c r="AD163" s="72">
        <f t="shared" si="80"/>
        <v>0</v>
      </c>
      <c r="AE163" s="72">
        <f>AE151*AE139</f>
        <v>0</v>
      </c>
      <c r="AF163" s="72">
        <f t="shared" ref="AF163:AM163" si="81">AF151*AF139</f>
        <v>0</v>
      </c>
      <c r="AG163" s="72">
        <f t="shared" si="81"/>
        <v>0</v>
      </c>
      <c r="AH163" s="72">
        <f t="shared" si="81"/>
        <v>0</v>
      </c>
      <c r="AI163" s="72">
        <f t="shared" si="81"/>
        <v>0</v>
      </c>
      <c r="AJ163" s="72">
        <f t="shared" si="81"/>
        <v>0</v>
      </c>
      <c r="AK163" s="72">
        <f t="shared" si="81"/>
        <v>0</v>
      </c>
      <c r="AL163" s="72">
        <f t="shared" si="81"/>
        <v>0</v>
      </c>
      <c r="AM163" s="72">
        <f t="shared" si="81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82">M142*M154</f>
        <v>0</v>
      </c>
      <c r="N166" s="72">
        <f t="shared" si="82"/>
        <v>0</v>
      </c>
      <c r="O166" s="72">
        <f t="shared" si="82"/>
        <v>0</v>
      </c>
      <c r="P166" s="72">
        <f t="shared" si="82"/>
        <v>0</v>
      </c>
      <c r="Q166" s="72">
        <f t="shared" si="82"/>
        <v>0</v>
      </c>
      <c r="R166" s="72">
        <f t="shared" si="82"/>
        <v>0</v>
      </c>
      <c r="S166" s="72">
        <f t="shared" si="82"/>
        <v>0</v>
      </c>
      <c r="T166" s="72">
        <f t="shared" si="82"/>
        <v>0</v>
      </c>
      <c r="U166" s="72">
        <f t="shared" si="82"/>
        <v>0</v>
      </c>
      <c r="V166" s="72">
        <f t="shared" si="82"/>
        <v>0</v>
      </c>
      <c r="W166" s="72">
        <f t="shared" si="82"/>
        <v>0</v>
      </c>
      <c r="X166" s="72">
        <f t="shared" si="82"/>
        <v>0</v>
      </c>
      <c r="Y166" s="72">
        <f t="shared" si="82"/>
        <v>0</v>
      </c>
      <c r="Z166" s="72">
        <f t="shared" si="82"/>
        <v>0</v>
      </c>
      <c r="AA166" s="72">
        <f t="shared" si="82"/>
        <v>0</v>
      </c>
      <c r="AB166" s="72">
        <f t="shared" si="82"/>
        <v>0</v>
      </c>
      <c r="AC166" s="72">
        <f t="shared" si="82"/>
        <v>0</v>
      </c>
      <c r="AD166" s="72">
        <f t="shared" si="82"/>
        <v>0</v>
      </c>
      <c r="AE166" s="72">
        <f t="shared" si="82"/>
        <v>0</v>
      </c>
      <c r="AF166" s="72">
        <f t="shared" si="82"/>
        <v>0</v>
      </c>
      <c r="AG166" s="72">
        <f t="shared" si="82"/>
        <v>0</v>
      </c>
      <c r="AH166" s="72">
        <f t="shared" si="82"/>
        <v>0</v>
      </c>
      <c r="AI166" s="72">
        <f t="shared" si="82"/>
        <v>0</v>
      </c>
      <c r="AJ166" s="72">
        <f>AJ142*AJ154</f>
        <v>0</v>
      </c>
      <c r="AK166" s="72">
        <f t="shared" ref="AK166:AM168" si="83">AK142*AK154</f>
        <v>0</v>
      </c>
      <c r="AL166" s="123">
        <f t="shared" si="83"/>
        <v>0</v>
      </c>
      <c r="AM166" s="72">
        <f t="shared" si="8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84">M143*M155</f>
        <v>0</v>
      </c>
      <c r="N167" s="72">
        <f t="shared" si="84"/>
        <v>0</v>
      </c>
      <c r="O167" s="72">
        <f t="shared" si="84"/>
        <v>0</v>
      </c>
      <c r="P167" s="72">
        <f t="shared" si="84"/>
        <v>0</v>
      </c>
      <c r="Q167" s="72">
        <f t="shared" si="84"/>
        <v>0</v>
      </c>
      <c r="R167" s="72">
        <f t="shared" si="84"/>
        <v>0</v>
      </c>
      <c r="S167" s="72">
        <f t="shared" si="84"/>
        <v>0</v>
      </c>
      <c r="T167" s="72">
        <f t="shared" si="84"/>
        <v>0</v>
      </c>
      <c r="U167" s="72">
        <f t="shared" si="84"/>
        <v>0</v>
      </c>
      <c r="V167" s="72">
        <f t="shared" si="84"/>
        <v>0</v>
      </c>
      <c r="W167" s="72">
        <f t="shared" si="84"/>
        <v>0</v>
      </c>
      <c r="X167" s="72">
        <f t="shared" si="84"/>
        <v>0</v>
      </c>
      <c r="Y167" s="72">
        <f t="shared" si="84"/>
        <v>0</v>
      </c>
      <c r="Z167" s="72">
        <f t="shared" si="84"/>
        <v>0</v>
      </c>
      <c r="AA167" s="72">
        <f t="shared" si="84"/>
        <v>0</v>
      </c>
      <c r="AB167" s="72">
        <f t="shared" si="84"/>
        <v>0</v>
      </c>
      <c r="AC167" s="72">
        <f t="shared" si="84"/>
        <v>0</v>
      </c>
      <c r="AD167" s="72">
        <f t="shared" si="84"/>
        <v>0</v>
      </c>
      <c r="AE167" s="72">
        <f t="shared" si="84"/>
        <v>0</v>
      </c>
      <c r="AF167" s="72">
        <f t="shared" si="84"/>
        <v>0</v>
      </c>
      <c r="AG167" s="72">
        <f t="shared" si="84"/>
        <v>0</v>
      </c>
      <c r="AH167" s="72">
        <f t="shared" si="84"/>
        <v>0</v>
      </c>
      <c r="AI167" s="72">
        <f t="shared" si="84"/>
        <v>0</v>
      </c>
      <c r="AJ167" s="72">
        <f>AJ143*AJ155</f>
        <v>0</v>
      </c>
      <c r="AK167" s="72">
        <f t="shared" si="83"/>
        <v>0</v>
      </c>
      <c r="AL167" s="123">
        <f t="shared" si="83"/>
        <v>0</v>
      </c>
      <c r="AM167" s="72">
        <f t="shared" si="8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85">M144*M156</f>
        <v>0</v>
      </c>
      <c r="N168" s="72">
        <f t="shared" si="85"/>
        <v>0</v>
      </c>
      <c r="O168" s="72">
        <f t="shared" si="85"/>
        <v>0</v>
      </c>
      <c r="P168" s="72">
        <f t="shared" si="85"/>
        <v>0</v>
      </c>
      <c r="Q168" s="72">
        <f t="shared" si="85"/>
        <v>0</v>
      </c>
      <c r="R168" s="72">
        <f t="shared" si="85"/>
        <v>0</v>
      </c>
      <c r="S168" s="72">
        <f t="shared" si="85"/>
        <v>0</v>
      </c>
      <c r="T168" s="72">
        <f t="shared" si="85"/>
        <v>0</v>
      </c>
      <c r="U168" s="72">
        <f t="shared" si="85"/>
        <v>0</v>
      </c>
      <c r="V168" s="72">
        <f t="shared" si="85"/>
        <v>0</v>
      </c>
      <c r="W168" s="72">
        <f t="shared" si="85"/>
        <v>0</v>
      </c>
      <c r="X168" s="72">
        <f t="shared" si="85"/>
        <v>0</v>
      </c>
      <c r="Y168" s="72">
        <f t="shared" si="85"/>
        <v>0</v>
      </c>
      <c r="Z168" s="72">
        <f t="shared" si="85"/>
        <v>0</v>
      </c>
      <c r="AA168" s="72">
        <f t="shared" si="85"/>
        <v>0</v>
      </c>
      <c r="AB168" s="72">
        <f t="shared" si="85"/>
        <v>0</v>
      </c>
      <c r="AC168" s="72">
        <f t="shared" si="85"/>
        <v>0</v>
      </c>
      <c r="AD168" s="72">
        <f t="shared" si="85"/>
        <v>0</v>
      </c>
      <c r="AE168" s="72">
        <f t="shared" si="85"/>
        <v>0</v>
      </c>
      <c r="AF168" s="72">
        <f t="shared" si="85"/>
        <v>0</v>
      </c>
      <c r="AG168" s="72">
        <f t="shared" si="85"/>
        <v>0</v>
      </c>
      <c r="AH168" s="72">
        <f t="shared" si="85"/>
        <v>0</v>
      </c>
      <c r="AI168" s="72">
        <f t="shared" si="85"/>
        <v>0</v>
      </c>
      <c r="AJ168" s="72">
        <f>AJ144*AJ156</f>
        <v>0</v>
      </c>
      <c r="AK168" s="72">
        <f t="shared" si="83"/>
        <v>0</v>
      </c>
      <c r="AL168" s="123">
        <f t="shared" si="83"/>
        <v>0</v>
      </c>
      <c r="AM168" s="72">
        <f t="shared" si="83"/>
        <v>0</v>
      </c>
      <c r="AO168" s="126">
        <f>SUM(I168:AM168)</f>
        <v>0</v>
      </c>
    </row>
    <row r="169" spans="3:41" ht="10.8" thickBot="1" x14ac:dyDescent="0.25">
      <c r="C169" s="119"/>
      <c r="D169" s="120"/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6">AA145*AA157</f>
        <v>0</v>
      </c>
      <c r="AB169" s="121">
        <f t="shared" si="86"/>
        <v>0</v>
      </c>
      <c r="AC169" s="121">
        <f t="shared" si="86"/>
        <v>0</v>
      </c>
      <c r="AD169" s="121">
        <f t="shared" si="86"/>
        <v>0</v>
      </c>
      <c r="AE169" s="121">
        <f t="shared" si="86"/>
        <v>0</v>
      </c>
      <c r="AF169" s="121">
        <f t="shared" si="86"/>
        <v>0</v>
      </c>
      <c r="AG169" s="121">
        <f t="shared" si="86"/>
        <v>0</v>
      </c>
      <c r="AH169" s="121">
        <f t="shared" si="86"/>
        <v>0</v>
      </c>
      <c r="AI169" s="121">
        <f t="shared" si="86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87">SUM(I161:I170)</f>
        <v>0</v>
      </c>
      <c r="J171" s="58">
        <f t="shared" si="87"/>
        <v>0</v>
      </c>
      <c r="K171" s="58">
        <f t="shared" si="87"/>
        <v>0</v>
      </c>
      <c r="L171" s="58">
        <f t="shared" si="87"/>
        <v>36200</v>
      </c>
      <c r="M171" s="58">
        <f t="shared" si="87"/>
        <v>39600</v>
      </c>
      <c r="N171" s="58">
        <f t="shared" si="87"/>
        <v>37100</v>
      </c>
      <c r="O171" s="58">
        <f t="shared" si="87"/>
        <v>37100</v>
      </c>
      <c r="P171" s="58">
        <f t="shared" si="87"/>
        <v>37100</v>
      </c>
      <c r="Q171" s="58">
        <f t="shared" si="87"/>
        <v>35200</v>
      </c>
      <c r="R171" s="58">
        <f t="shared" si="87"/>
        <v>36100</v>
      </c>
      <c r="S171" s="58">
        <f t="shared" si="87"/>
        <v>38800</v>
      </c>
      <c r="T171" s="58">
        <f t="shared" si="87"/>
        <v>44400</v>
      </c>
      <c r="U171" s="58">
        <f t="shared" si="87"/>
        <v>42400</v>
      </c>
      <c r="V171" s="58">
        <f t="shared" si="87"/>
        <v>31800</v>
      </c>
      <c r="W171" s="58">
        <f t="shared" si="87"/>
        <v>10600</v>
      </c>
      <c r="X171" s="58">
        <f t="shared" si="87"/>
        <v>10275</v>
      </c>
      <c r="Y171" s="58">
        <f t="shared" si="87"/>
        <v>11425</v>
      </c>
      <c r="Z171" s="58">
        <f t="shared" si="87"/>
        <v>12400</v>
      </c>
      <c r="AA171" s="58">
        <f t="shared" si="87"/>
        <v>11050</v>
      </c>
      <c r="AB171" s="58">
        <f t="shared" si="87"/>
        <v>10500</v>
      </c>
      <c r="AC171" s="58">
        <f t="shared" si="87"/>
        <v>10500</v>
      </c>
      <c r="AD171" s="58">
        <f t="shared" si="87"/>
        <v>10500</v>
      </c>
      <c r="AE171" s="58">
        <f t="shared" si="87"/>
        <v>12500</v>
      </c>
      <c r="AF171" s="58">
        <f t="shared" si="87"/>
        <v>13675</v>
      </c>
      <c r="AG171" s="58">
        <f t="shared" si="87"/>
        <v>12850</v>
      </c>
      <c r="AH171" s="58">
        <f t="shared" si="87"/>
        <v>15000</v>
      </c>
      <c r="AI171" s="58">
        <f t="shared" si="87"/>
        <v>13975</v>
      </c>
      <c r="AJ171" s="58">
        <f t="shared" si="87"/>
        <v>13975</v>
      </c>
      <c r="AK171" s="58">
        <f t="shared" si="87"/>
        <v>13975</v>
      </c>
      <c r="AL171" s="58">
        <f t="shared" si="87"/>
        <v>14900</v>
      </c>
      <c r="AM171" s="11">
        <f t="shared" si="87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K94" activePane="bottomRight" state="frozen"/>
      <selection activeCell="A4" sqref="A4"/>
      <selection pane="topRight" activeCell="I4" sqref="I4"/>
      <selection pane="bottomLeft" activeCell="A8" sqref="A8"/>
      <selection pane="bottomRight" activeCell="AO134" sqref="AO134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206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37196</v>
      </c>
      <c r="J7" s="65">
        <f t="shared" ref="J7:AM7" si="0">I7+1</f>
        <v>37197</v>
      </c>
      <c r="K7" s="65">
        <f t="shared" si="0"/>
        <v>37198</v>
      </c>
      <c r="L7" s="65">
        <f t="shared" si="0"/>
        <v>37199</v>
      </c>
      <c r="M7" s="65">
        <f t="shared" si="0"/>
        <v>37200</v>
      </c>
      <c r="N7" s="65">
        <f t="shared" si="0"/>
        <v>37201</v>
      </c>
      <c r="O7" s="65">
        <f t="shared" si="0"/>
        <v>37202</v>
      </c>
      <c r="P7" s="65">
        <f t="shared" si="0"/>
        <v>37203</v>
      </c>
      <c r="Q7" s="65">
        <f t="shared" si="0"/>
        <v>37204</v>
      </c>
      <c r="R7" s="65">
        <f t="shared" si="0"/>
        <v>37205</v>
      </c>
      <c r="S7" s="65">
        <f t="shared" si="0"/>
        <v>37206</v>
      </c>
      <c r="T7" s="65">
        <f t="shared" si="0"/>
        <v>37207</v>
      </c>
      <c r="U7" s="65">
        <f t="shared" si="0"/>
        <v>37208</v>
      </c>
      <c r="V7" s="65">
        <f t="shared" si="0"/>
        <v>37209</v>
      </c>
      <c r="W7" s="65">
        <f t="shared" si="0"/>
        <v>37210</v>
      </c>
      <c r="X7" s="65">
        <f t="shared" si="0"/>
        <v>37211</v>
      </c>
      <c r="Y7" s="65">
        <f t="shared" si="0"/>
        <v>37212</v>
      </c>
      <c r="Z7" s="65">
        <f t="shared" si="0"/>
        <v>37213</v>
      </c>
      <c r="AA7" s="65">
        <f t="shared" si="0"/>
        <v>37214</v>
      </c>
      <c r="AB7" s="65">
        <f t="shared" si="0"/>
        <v>37215</v>
      </c>
      <c r="AC7" s="65">
        <f t="shared" si="0"/>
        <v>37216</v>
      </c>
      <c r="AD7" s="65">
        <f t="shared" si="0"/>
        <v>37217</v>
      </c>
      <c r="AE7" s="65">
        <f t="shared" si="0"/>
        <v>37218</v>
      </c>
      <c r="AF7" s="65">
        <f t="shared" si="0"/>
        <v>37219</v>
      </c>
      <c r="AG7" s="65">
        <f t="shared" si="0"/>
        <v>37220</v>
      </c>
      <c r="AH7" s="65">
        <f t="shared" si="0"/>
        <v>37221</v>
      </c>
      <c r="AI7" s="65">
        <f t="shared" si="0"/>
        <v>37222</v>
      </c>
      <c r="AJ7" s="65">
        <f t="shared" si="0"/>
        <v>37223</v>
      </c>
      <c r="AK7" s="65">
        <f t="shared" si="0"/>
        <v>37224</v>
      </c>
      <c r="AL7" s="65">
        <f t="shared" si="0"/>
        <v>37225</v>
      </c>
      <c r="AM7" s="65">
        <f t="shared" si="0"/>
        <v>37226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10000</v>
      </c>
      <c r="J12" s="11">
        <f t="shared" si="4"/>
        <v>10000</v>
      </c>
      <c r="K12" s="11">
        <f t="shared" si="4"/>
        <v>10000</v>
      </c>
      <c r="L12" s="11">
        <f t="shared" ref="L12:AL12" si="6">K12</f>
        <v>10000</v>
      </c>
      <c r="M12" s="11">
        <f t="shared" si="6"/>
        <v>10000</v>
      </c>
      <c r="N12" s="11">
        <f t="shared" si="6"/>
        <v>10000</v>
      </c>
      <c r="O12" s="11">
        <f t="shared" si="6"/>
        <v>10000</v>
      </c>
      <c r="P12" s="11">
        <f t="shared" si="6"/>
        <v>10000</v>
      </c>
      <c r="Q12" s="11">
        <f t="shared" si="6"/>
        <v>10000</v>
      </c>
      <c r="R12" s="11">
        <f t="shared" si="6"/>
        <v>10000</v>
      </c>
      <c r="S12" s="11">
        <f t="shared" si="6"/>
        <v>10000</v>
      </c>
      <c r="T12" s="11">
        <f t="shared" si="6"/>
        <v>10000</v>
      </c>
      <c r="U12" s="11">
        <f t="shared" si="6"/>
        <v>10000</v>
      </c>
      <c r="V12" s="11">
        <v>5000</v>
      </c>
      <c r="W12" s="11">
        <v>10000</v>
      </c>
      <c r="X12" s="11">
        <f t="shared" si="6"/>
        <v>10000</v>
      </c>
      <c r="Y12" s="11">
        <v>0</v>
      </c>
      <c r="Z12" s="11">
        <f t="shared" si="6"/>
        <v>0</v>
      </c>
      <c r="AA12" s="11">
        <f t="shared" si="6"/>
        <v>0</v>
      </c>
      <c r="AB12" s="11">
        <f t="shared" si="6"/>
        <v>0</v>
      </c>
      <c r="AC12" s="11">
        <v>10000</v>
      </c>
      <c r="AD12" s="11">
        <f t="shared" si="6"/>
        <v>10000</v>
      </c>
      <c r="AE12" s="11">
        <f t="shared" si="6"/>
        <v>10000</v>
      </c>
      <c r="AF12" s="11">
        <f t="shared" si="6"/>
        <v>10000</v>
      </c>
      <c r="AG12" s="11">
        <f t="shared" si="6"/>
        <v>10000</v>
      </c>
      <c r="AH12" s="11">
        <f t="shared" si="6"/>
        <v>10000</v>
      </c>
      <c r="AI12" s="11">
        <f t="shared" si="6"/>
        <v>10000</v>
      </c>
      <c r="AJ12" s="11">
        <f t="shared" si="6"/>
        <v>10000</v>
      </c>
      <c r="AK12" s="11">
        <f t="shared" si="6"/>
        <v>10000</v>
      </c>
      <c r="AL12" s="11">
        <f t="shared" si="6"/>
        <v>10000</v>
      </c>
      <c r="AM12" s="11">
        <v>0</v>
      </c>
      <c r="AO12" s="16">
        <f t="shared" si="2"/>
        <v>255000</v>
      </c>
      <c r="AP12" s="16">
        <f t="shared" si="3"/>
        <v>612255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AL13" si="7">K13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0</v>
      </c>
      <c r="Q13" s="11">
        <f t="shared" si="7"/>
        <v>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 t="shared" si="7"/>
        <v>0</v>
      </c>
      <c r="AD13" s="11">
        <f t="shared" si="7"/>
        <v>0</v>
      </c>
      <c r="AE13" s="11">
        <f t="shared" si="7"/>
        <v>0</v>
      </c>
      <c r="AF13" s="11">
        <f t="shared" si="7"/>
        <v>0</v>
      </c>
      <c r="AG13" s="11">
        <f t="shared" si="7"/>
        <v>0</v>
      </c>
      <c r="AH13" s="11">
        <f t="shared" si="7"/>
        <v>0</v>
      </c>
      <c r="AI13" s="11">
        <f t="shared" si="7"/>
        <v>0</v>
      </c>
      <c r="AJ13" s="11">
        <f t="shared" si="7"/>
        <v>0</v>
      </c>
      <c r="AK13" s="11">
        <f t="shared" si="7"/>
        <v>0</v>
      </c>
      <c r="AL13" s="11">
        <f t="shared" si="7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10000</v>
      </c>
      <c r="J14" s="11">
        <f t="shared" si="4"/>
        <v>10000</v>
      </c>
      <c r="K14" s="11">
        <f t="shared" si="4"/>
        <v>10000</v>
      </c>
      <c r="L14" s="11">
        <f t="shared" ref="L14:N15" si="8">K14</f>
        <v>10000</v>
      </c>
      <c r="M14" s="11">
        <f t="shared" si="8"/>
        <v>10000</v>
      </c>
      <c r="N14" s="11">
        <f t="shared" si="8"/>
        <v>10000</v>
      </c>
      <c r="O14" s="11">
        <v>10000</v>
      </c>
      <c r="P14" s="11">
        <v>10000</v>
      </c>
      <c r="Q14" s="11">
        <f t="shared" ref="Q14:AA14" si="9">P14</f>
        <v>10000</v>
      </c>
      <c r="R14" s="11">
        <f t="shared" si="9"/>
        <v>10000</v>
      </c>
      <c r="S14" s="11">
        <f t="shared" si="9"/>
        <v>10000</v>
      </c>
      <c r="T14" s="11">
        <f t="shared" si="9"/>
        <v>10000</v>
      </c>
      <c r="U14" s="11">
        <f t="shared" si="9"/>
        <v>10000</v>
      </c>
      <c r="V14" s="11">
        <v>0</v>
      </c>
      <c r="W14" s="11">
        <v>10000</v>
      </c>
      <c r="X14" s="11">
        <f t="shared" si="9"/>
        <v>10000</v>
      </c>
      <c r="Y14" s="11">
        <f t="shared" si="9"/>
        <v>10000</v>
      </c>
      <c r="Z14" s="11">
        <f t="shared" si="9"/>
        <v>10000</v>
      </c>
      <c r="AA14" s="11">
        <f t="shared" si="9"/>
        <v>10000</v>
      </c>
      <c r="AB14" s="11">
        <v>10000</v>
      </c>
      <c r="AC14" s="11">
        <f t="shared" ref="AC14:AL14" si="10">AB14</f>
        <v>10000</v>
      </c>
      <c r="AD14" s="11">
        <f t="shared" si="10"/>
        <v>10000</v>
      </c>
      <c r="AE14" s="11">
        <f t="shared" si="10"/>
        <v>10000</v>
      </c>
      <c r="AF14" s="11">
        <f t="shared" si="10"/>
        <v>10000</v>
      </c>
      <c r="AG14" s="11">
        <f t="shared" si="10"/>
        <v>10000</v>
      </c>
      <c r="AH14" s="11">
        <f t="shared" si="10"/>
        <v>10000</v>
      </c>
      <c r="AI14" s="11">
        <f t="shared" si="10"/>
        <v>10000</v>
      </c>
      <c r="AJ14" s="11">
        <f t="shared" si="10"/>
        <v>10000</v>
      </c>
      <c r="AK14" s="11">
        <f t="shared" si="10"/>
        <v>10000</v>
      </c>
      <c r="AL14" s="11">
        <f t="shared" si="10"/>
        <v>10000</v>
      </c>
      <c r="AM14" s="11">
        <v>0</v>
      </c>
      <c r="AO14" s="16">
        <f t="shared" si="2"/>
        <v>290000</v>
      </c>
      <c r="AP14" s="16">
        <f t="shared" si="3"/>
        <v>696290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>N15</f>
        <v>0</v>
      </c>
      <c r="P15" s="11">
        <f>O15</f>
        <v>0</v>
      </c>
      <c r="Q15" s="11">
        <f t="shared" ref="Q15:AA15" si="11">P15</f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 t="shared" si="11"/>
        <v>0</v>
      </c>
      <c r="W15" s="11">
        <f t="shared" si="11"/>
        <v>0</v>
      </c>
      <c r="X15" s="11">
        <f t="shared" si="11"/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ref="AB15:AJ15" si="12">AA15</f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  <c r="AF15" s="11">
        <f t="shared" si="12"/>
        <v>0</v>
      </c>
      <c r="AG15" s="11">
        <f t="shared" si="12"/>
        <v>0</v>
      </c>
      <c r="AH15" s="11">
        <f t="shared" si="12"/>
        <v>0</v>
      </c>
      <c r="AI15" s="11">
        <f t="shared" si="12"/>
        <v>0</v>
      </c>
      <c r="AJ15" s="11">
        <f t="shared" si="12"/>
        <v>0</v>
      </c>
      <c r="AK15" s="11">
        <v>0</v>
      </c>
      <c r="AL15" s="11">
        <f>AK15</f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3">P16</f>
        <v>0</v>
      </c>
      <c r="R16" s="59">
        <f t="shared" si="13"/>
        <v>0</v>
      </c>
      <c r="S16" s="59">
        <f t="shared" si="13"/>
        <v>0</v>
      </c>
      <c r="T16" s="59">
        <f t="shared" si="13"/>
        <v>0</v>
      </c>
      <c r="U16" s="59">
        <f t="shared" si="13"/>
        <v>0</v>
      </c>
      <c r="V16" s="59">
        <f t="shared" si="13"/>
        <v>0</v>
      </c>
      <c r="W16" s="59">
        <f t="shared" si="13"/>
        <v>0</v>
      </c>
      <c r="X16" s="59">
        <f t="shared" si="13"/>
        <v>0</v>
      </c>
      <c r="Y16" s="59">
        <f t="shared" si="13"/>
        <v>0</v>
      </c>
      <c r="Z16" s="59">
        <f t="shared" si="13"/>
        <v>0</v>
      </c>
      <c r="AA16" s="59">
        <f t="shared" si="13"/>
        <v>0</v>
      </c>
      <c r="AB16" s="59">
        <f t="shared" ref="AB16:AJ16" si="14">AA16</f>
        <v>0</v>
      </c>
      <c r="AC16" s="59">
        <f t="shared" si="14"/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 t="shared" si="14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5000</v>
      </c>
      <c r="W17" s="58">
        <f t="shared" si="15"/>
        <v>20000</v>
      </c>
      <c r="X17" s="58">
        <f t="shared" si="15"/>
        <v>20000</v>
      </c>
      <c r="Y17" s="58">
        <f t="shared" si="15"/>
        <v>10000</v>
      </c>
      <c r="Z17" s="58">
        <f t="shared" si="15"/>
        <v>10000</v>
      </c>
      <c r="AA17" s="58">
        <f t="shared" si="15"/>
        <v>10000</v>
      </c>
      <c r="AB17" s="58">
        <f t="shared" si="15"/>
        <v>10000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20000</v>
      </c>
      <c r="AL17" s="58">
        <f t="shared" si="15"/>
        <v>20000</v>
      </c>
      <c r="AM17" s="58">
        <f t="shared" si="15"/>
        <v>0</v>
      </c>
      <c r="AO17" s="20">
        <f>SUM(AO10:AO16)</f>
        <v>545000</v>
      </c>
      <c r="AP17" s="20">
        <f>SUM(AP10:AP16)</f>
        <v>1308545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10500</v>
      </c>
      <c r="J20" s="16">
        <f t="shared" ref="J20:Z20" si="16">I20</f>
        <v>10500</v>
      </c>
      <c r="K20" s="16">
        <f t="shared" si="16"/>
        <v>10500</v>
      </c>
      <c r="L20" s="16">
        <f t="shared" si="16"/>
        <v>10500</v>
      </c>
      <c r="M20" s="16">
        <f t="shared" si="16"/>
        <v>10500</v>
      </c>
      <c r="N20" s="16">
        <f t="shared" si="16"/>
        <v>10500</v>
      </c>
      <c r="O20" s="16">
        <f t="shared" si="16"/>
        <v>10500</v>
      </c>
      <c r="P20" s="16">
        <f t="shared" si="16"/>
        <v>10500</v>
      </c>
      <c r="Q20" s="16">
        <f t="shared" si="16"/>
        <v>10500</v>
      </c>
      <c r="R20" s="16">
        <v>13500</v>
      </c>
      <c r="S20" s="16">
        <f t="shared" si="16"/>
        <v>13500</v>
      </c>
      <c r="T20" s="16">
        <f t="shared" si="16"/>
        <v>13500</v>
      </c>
      <c r="U20" s="16">
        <f t="shared" si="16"/>
        <v>13500</v>
      </c>
      <c r="V20" s="16">
        <v>0</v>
      </c>
      <c r="W20" s="16">
        <v>13500</v>
      </c>
      <c r="X20" s="16">
        <f t="shared" si="16"/>
        <v>13500</v>
      </c>
      <c r="Y20" s="16">
        <v>0</v>
      </c>
      <c r="Z20" s="16">
        <f t="shared" si="16"/>
        <v>0</v>
      </c>
      <c r="AA20" s="16">
        <v>0</v>
      </c>
      <c r="AB20" s="16">
        <f t="shared" ref="AB20:AL20" si="17">AA20</f>
        <v>0</v>
      </c>
      <c r="AC20" s="16">
        <v>13500</v>
      </c>
      <c r="AD20" s="16">
        <f t="shared" si="17"/>
        <v>13500</v>
      </c>
      <c r="AE20" s="16">
        <f t="shared" si="17"/>
        <v>13500</v>
      </c>
      <c r="AF20" s="16">
        <f t="shared" si="17"/>
        <v>13500</v>
      </c>
      <c r="AG20" s="16">
        <f t="shared" si="17"/>
        <v>13500</v>
      </c>
      <c r="AH20" s="16">
        <f t="shared" si="17"/>
        <v>13500</v>
      </c>
      <c r="AI20" s="16">
        <f t="shared" si="17"/>
        <v>13500</v>
      </c>
      <c r="AJ20" s="16">
        <f t="shared" si="17"/>
        <v>13500</v>
      </c>
      <c r="AK20" s="16">
        <f t="shared" si="17"/>
        <v>13500</v>
      </c>
      <c r="AL20" s="16">
        <f t="shared" si="17"/>
        <v>13500</v>
      </c>
      <c r="AM20" s="16">
        <v>0</v>
      </c>
      <c r="AO20" s="16">
        <f t="shared" ref="AO20:AO33" si="18">SUM(I20:AN20)</f>
        <v>310500</v>
      </c>
      <c r="AP20" s="16">
        <f t="shared" ref="AP20:AP33" si="19">SUM(I20:AM20)*E20+SUM(I20:AM20)*F20+SUM(I20:AM20)*G20</f>
        <v>892221.75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>Z21</f>
        <v>0</v>
      </c>
      <c r="AB21" s="16">
        <f t="shared" ref="AB21:AM21" si="21">AA21</f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2">I22</f>
        <v>0</v>
      </c>
      <c r="K22" s="16">
        <f t="shared" si="22"/>
        <v>0</v>
      </c>
      <c r="L22" s="16">
        <f t="shared" si="22"/>
        <v>0</v>
      </c>
      <c r="M22" s="16">
        <f t="shared" si="22"/>
        <v>0</v>
      </c>
      <c r="N22" s="16">
        <f t="shared" si="22"/>
        <v>0</v>
      </c>
      <c r="O22" s="16">
        <f t="shared" si="22"/>
        <v>0</v>
      </c>
      <c r="P22" s="16">
        <f t="shared" si="22"/>
        <v>0</v>
      </c>
      <c r="Q22" s="16">
        <f t="shared" si="22"/>
        <v>0</v>
      </c>
      <c r="R22" s="16">
        <f t="shared" si="22"/>
        <v>0</v>
      </c>
      <c r="S22" s="16">
        <f t="shared" si="22"/>
        <v>0</v>
      </c>
      <c r="T22" s="16">
        <f t="shared" si="22"/>
        <v>0</v>
      </c>
      <c r="U22" s="16">
        <f t="shared" si="22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 t="shared" si="22"/>
        <v>0</v>
      </c>
      <c r="AA22" s="16">
        <f>Z22</f>
        <v>0</v>
      </c>
      <c r="AB22" s="16">
        <f t="shared" ref="AB22:AM22" si="23">AA22</f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3"/>
        <v>0</v>
      </c>
      <c r="AL22" s="16">
        <f t="shared" si="23"/>
        <v>0</v>
      </c>
      <c r="AM22" s="16">
        <f t="shared" si="23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4">I23</f>
        <v>0</v>
      </c>
      <c r="K23" s="16">
        <f t="shared" si="24"/>
        <v>0</v>
      </c>
      <c r="L23" s="16">
        <f t="shared" si="24"/>
        <v>0</v>
      </c>
      <c r="M23" s="16">
        <f t="shared" si="24"/>
        <v>0</v>
      </c>
      <c r="N23" s="16">
        <f t="shared" si="24"/>
        <v>0</v>
      </c>
      <c r="O23" s="16">
        <f t="shared" si="24"/>
        <v>0</v>
      </c>
      <c r="P23" s="16">
        <f t="shared" si="24"/>
        <v>0</v>
      </c>
      <c r="Q23" s="16">
        <f t="shared" si="24"/>
        <v>0</v>
      </c>
      <c r="R23" s="16">
        <f t="shared" si="24"/>
        <v>0</v>
      </c>
      <c r="S23" s="16">
        <f t="shared" si="24"/>
        <v>0</v>
      </c>
      <c r="T23" s="16">
        <f t="shared" si="24"/>
        <v>0</v>
      </c>
      <c r="U23" s="16">
        <f t="shared" si="24"/>
        <v>0</v>
      </c>
      <c r="V23" s="16">
        <f t="shared" si="24"/>
        <v>0</v>
      </c>
      <c r="W23" s="16">
        <f t="shared" si="24"/>
        <v>0</v>
      </c>
      <c r="X23" s="16">
        <f t="shared" si="24"/>
        <v>0</v>
      </c>
      <c r="Y23" s="16">
        <f t="shared" si="24"/>
        <v>0</v>
      </c>
      <c r="Z23" s="16">
        <f t="shared" si="24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M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 t="shared" si="25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5000</v>
      </c>
      <c r="J27" s="11">
        <v>5000</v>
      </c>
      <c r="K27" s="11">
        <v>5000</v>
      </c>
      <c r="L27" s="11">
        <v>5000</v>
      </c>
      <c r="M27" s="11">
        <v>5000</v>
      </c>
      <c r="N27" s="11">
        <v>14500</v>
      </c>
      <c r="O27" s="11">
        <v>5000</v>
      </c>
      <c r="P27" s="11">
        <v>0</v>
      </c>
      <c r="Q27" s="11">
        <v>5000</v>
      </c>
      <c r="R27" s="11">
        <v>5000</v>
      </c>
      <c r="S27" s="11">
        <v>5000</v>
      </c>
      <c r="T27" s="11">
        <v>5000</v>
      </c>
      <c r="U27" s="11">
        <v>5000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5000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5000</v>
      </c>
      <c r="AL27" s="11">
        <v>5000</v>
      </c>
      <c r="AM27" s="11">
        <v>0</v>
      </c>
      <c r="AO27" s="16">
        <f t="shared" si="18"/>
        <v>84500</v>
      </c>
      <c r="AP27" s="16">
        <f t="shared" si="19"/>
        <v>242810.75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9500</v>
      </c>
      <c r="J28" s="11">
        <f>I28</f>
        <v>9500</v>
      </c>
      <c r="K28" s="11">
        <f>J28</f>
        <v>9500</v>
      </c>
      <c r="L28" s="11">
        <v>9500</v>
      </c>
      <c r="M28" s="11">
        <v>9500</v>
      </c>
      <c r="N28" s="11">
        <v>0</v>
      </c>
      <c r="O28" s="11">
        <v>9500</v>
      </c>
      <c r="P28" s="11">
        <f t="shared" ref="P28:Z28" si="26">O28</f>
        <v>9500</v>
      </c>
      <c r="Q28" s="11">
        <v>4500</v>
      </c>
      <c r="R28" s="11">
        <v>1500</v>
      </c>
      <c r="S28" s="11">
        <f t="shared" si="26"/>
        <v>1500</v>
      </c>
      <c r="T28" s="11">
        <f t="shared" si="26"/>
        <v>1500</v>
      </c>
      <c r="U28" s="11">
        <v>0</v>
      </c>
      <c r="V28" s="11">
        <f t="shared" si="26"/>
        <v>0</v>
      </c>
      <c r="W28" s="11">
        <v>0</v>
      </c>
      <c r="X28" s="11">
        <f t="shared" si="26"/>
        <v>0</v>
      </c>
      <c r="Y28" s="11">
        <f t="shared" si="26"/>
        <v>0</v>
      </c>
      <c r="Z28" s="11">
        <f t="shared" si="26"/>
        <v>0</v>
      </c>
      <c r="AA28" s="11">
        <v>0</v>
      </c>
      <c r="AB28" s="11">
        <f t="shared" ref="AB28:AK28" si="27">AA28</f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f t="shared" si="27"/>
        <v>0</v>
      </c>
      <c r="AL28" s="11">
        <v>6500</v>
      </c>
      <c r="AM28" s="11">
        <v>0</v>
      </c>
      <c r="AO28" s="16">
        <f t="shared" si="18"/>
        <v>82000</v>
      </c>
      <c r="AP28" s="16">
        <f t="shared" si="19"/>
        <v>235627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v>0</v>
      </c>
      <c r="AH30" s="11">
        <f t="shared" ref="AH30:AM33" si="29">AG30</f>
        <v>0</v>
      </c>
      <c r="AI30" s="11">
        <f t="shared" si="29"/>
        <v>0</v>
      </c>
      <c r="AJ30" s="11">
        <f t="shared" si="29"/>
        <v>0</v>
      </c>
      <c r="AK30" s="11">
        <f t="shared" si="29"/>
        <v>0</v>
      </c>
      <c r="AL30" s="11">
        <f t="shared" si="29"/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2">M32</f>
        <v>0</v>
      </c>
      <c r="O32" s="16">
        <f t="shared" si="32"/>
        <v>0</v>
      </c>
      <c r="P32" s="16">
        <f t="shared" si="32"/>
        <v>0</v>
      </c>
      <c r="Q32" s="16">
        <f t="shared" si="32"/>
        <v>0</v>
      </c>
      <c r="R32" s="16">
        <f t="shared" si="32"/>
        <v>0</v>
      </c>
      <c r="S32" s="16">
        <f t="shared" si="32"/>
        <v>0</v>
      </c>
      <c r="T32" s="16">
        <f t="shared" si="32"/>
        <v>0</v>
      </c>
      <c r="U32" s="16">
        <f t="shared" si="32"/>
        <v>0</v>
      </c>
      <c r="V32" s="16">
        <f t="shared" si="32"/>
        <v>0</v>
      </c>
      <c r="W32" s="16">
        <f t="shared" si="32"/>
        <v>0</v>
      </c>
      <c r="X32" s="16">
        <f t="shared" si="32"/>
        <v>0</v>
      </c>
      <c r="Y32" s="16">
        <f t="shared" si="32"/>
        <v>0</v>
      </c>
      <c r="Z32" s="16">
        <f t="shared" si="32"/>
        <v>0</v>
      </c>
      <c r="AA32" s="16">
        <f t="shared" si="32"/>
        <v>0</v>
      </c>
      <c r="AB32" s="16">
        <f t="shared" si="32"/>
        <v>0</v>
      </c>
      <c r="AC32" s="16">
        <f t="shared" si="31"/>
        <v>0</v>
      </c>
      <c r="AD32" s="16">
        <f t="shared" si="31"/>
        <v>0</v>
      </c>
      <c r="AE32" s="16">
        <f t="shared" si="31"/>
        <v>0</v>
      </c>
      <c r="AF32" s="16">
        <f t="shared" si="31"/>
        <v>0</v>
      </c>
      <c r="AG32" s="16">
        <f t="shared" si="31"/>
        <v>0</v>
      </c>
      <c r="AH32" s="16">
        <f t="shared" si="29"/>
        <v>0</v>
      </c>
      <c r="AI32" s="16">
        <f t="shared" si="29"/>
        <v>0</v>
      </c>
      <c r="AJ32" s="16">
        <f t="shared" si="29"/>
        <v>0</v>
      </c>
      <c r="AK32" s="16">
        <f t="shared" si="29"/>
        <v>0</v>
      </c>
      <c r="AL32" s="16">
        <f t="shared" si="29"/>
        <v>0</v>
      </c>
      <c r="AM32" s="16">
        <f t="shared" si="29"/>
        <v>0</v>
      </c>
      <c r="AO32" s="16">
        <f t="shared" si="18"/>
        <v>0</v>
      </c>
      <c r="AP32" s="16">
        <f t="shared" si="19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20000</v>
      </c>
      <c r="Q34" s="58">
        <f t="shared" si="34"/>
        <v>20000</v>
      </c>
      <c r="R34" s="58">
        <f t="shared" si="34"/>
        <v>20000</v>
      </c>
      <c r="S34" s="58">
        <f t="shared" si="34"/>
        <v>20000</v>
      </c>
      <c r="T34" s="58">
        <f t="shared" si="34"/>
        <v>20000</v>
      </c>
      <c r="U34" s="58">
        <f t="shared" si="34"/>
        <v>18500</v>
      </c>
      <c r="V34" s="58">
        <f t="shared" si="34"/>
        <v>0</v>
      </c>
      <c r="W34" s="58">
        <f t="shared" si="34"/>
        <v>13500</v>
      </c>
      <c r="X34" s="58">
        <f t="shared" si="34"/>
        <v>13500</v>
      </c>
      <c r="Y34" s="58">
        <f t="shared" si="34"/>
        <v>0</v>
      </c>
      <c r="Z34" s="58">
        <f t="shared" si="34"/>
        <v>0</v>
      </c>
      <c r="AA34" s="58">
        <f t="shared" si="34"/>
        <v>0</v>
      </c>
      <c r="AB34" s="58">
        <f t="shared" si="34"/>
        <v>0</v>
      </c>
      <c r="AC34" s="58">
        <f t="shared" si="34"/>
        <v>18500</v>
      </c>
      <c r="AD34" s="58">
        <f t="shared" si="34"/>
        <v>13500</v>
      </c>
      <c r="AE34" s="58">
        <f t="shared" si="34"/>
        <v>13500</v>
      </c>
      <c r="AF34" s="58">
        <f t="shared" si="34"/>
        <v>13500</v>
      </c>
      <c r="AG34" s="58">
        <f t="shared" si="34"/>
        <v>13500</v>
      </c>
      <c r="AH34" s="58">
        <f t="shared" si="34"/>
        <v>13500</v>
      </c>
      <c r="AI34" s="58">
        <f t="shared" si="34"/>
        <v>13500</v>
      </c>
      <c r="AJ34" s="58">
        <f t="shared" si="34"/>
        <v>13500</v>
      </c>
      <c r="AK34" s="58">
        <f t="shared" si="34"/>
        <v>18500</v>
      </c>
      <c r="AL34" s="58">
        <f t="shared" si="34"/>
        <v>25000</v>
      </c>
      <c r="AM34" s="58">
        <f t="shared" si="34"/>
        <v>0</v>
      </c>
      <c r="AO34" s="20">
        <f>SUM(AO20:AO33)</f>
        <v>477000</v>
      </c>
      <c r="AP34" s="20">
        <f>SUM(AP20:AP33)</f>
        <v>1370659.5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426092.5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426092.5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L53" si="36">I20-I84</f>
        <v>10500</v>
      </c>
      <c r="J53" s="103">
        <f t="shared" si="36"/>
        <v>10500</v>
      </c>
      <c r="K53" s="103">
        <f t="shared" si="36"/>
        <v>10500</v>
      </c>
      <c r="L53" s="103">
        <f t="shared" si="36"/>
        <v>10500</v>
      </c>
      <c r="M53" s="103">
        <f t="shared" si="36"/>
        <v>10500</v>
      </c>
      <c r="N53" s="103">
        <f t="shared" si="36"/>
        <v>10500</v>
      </c>
      <c r="O53" s="103">
        <f t="shared" si="36"/>
        <v>10500</v>
      </c>
      <c r="P53" s="103">
        <f t="shared" si="36"/>
        <v>10500</v>
      </c>
      <c r="Q53" s="103">
        <f t="shared" si="36"/>
        <v>10500</v>
      </c>
      <c r="R53" s="103">
        <f t="shared" si="36"/>
        <v>13500</v>
      </c>
      <c r="S53" s="103">
        <f t="shared" si="36"/>
        <v>13500</v>
      </c>
      <c r="T53" s="103">
        <f t="shared" si="36"/>
        <v>13500</v>
      </c>
      <c r="U53" s="103">
        <f t="shared" si="36"/>
        <v>13500</v>
      </c>
      <c r="V53" s="103">
        <f t="shared" si="36"/>
        <v>0</v>
      </c>
      <c r="W53" s="103">
        <f t="shared" si="36"/>
        <v>13500</v>
      </c>
      <c r="X53" s="103">
        <f t="shared" si="36"/>
        <v>13500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13500</v>
      </c>
      <c r="AD53" s="103">
        <f t="shared" si="36"/>
        <v>13500</v>
      </c>
      <c r="AE53" s="103">
        <f t="shared" si="36"/>
        <v>13500</v>
      </c>
      <c r="AF53" s="103">
        <f t="shared" si="36"/>
        <v>13500</v>
      </c>
      <c r="AG53" s="103">
        <f t="shared" si="36"/>
        <v>13500</v>
      </c>
      <c r="AH53" s="103">
        <f t="shared" si="36"/>
        <v>13500</v>
      </c>
      <c r="AI53" s="103">
        <f t="shared" si="36"/>
        <v>13500</v>
      </c>
      <c r="AJ53" s="103">
        <f t="shared" si="36"/>
        <v>13500</v>
      </c>
      <c r="AK53" s="103">
        <f t="shared" si="36"/>
        <v>13500</v>
      </c>
      <c r="AL53" s="103">
        <f t="shared" si="36"/>
        <v>13500</v>
      </c>
      <c r="AM53" s="103">
        <f>AM20-AM84</f>
        <v>0</v>
      </c>
      <c r="AO53" s="106">
        <f t="shared" ref="AO53:AO66" si="37">SUM(I53:AL53)-AQ53</f>
        <v>307395</v>
      </c>
      <c r="AP53" s="107">
        <f t="shared" ref="AP53:AP68" si="38">AO53*E53</f>
        <v>30739.5</v>
      </c>
      <c r="AQ53" s="106">
        <f t="shared" ref="AQ53:AQ67" si="39">SUM(I53:AM53)*F53</f>
        <v>3105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ref="AA54:AJ54" si="41">AA21-AA85</f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9500</v>
      </c>
      <c r="J55" s="103">
        <f>J11+J28-J86</f>
        <v>9500</v>
      </c>
      <c r="K55" s="103">
        <f>K11+K28-K86</f>
        <v>9500</v>
      </c>
      <c r="L55" s="103">
        <f t="shared" ref="L55:AA55" si="42">L11+L28-L86-L107</f>
        <v>9500</v>
      </c>
      <c r="M55" s="103">
        <f t="shared" si="42"/>
        <v>9500</v>
      </c>
      <c r="N55" s="103">
        <f t="shared" si="42"/>
        <v>0</v>
      </c>
      <c r="O55" s="103">
        <f t="shared" si="42"/>
        <v>9500</v>
      </c>
      <c r="P55" s="103">
        <f t="shared" si="42"/>
        <v>9500</v>
      </c>
      <c r="Q55" s="103">
        <f t="shared" si="42"/>
        <v>4500</v>
      </c>
      <c r="R55" s="103">
        <f t="shared" si="42"/>
        <v>1500</v>
      </c>
      <c r="S55" s="103">
        <f t="shared" si="42"/>
        <v>1500</v>
      </c>
      <c r="T55" s="103">
        <f t="shared" si="42"/>
        <v>1500</v>
      </c>
      <c r="U55" s="103">
        <f t="shared" si="42"/>
        <v>0</v>
      </c>
      <c r="V55" s="103">
        <f t="shared" si="42"/>
        <v>0</v>
      </c>
      <c r="W55" s="103">
        <f t="shared" si="42"/>
        <v>0</v>
      </c>
      <c r="X55" s="103">
        <f t="shared" si="42"/>
        <v>0</v>
      </c>
      <c r="Y55" s="103">
        <f t="shared" si="42"/>
        <v>0</v>
      </c>
      <c r="Z55" s="103">
        <f t="shared" si="42"/>
        <v>0</v>
      </c>
      <c r="AA55" s="103">
        <f t="shared" si="42"/>
        <v>0</v>
      </c>
      <c r="AB55" s="103">
        <f t="shared" ref="AB55:AM55" si="43">AB11+AB28-AB86</f>
        <v>0</v>
      </c>
      <c r="AC55" s="103">
        <f t="shared" si="43"/>
        <v>0</v>
      </c>
      <c r="AD55" s="103">
        <f t="shared" si="43"/>
        <v>0</v>
      </c>
      <c r="AE55" s="103">
        <f t="shared" si="43"/>
        <v>0</v>
      </c>
      <c r="AF55" s="103">
        <f t="shared" si="43"/>
        <v>0</v>
      </c>
      <c r="AG55" s="103">
        <f t="shared" si="43"/>
        <v>0</v>
      </c>
      <c r="AH55" s="103">
        <f t="shared" si="43"/>
        <v>0</v>
      </c>
      <c r="AI55" s="103">
        <f t="shared" si="43"/>
        <v>0</v>
      </c>
      <c r="AJ55" s="103">
        <f t="shared" si="43"/>
        <v>0</v>
      </c>
      <c r="AK55" s="103">
        <f t="shared" si="43"/>
        <v>0</v>
      </c>
      <c r="AL55" s="103">
        <f t="shared" si="43"/>
        <v>6500</v>
      </c>
      <c r="AM55" s="103">
        <f t="shared" si="43"/>
        <v>0</v>
      </c>
      <c r="AO55" s="106">
        <f t="shared" si="37"/>
        <v>81180</v>
      </c>
      <c r="AP55" s="107">
        <f t="shared" si="38"/>
        <v>8118</v>
      </c>
      <c r="AQ55" s="106">
        <f t="shared" si="39"/>
        <v>820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10000</v>
      </c>
      <c r="J59" s="103">
        <f t="shared" si="46"/>
        <v>10000</v>
      </c>
      <c r="K59" s="103">
        <f t="shared" si="46"/>
        <v>10000</v>
      </c>
      <c r="L59" s="103">
        <f t="shared" ref="L59:AM59" si="47">L12+L24-L90-L117</f>
        <v>10000</v>
      </c>
      <c r="M59" s="103">
        <f t="shared" si="47"/>
        <v>10000</v>
      </c>
      <c r="N59" s="103">
        <f t="shared" si="47"/>
        <v>10000</v>
      </c>
      <c r="O59" s="103">
        <f t="shared" si="47"/>
        <v>10000</v>
      </c>
      <c r="P59" s="103">
        <f t="shared" si="47"/>
        <v>10000</v>
      </c>
      <c r="Q59" s="103">
        <f t="shared" si="47"/>
        <v>10000</v>
      </c>
      <c r="R59" s="103">
        <f t="shared" si="47"/>
        <v>10000</v>
      </c>
      <c r="S59" s="103">
        <f t="shared" si="47"/>
        <v>10000</v>
      </c>
      <c r="T59" s="103">
        <f t="shared" si="47"/>
        <v>10000</v>
      </c>
      <c r="U59" s="103">
        <f t="shared" si="47"/>
        <v>10000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 t="shared" si="47"/>
        <v>10000</v>
      </c>
      <c r="AJ59" s="103">
        <f t="shared" si="47"/>
        <v>10000</v>
      </c>
      <c r="AK59" s="103">
        <f t="shared" si="47"/>
        <v>10000</v>
      </c>
      <c r="AL59" s="103">
        <f t="shared" si="47"/>
        <v>10000</v>
      </c>
      <c r="AM59" s="103">
        <f t="shared" si="47"/>
        <v>0</v>
      </c>
      <c r="AO59" s="106">
        <f t="shared" si="37"/>
        <v>252450</v>
      </c>
      <c r="AP59" s="107">
        <f t="shared" si="38"/>
        <v>25245</v>
      </c>
      <c r="AQ59" s="106">
        <f t="shared" si="39"/>
        <v>2550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7"/>
        <v>0</v>
      </c>
      <c r="AP60" s="107">
        <f t="shared" si="38"/>
        <v>0</v>
      </c>
      <c r="AQ60" s="106">
        <f t="shared" si="39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10000</v>
      </c>
      <c r="J61" s="103">
        <f t="shared" si="46"/>
        <v>10000</v>
      </c>
      <c r="K61" s="103">
        <f t="shared" si="46"/>
        <v>10000</v>
      </c>
      <c r="L61" s="103">
        <f t="shared" ref="L61:AM61" si="49">L14+L26-L92</f>
        <v>10000</v>
      </c>
      <c r="M61" s="103">
        <f t="shared" si="49"/>
        <v>10000</v>
      </c>
      <c r="N61" s="103">
        <f t="shared" si="49"/>
        <v>10000</v>
      </c>
      <c r="O61" s="103">
        <f t="shared" si="49"/>
        <v>10000</v>
      </c>
      <c r="P61" s="103">
        <f t="shared" si="49"/>
        <v>10000</v>
      </c>
      <c r="Q61" s="103">
        <f t="shared" si="49"/>
        <v>10000</v>
      </c>
      <c r="R61" s="103">
        <f t="shared" si="49"/>
        <v>10000</v>
      </c>
      <c r="S61" s="103">
        <f t="shared" si="49"/>
        <v>10000</v>
      </c>
      <c r="T61" s="103">
        <f t="shared" si="49"/>
        <v>10000</v>
      </c>
      <c r="U61" s="103">
        <f t="shared" si="49"/>
        <v>10000</v>
      </c>
      <c r="V61" s="103">
        <f t="shared" si="49"/>
        <v>0</v>
      </c>
      <c r="W61" s="103">
        <f t="shared" si="49"/>
        <v>10000</v>
      </c>
      <c r="X61" s="103">
        <f t="shared" si="49"/>
        <v>10000</v>
      </c>
      <c r="Y61" s="103">
        <f t="shared" si="49"/>
        <v>10000</v>
      </c>
      <c r="Z61" s="103">
        <f t="shared" si="49"/>
        <v>10000</v>
      </c>
      <c r="AA61" s="103">
        <f t="shared" si="49"/>
        <v>10000</v>
      </c>
      <c r="AB61" s="103">
        <f t="shared" si="49"/>
        <v>10000</v>
      </c>
      <c r="AC61" s="103">
        <f t="shared" si="49"/>
        <v>10000</v>
      </c>
      <c r="AD61" s="103">
        <f t="shared" si="49"/>
        <v>10000</v>
      </c>
      <c r="AE61" s="103">
        <f t="shared" si="49"/>
        <v>10000</v>
      </c>
      <c r="AF61" s="103">
        <f t="shared" si="49"/>
        <v>10000</v>
      </c>
      <c r="AG61" s="103">
        <f t="shared" si="49"/>
        <v>10000</v>
      </c>
      <c r="AH61" s="103">
        <f t="shared" si="49"/>
        <v>10000</v>
      </c>
      <c r="AI61" s="103">
        <f t="shared" si="49"/>
        <v>10000</v>
      </c>
      <c r="AJ61" s="103">
        <f t="shared" si="49"/>
        <v>10000</v>
      </c>
      <c r="AK61" s="103">
        <f t="shared" si="49"/>
        <v>10000</v>
      </c>
      <c r="AL61" s="103">
        <f t="shared" si="49"/>
        <v>10000</v>
      </c>
      <c r="AM61" s="103">
        <f t="shared" si="49"/>
        <v>0</v>
      </c>
      <c r="AO61" s="106">
        <f t="shared" si="37"/>
        <v>287100</v>
      </c>
      <c r="AP61" s="107">
        <f t="shared" si="38"/>
        <v>28710</v>
      </c>
      <c r="AQ61" s="106">
        <f t="shared" si="39"/>
        <v>2900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5000</v>
      </c>
      <c r="J62" s="103">
        <f>J27-J93</f>
        <v>5000</v>
      </c>
      <c r="K62" s="103">
        <f t="shared" ref="K62:AL62" si="50">K27-K93</f>
        <v>5000</v>
      </c>
      <c r="L62" s="103">
        <f t="shared" si="50"/>
        <v>5000</v>
      </c>
      <c r="M62" s="103">
        <f t="shared" si="50"/>
        <v>5000</v>
      </c>
      <c r="N62" s="103">
        <f t="shared" si="50"/>
        <v>14500</v>
      </c>
      <c r="O62" s="103">
        <f t="shared" si="50"/>
        <v>5000</v>
      </c>
      <c r="P62" s="103">
        <f t="shared" si="50"/>
        <v>0</v>
      </c>
      <c r="Q62" s="103">
        <f>Q27-Q93</f>
        <v>5000</v>
      </c>
      <c r="R62" s="103">
        <f t="shared" si="50"/>
        <v>5000</v>
      </c>
      <c r="S62" s="103">
        <f t="shared" si="50"/>
        <v>5000</v>
      </c>
      <c r="T62" s="103">
        <f t="shared" si="50"/>
        <v>5000</v>
      </c>
      <c r="U62" s="103">
        <f>U27-U93</f>
        <v>5000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>Z27-Z93</f>
        <v>0</v>
      </c>
      <c r="AA62" s="103">
        <f t="shared" si="50"/>
        <v>0</v>
      </c>
      <c r="AB62" s="103">
        <f t="shared" si="50"/>
        <v>0</v>
      </c>
      <c r="AC62" s="103">
        <f t="shared" si="50"/>
        <v>5000</v>
      </c>
      <c r="AD62" s="103">
        <f t="shared" si="50"/>
        <v>0</v>
      </c>
      <c r="AE62" s="103">
        <f t="shared" si="50"/>
        <v>0</v>
      </c>
      <c r="AF62" s="103">
        <f>AF27-AF93</f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5000</v>
      </c>
      <c r="AL62" s="103">
        <f t="shared" si="50"/>
        <v>5000</v>
      </c>
      <c r="AM62" s="103">
        <f>AM16</f>
        <v>0</v>
      </c>
      <c r="AO62" s="106">
        <f t="shared" si="37"/>
        <v>83655</v>
      </c>
      <c r="AP62" s="107">
        <f t="shared" si="38"/>
        <v>8365.5</v>
      </c>
      <c r="AQ62" s="106">
        <f t="shared" si="39"/>
        <v>845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7"/>
        <v>0</v>
      </c>
      <c r="AP66" s="107">
        <f t="shared" si="38"/>
        <v>0</v>
      </c>
      <c r="AQ66" s="106">
        <f t="shared" si="39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40000</v>
      </c>
      <c r="Q69" s="112">
        <f t="shared" si="56"/>
        <v>40000</v>
      </c>
      <c r="R69" s="112">
        <f t="shared" si="56"/>
        <v>40000</v>
      </c>
      <c r="S69" s="112">
        <f t="shared" si="56"/>
        <v>40000</v>
      </c>
      <c r="T69" s="112">
        <f t="shared" si="56"/>
        <v>40000</v>
      </c>
      <c r="U69" s="112">
        <f t="shared" si="56"/>
        <v>38500</v>
      </c>
      <c r="V69" s="112">
        <f t="shared" si="56"/>
        <v>5000</v>
      </c>
      <c r="W69" s="112">
        <f t="shared" si="56"/>
        <v>33500</v>
      </c>
      <c r="X69" s="112">
        <f t="shared" si="56"/>
        <v>33500</v>
      </c>
      <c r="Y69" s="112">
        <f t="shared" si="56"/>
        <v>10000</v>
      </c>
      <c r="Z69" s="112">
        <f t="shared" si="56"/>
        <v>10000</v>
      </c>
      <c r="AA69" s="112">
        <f t="shared" si="56"/>
        <v>10000</v>
      </c>
      <c r="AB69" s="112">
        <f t="shared" si="56"/>
        <v>10000</v>
      </c>
      <c r="AC69" s="112">
        <f t="shared" si="56"/>
        <v>38500</v>
      </c>
      <c r="AD69" s="112">
        <f t="shared" si="56"/>
        <v>33500</v>
      </c>
      <c r="AE69" s="112">
        <f t="shared" si="56"/>
        <v>33500</v>
      </c>
      <c r="AF69" s="112">
        <f t="shared" si="56"/>
        <v>33500</v>
      </c>
      <c r="AG69" s="112">
        <f t="shared" si="56"/>
        <v>33500</v>
      </c>
      <c r="AH69" s="112">
        <f t="shared" si="56"/>
        <v>33500</v>
      </c>
      <c r="AI69" s="112">
        <f t="shared" si="56"/>
        <v>33500</v>
      </c>
      <c r="AJ69" s="112">
        <f t="shared" si="56"/>
        <v>33500</v>
      </c>
      <c r="AK69" s="112">
        <f t="shared" si="56"/>
        <v>38500</v>
      </c>
      <c r="AL69" s="112">
        <f t="shared" si="56"/>
        <v>45000</v>
      </c>
      <c r="AM69" s="112">
        <f>SUM(AM53:AM68)</f>
        <v>0</v>
      </c>
      <c r="AO69" s="112">
        <f>SUM(AO53:AO68)</f>
        <v>1011780</v>
      </c>
      <c r="AP69" s="113">
        <f>SUM(AP53:AP68)</f>
        <v>101178</v>
      </c>
      <c r="AQ69" s="112">
        <f>SUM(AQ53:AQ68)</f>
        <v>10220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39600</v>
      </c>
      <c r="Q81" s="106">
        <f t="shared" si="57"/>
        <v>39600</v>
      </c>
      <c r="R81" s="106">
        <f t="shared" si="57"/>
        <v>39600</v>
      </c>
      <c r="S81" s="106">
        <f t="shared" si="57"/>
        <v>39600</v>
      </c>
      <c r="T81" s="106">
        <f t="shared" si="57"/>
        <v>39600</v>
      </c>
      <c r="U81" s="106">
        <f t="shared" si="57"/>
        <v>38115</v>
      </c>
      <c r="V81" s="106">
        <f t="shared" si="57"/>
        <v>4950</v>
      </c>
      <c r="W81" s="106">
        <f t="shared" si="57"/>
        <v>33165</v>
      </c>
      <c r="X81" s="106">
        <f t="shared" si="57"/>
        <v>33165</v>
      </c>
      <c r="Y81" s="106">
        <f t="shared" si="57"/>
        <v>9900</v>
      </c>
      <c r="Z81" s="106">
        <f t="shared" si="57"/>
        <v>9900</v>
      </c>
      <c r="AA81" s="106">
        <f t="shared" si="57"/>
        <v>9900</v>
      </c>
      <c r="AB81" s="106">
        <f t="shared" si="57"/>
        <v>9900</v>
      </c>
      <c r="AC81" s="106">
        <f t="shared" si="57"/>
        <v>38115</v>
      </c>
      <c r="AD81" s="106">
        <f t="shared" si="57"/>
        <v>33165</v>
      </c>
      <c r="AE81" s="106">
        <f t="shared" si="57"/>
        <v>33165</v>
      </c>
      <c r="AF81" s="106">
        <f t="shared" si="57"/>
        <v>33165</v>
      </c>
      <c r="AG81" s="106">
        <f t="shared" si="57"/>
        <v>33165</v>
      </c>
      <c r="AH81" s="106">
        <f t="shared" si="57"/>
        <v>33165</v>
      </c>
      <c r="AI81" s="106">
        <f t="shared" si="57"/>
        <v>33165</v>
      </c>
      <c r="AJ81" s="106">
        <f t="shared" si="57"/>
        <v>33165</v>
      </c>
      <c r="AK81" s="106">
        <f t="shared" si="57"/>
        <v>38115</v>
      </c>
      <c r="AL81" s="106">
        <f t="shared" si="57"/>
        <v>44550</v>
      </c>
      <c r="AM81" s="106">
        <f t="shared" si="57"/>
        <v>0</v>
      </c>
      <c r="AO81" s="106">
        <f>SUM(I81:AN81)</f>
        <v>1011780</v>
      </c>
      <c r="AP81" s="107">
        <f>AP17+AP34+AP37+AP40+AP69+AP72+AP75-AP99-AP102-AP106-AP112-AP116</f>
        <v>2780382.5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80" t="s">
        <v>79</v>
      </c>
      <c r="AL118" s="181"/>
      <c r="AM118" s="181"/>
      <c r="AN118" s="181"/>
      <c r="AO118" s="181"/>
      <c r="AP118" s="182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v>600000</v>
      </c>
      <c r="AP120" s="71">
        <f>AP17</f>
        <v>1308545</v>
      </c>
    </row>
    <row r="121" spans="2:42" x14ac:dyDescent="0.2">
      <c r="AK121" s="70" t="s">
        <v>62</v>
      </c>
      <c r="AL121" s="27"/>
      <c r="AM121" s="27"/>
      <c r="AN121" s="27"/>
      <c r="AO121" s="64">
        <v>750000</v>
      </c>
      <c r="AP121" s="71">
        <f>AP34</f>
        <v>1370659.5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426092.5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1011780</v>
      </c>
      <c r="AP124" s="71">
        <f>AP69</f>
        <v>101178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320000</v>
      </c>
      <c r="AP127" s="75">
        <f>AO171</f>
        <v>497342.5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1011780</v>
      </c>
      <c r="AP128" s="71">
        <f>AP81+AP49</f>
        <v>3206475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1022000</v>
      </c>
      <c r="AP129" s="71">
        <f>AO129*G81</f>
        <v>40880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3247355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10220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8000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66">L117</f>
        <v>0</v>
      </c>
      <c r="M138" s="72">
        <f t="shared" si="66"/>
        <v>0</v>
      </c>
      <c r="N138" s="72">
        <f t="shared" si="66"/>
        <v>0</v>
      </c>
      <c r="O138" s="72">
        <f t="shared" si="66"/>
        <v>0</v>
      </c>
      <c r="P138" s="72">
        <v>5000</v>
      </c>
      <c r="Q138" s="72">
        <f t="shared" si="66"/>
        <v>0</v>
      </c>
      <c r="R138" s="72">
        <f>L117</f>
        <v>0</v>
      </c>
      <c r="S138" s="72">
        <f>M117</f>
        <v>0</v>
      </c>
      <c r="T138" s="72">
        <f>N117</f>
        <v>0</v>
      </c>
      <c r="U138" s="72">
        <f>O117</f>
        <v>0</v>
      </c>
      <c r="V138" s="72">
        <v>5000</v>
      </c>
      <c r="W138" s="72">
        <v>0</v>
      </c>
      <c r="X138" s="72">
        <v>5000</v>
      </c>
      <c r="Y138" s="72">
        <v>5000</v>
      </c>
      <c r="Z138" s="72">
        <v>5000</v>
      </c>
      <c r="AA138" s="72">
        <v>5000</v>
      </c>
      <c r="AB138" s="72">
        <v>0</v>
      </c>
      <c r="AC138" s="72">
        <f t="shared" ref="AC138:AM138" si="67">W117</f>
        <v>0</v>
      </c>
      <c r="AD138" s="72">
        <f t="shared" si="67"/>
        <v>0</v>
      </c>
      <c r="AE138" s="72">
        <f t="shared" si="67"/>
        <v>0</v>
      </c>
      <c r="AF138" s="72">
        <f t="shared" si="67"/>
        <v>0</v>
      </c>
      <c r="AG138" s="72">
        <f t="shared" si="67"/>
        <v>0</v>
      </c>
      <c r="AH138" s="72">
        <f t="shared" si="67"/>
        <v>0</v>
      </c>
      <c r="AI138" s="72">
        <v>5000</v>
      </c>
      <c r="AJ138" s="72">
        <v>5000</v>
      </c>
      <c r="AK138" s="72">
        <f t="shared" si="67"/>
        <v>0</v>
      </c>
      <c r="AL138" s="72">
        <f t="shared" si="67"/>
        <v>0</v>
      </c>
      <c r="AM138" s="72">
        <f t="shared" si="67"/>
        <v>0</v>
      </c>
      <c r="AO138" s="16"/>
    </row>
    <row r="139" spans="3:44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>
        <f>P107</f>
        <v>0</v>
      </c>
      <c r="Q139" s="72">
        <v>5000</v>
      </c>
      <c r="R139" s="72">
        <v>5000</v>
      </c>
      <c r="S139" s="72">
        <v>5000</v>
      </c>
      <c r="T139" s="72">
        <v>5000</v>
      </c>
      <c r="U139" s="72">
        <v>6500</v>
      </c>
      <c r="V139" s="72">
        <v>28500</v>
      </c>
      <c r="W139" s="72">
        <f>Q107</f>
        <v>0</v>
      </c>
      <c r="X139" s="72">
        <v>6500</v>
      </c>
      <c r="Y139" s="72">
        <v>20000</v>
      </c>
      <c r="Z139" s="72">
        <v>20000</v>
      </c>
      <c r="AA139" s="72">
        <v>20000</v>
      </c>
      <c r="AB139" s="72">
        <v>30000</v>
      </c>
      <c r="AC139" s="72">
        <v>6500</v>
      </c>
      <c r="AD139" s="72">
        <v>11500</v>
      </c>
      <c r="AE139" s="72">
        <v>11500</v>
      </c>
      <c r="AF139" s="72">
        <v>11500</v>
      </c>
      <c r="AG139" s="72">
        <v>11500</v>
      </c>
      <c r="AH139" s="72">
        <v>11500</v>
      </c>
      <c r="AI139" s="72">
        <v>6500</v>
      </c>
      <c r="AJ139" s="72">
        <v>6500</v>
      </c>
      <c r="AK139" s="72">
        <v>6500</v>
      </c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0.8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>
        <v>5000</v>
      </c>
      <c r="W145" s="121">
        <v>5000</v>
      </c>
      <c r="X145" s="121"/>
      <c r="Y145" s="121">
        <v>10000</v>
      </c>
      <c r="Z145" s="121">
        <v>10000</v>
      </c>
      <c r="AA145" s="121">
        <v>10000</v>
      </c>
      <c r="AB145" s="121">
        <v>5000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68">SUM(I137:I146)</f>
        <v>0</v>
      </c>
      <c r="J147" s="58">
        <f t="shared" si="68"/>
        <v>0</v>
      </c>
      <c r="K147" s="58">
        <f t="shared" si="68"/>
        <v>0</v>
      </c>
      <c r="L147" s="58">
        <f t="shared" si="68"/>
        <v>0</v>
      </c>
      <c r="M147" s="58">
        <f t="shared" si="68"/>
        <v>0</v>
      </c>
      <c r="N147" s="58">
        <f t="shared" si="68"/>
        <v>0</v>
      </c>
      <c r="O147" s="58">
        <f t="shared" si="68"/>
        <v>0</v>
      </c>
      <c r="P147" s="58">
        <f t="shared" si="68"/>
        <v>5000</v>
      </c>
      <c r="Q147" s="58">
        <f t="shared" si="68"/>
        <v>5000</v>
      </c>
      <c r="R147" s="58">
        <f t="shared" si="68"/>
        <v>5000</v>
      </c>
      <c r="S147" s="58">
        <f t="shared" si="68"/>
        <v>5000</v>
      </c>
      <c r="T147" s="58">
        <f t="shared" si="68"/>
        <v>5000</v>
      </c>
      <c r="U147" s="58">
        <f t="shared" si="68"/>
        <v>6500</v>
      </c>
      <c r="V147" s="58">
        <f t="shared" si="68"/>
        <v>38500</v>
      </c>
      <c r="W147" s="58">
        <f t="shared" si="68"/>
        <v>5000</v>
      </c>
      <c r="X147" s="58">
        <f t="shared" si="68"/>
        <v>11500</v>
      </c>
      <c r="Y147" s="58">
        <f t="shared" si="68"/>
        <v>35000</v>
      </c>
      <c r="Z147" s="58">
        <f t="shared" si="68"/>
        <v>35000</v>
      </c>
      <c r="AA147" s="58">
        <f t="shared" si="68"/>
        <v>35000</v>
      </c>
      <c r="AB147" s="58">
        <f t="shared" si="68"/>
        <v>35000</v>
      </c>
      <c r="AC147" s="58">
        <f t="shared" si="68"/>
        <v>6500</v>
      </c>
      <c r="AD147" s="58">
        <f t="shared" si="68"/>
        <v>11500</v>
      </c>
      <c r="AE147" s="58">
        <f t="shared" si="68"/>
        <v>11500</v>
      </c>
      <c r="AF147" s="58">
        <f t="shared" si="68"/>
        <v>11500</v>
      </c>
      <c r="AG147" s="58">
        <f t="shared" si="68"/>
        <v>11500</v>
      </c>
      <c r="AH147" s="58">
        <f t="shared" si="68"/>
        <v>11500</v>
      </c>
      <c r="AI147" s="58">
        <f t="shared" si="68"/>
        <v>11500</v>
      </c>
      <c r="AJ147" s="58">
        <f t="shared" si="68"/>
        <v>11500</v>
      </c>
      <c r="AK147" s="58">
        <f t="shared" si="68"/>
        <v>6500</v>
      </c>
      <c r="AL147" s="58">
        <f t="shared" si="68"/>
        <v>0</v>
      </c>
      <c r="AM147" s="58">
        <f t="shared" si="68"/>
        <v>0</v>
      </c>
      <c r="AO147" s="125">
        <f>SUM(I147:AN147)</f>
        <v>320000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2.5150000000000001</v>
      </c>
      <c r="Q149" s="127">
        <v>2.4849999999999999</v>
      </c>
      <c r="R149" s="127">
        <v>2.335</v>
      </c>
      <c r="S149" s="127">
        <v>2.335</v>
      </c>
      <c r="T149" s="127">
        <v>2.335</v>
      </c>
      <c r="U149" s="127">
        <v>2.19</v>
      </c>
      <c r="V149" s="127">
        <v>2.125</v>
      </c>
      <c r="W149" s="127">
        <v>2.0699999999999998</v>
      </c>
      <c r="X149" s="127">
        <v>1.78</v>
      </c>
      <c r="Y149" s="127">
        <v>1.365</v>
      </c>
      <c r="Z149" s="127">
        <v>1.365</v>
      </c>
      <c r="AA149" s="127">
        <v>1.365</v>
      </c>
      <c r="AB149" s="127">
        <v>1.865</v>
      </c>
      <c r="AC149" s="127">
        <v>2.4750000000000001</v>
      </c>
      <c r="AD149" s="127">
        <v>1.64</v>
      </c>
      <c r="AE149" s="127">
        <v>1.64</v>
      </c>
      <c r="AF149" s="127">
        <v>1.64</v>
      </c>
      <c r="AG149" s="127">
        <v>1.64</v>
      </c>
      <c r="AH149" s="127">
        <v>1.64</v>
      </c>
      <c r="AI149" s="127">
        <v>1.9450000000000001</v>
      </c>
      <c r="AJ149" s="127">
        <v>2.2850000000000001</v>
      </c>
      <c r="AK149" s="127">
        <v>2.5449999999999999</v>
      </c>
      <c r="AL149" s="141">
        <v>0</v>
      </c>
      <c r="AM149" s="133">
        <v>0</v>
      </c>
      <c r="AO149" s="16"/>
    </row>
    <row r="150" spans="3:41" s="12" customFormat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>
        <v>2.5150000000000001</v>
      </c>
      <c r="Q150" s="128">
        <v>2.4849999999999999</v>
      </c>
      <c r="R150" s="128">
        <v>2.335</v>
      </c>
      <c r="S150" s="128">
        <v>2.335</v>
      </c>
      <c r="T150" s="128">
        <v>2.335</v>
      </c>
      <c r="U150" s="128">
        <v>2.19</v>
      </c>
      <c r="V150" s="128">
        <v>2.125</v>
      </c>
      <c r="W150" s="128">
        <v>2.0699999999999998</v>
      </c>
      <c r="X150" s="128">
        <v>1.78</v>
      </c>
      <c r="Y150" s="128">
        <v>1.365</v>
      </c>
      <c r="Z150" s="128">
        <v>1.365</v>
      </c>
      <c r="AA150" s="128">
        <v>1.365</v>
      </c>
      <c r="AB150" s="128">
        <v>1.865</v>
      </c>
      <c r="AC150" s="128">
        <v>2.4750000000000001</v>
      </c>
      <c r="AD150" s="128">
        <v>1.64</v>
      </c>
      <c r="AE150" s="128">
        <v>1.64</v>
      </c>
      <c r="AF150" s="128">
        <v>1.64</v>
      </c>
      <c r="AG150" s="128">
        <v>1.64</v>
      </c>
      <c r="AH150" s="128">
        <v>1.64</v>
      </c>
      <c r="AI150" s="128">
        <v>1.9450000000000001</v>
      </c>
      <c r="AJ150" s="128">
        <v>2.2850000000000001</v>
      </c>
      <c r="AK150" s="128">
        <v>2.5449999999999999</v>
      </c>
      <c r="AL150" s="136"/>
      <c r="AM150" s="12">
        <v>2.92</v>
      </c>
    </row>
    <row r="151" spans="3:4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>
        <v>2.5150000000000001</v>
      </c>
      <c r="Q151" s="128">
        <v>2.4849999999999999</v>
      </c>
      <c r="R151" s="128">
        <v>2.335</v>
      </c>
      <c r="S151" s="128">
        <v>2.335</v>
      </c>
      <c r="T151" s="128">
        <v>2.335</v>
      </c>
      <c r="U151" s="128">
        <v>2.19</v>
      </c>
      <c r="V151" s="128">
        <v>2.125</v>
      </c>
      <c r="W151" s="128">
        <v>2.0699999999999998</v>
      </c>
      <c r="X151" s="128">
        <v>1.78</v>
      </c>
      <c r="Y151" s="128">
        <v>1.365</v>
      </c>
      <c r="Z151" s="128">
        <v>1.365</v>
      </c>
      <c r="AA151" s="128">
        <v>1.365</v>
      </c>
      <c r="AB151" s="128">
        <v>1.865</v>
      </c>
      <c r="AC151" s="128">
        <v>2.4750000000000001</v>
      </c>
      <c r="AD151" s="128">
        <v>1.64</v>
      </c>
      <c r="AE151" s="128">
        <v>1.64</v>
      </c>
      <c r="AF151" s="128">
        <v>1.64</v>
      </c>
      <c r="AG151" s="128">
        <v>1.64</v>
      </c>
      <c r="AH151" s="128">
        <v>1.64</v>
      </c>
      <c r="AI151" s="128">
        <v>1.9450000000000001</v>
      </c>
      <c r="AJ151" s="128">
        <v>2.2850000000000001</v>
      </c>
      <c r="AK151" s="128">
        <v>2.5449999999999999</v>
      </c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>
        <v>2.125</v>
      </c>
      <c r="W157" s="134">
        <v>2.0699999999999998</v>
      </c>
      <c r="X157" s="134">
        <v>1.78</v>
      </c>
      <c r="Y157" s="134">
        <v>1.365</v>
      </c>
      <c r="Z157" s="134">
        <v>1.365</v>
      </c>
      <c r="AA157" s="134">
        <v>1.365</v>
      </c>
      <c r="AB157" s="134">
        <v>1.865</v>
      </c>
      <c r="AC157" s="134">
        <v>2.4750000000000001</v>
      </c>
      <c r="AD157" s="134">
        <v>1.64</v>
      </c>
      <c r="AE157" s="134">
        <v>1.64</v>
      </c>
      <c r="AF157" s="134">
        <v>1.64</v>
      </c>
      <c r="AG157" s="134">
        <v>1.64</v>
      </c>
      <c r="AH157" s="134">
        <v>1.64</v>
      </c>
      <c r="AI157" s="134">
        <v>1.9450000000000001</v>
      </c>
      <c r="AJ157" s="134">
        <v>2.2850000000000001</v>
      </c>
      <c r="AK157" s="134">
        <v>2.5449999999999999</v>
      </c>
      <c r="AL157" s="124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9">M137*M149</f>
        <v>0</v>
      </c>
      <c r="N161" s="117">
        <f t="shared" si="69"/>
        <v>0</v>
      </c>
      <c r="O161" s="117">
        <f t="shared" si="69"/>
        <v>0</v>
      </c>
      <c r="P161" s="117"/>
      <c r="Q161" s="117">
        <f t="shared" si="69"/>
        <v>0</v>
      </c>
      <c r="R161" s="117">
        <f t="shared" si="69"/>
        <v>0</v>
      </c>
      <c r="S161" s="117">
        <f t="shared" si="69"/>
        <v>0</v>
      </c>
      <c r="T161" s="117">
        <f t="shared" si="69"/>
        <v>0</v>
      </c>
      <c r="U161" s="117">
        <f t="shared" si="69"/>
        <v>0</v>
      </c>
      <c r="V161" s="117">
        <f t="shared" si="69"/>
        <v>0</v>
      </c>
      <c r="W161" s="117">
        <f t="shared" si="69"/>
        <v>0</v>
      </c>
      <c r="X161" s="117">
        <f t="shared" si="69"/>
        <v>0</v>
      </c>
      <c r="Y161" s="117">
        <f t="shared" si="69"/>
        <v>0</v>
      </c>
      <c r="Z161" s="117">
        <f t="shared" si="69"/>
        <v>0</v>
      </c>
      <c r="AA161" s="117">
        <f t="shared" si="69"/>
        <v>0</v>
      </c>
      <c r="AB161" s="117">
        <f t="shared" si="69"/>
        <v>0</v>
      </c>
      <c r="AC161" s="117">
        <f t="shared" si="69"/>
        <v>0</v>
      </c>
      <c r="AD161" s="117">
        <f t="shared" si="69"/>
        <v>0</v>
      </c>
      <c r="AE161" s="117">
        <f t="shared" si="69"/>
        <v>0</v>
      </c>
      <c r="AF161" s="117">
        <f t="shared" si="69"/>
        <v>0</v>
      </c>
      <c r="AG161" s="117">
        <f t="shared" si="69"/>
        <v>0</v>
      </c>
      <c r="AH161" s="117">
        <f t="shared" si="69"/>
        <v>0</v>
      </c>
      <c r="AI161" s="117">
        <f t="shared" si="69"/>
        <v>0</v>
      </c>
      <c r="AJ161" s="117">
        <f t="shared" si="69"/>
        <v>0</v>
      </c>
      <c r="AK161" s="117">
        <f t="shared" si="69"/>
        <v>0</v>
      </c>
      <c r="AL161" s="122">
        <f t="shared" si="69"/>
        <v>0</v>
      </c>
      <c r="AM161" s="72">
        <f t="shared" si="69"/>
        <v>0</v>
      </c>
      <c r="AO161" s="16">
        <f>SUM(I161:AM161)</f>
        <v>0</v>
      </c>
    </row>
    <row r="162" spans="3:4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AM162" si="70">L150*L138</f>
        <v>0</v>
      </c>
      <c r="M162" s="72">
        <f t="shared" si="70"/>
        <v>0</v>
      </c>
      <c r="N162" s="72">
        <f t="shared" si="70"/>
        <v>0</v>
      </c>
      <c r="O162" s="72">
        <f t="shared" si="70"/>
        <v>0</v>
      </c>
      <c r="P162" s="72">
        <f t="shared" si="70"/>
        <v>12575</v>
      </c>
      <c r="Q162" s="72">
        <f t="shared" si="70"/>
        <v>0</v>
      </c>
      <c r="R162" s="72">
        <f t="shared" si="70"/>
        <v>0</v>
      </c>
      <c r="S162" s="72">
        <f t="shared" si="70"/>
        <v>0</v>
      </c>
      <c r="T162" s="72">
        <f t="shared" si="70"/>
        <v>0</v>
      </c>
      <c r="U162" s="72">
        <f t="shared" si="70"/>
        <v>0</v>
      </c>
      <c r="V162" s="72">
        <f t="shared" si="70"/>
        <v>10625</v>
      </c>
      <c r="W162" s="72">
        <f t="shared" si="70"/>
        <v>0</v>
      </c>
      <c r="X162" s="72">
        <f t="shared" si="70"/>
        <v>8900</v>
      </c>
      <c r="Y162" s="72">
        <f t="shared" si="70"/>
        <v>6825</v>
      </c>
      <c r="Z162" s="72">
        <f t="shared" si="70"/>
        <v>6825</v>
      </c>
      <c r="AA162" s="72">
        <f t="shared" si="70"/>
        <v>6825</v>
      </c>
      <c r="AB162" s="72">
        <f t="shared" si="70"/>
        <v>0</v>
      </c>
      <c r="AC162" s="72">
        <f t="shared" si="70"/>
        <v>0</v>
      </c>
      <c r="AD162" s="72">
        <f t="shared" si="70"/>
        <v>0</v>
      </c>
      <c r="AE162" s="72">
        <f t="shared" si="70"/>
        <v>0</v>
      </c>
      <c r="AF162" s="72">
        <f t="shared" si="70"/>
        <v>0</v>
      </c>
      <c r="AG162" s="72">
        <f t="shared" si="70"/>
        <v>0</v>
      </c>
      <c r="AH162" s="72">
        <f t="shared" si="70"/>
        <v>0</v>
      </c>
      <c r="AI162" s="72">
        <f t="shared" si="70"/>
        <v>9725</v>
      </c>
      <c r="AJ162" s="72">
        <f t="shared" si="70"/>
        <v>11425</v>
      </c>
      <c r="AK162" s="72">
        <f t="shared" si="70"/>
        <v>0</v>
      </c>
      <c r="AL162" s="72">
        <f t="shared" si="70"/>
        <v>0</v>
      </c>
      <c r="AM162" s="72">
        <f t="shared" si="70"/>
        <v>0</v>
      </c>
      <c r="AO162" s="16"/>
    </row>
    <row r="163" spans="3:4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ref="L163:AM163" si="71">L151*L139</f>
        <v>0</v>
      </c>
      <c r="M163" s="72">
        <f t="shared" si="71"/>
        <v>0</v>
      </c>
      <c r="N163" s="72">
        <f t="shared" si="71"/>
        <v>0</v>
      </c>
      <c r="O163" s="72">
        <f t="shared" si="71"/>
        <v>0</v>
      </c>
      <c r="P163" s="72">
        <f t="shared" si="71"/>
        <v>0</v>
      </c>
      <c r="Q163" s="72">
        <f t="shared" si="71"/>
        <v>12425</v>
      </c>
      <c r="R163" s="72">
        <f t="shared" si="71"/>
        <v>11675</v>
      </c>
      <c r="S163" s="72">
        <f t="shared" si="71"/>
        <v>11675</v>
      </c>
      <c r="T163" s="72">
        <f t="shared" si="71"/>
        <v>11675</v>
      </c>
      <c r="U163" s="72">
        <f t="shared" si="71"/>
        <v>14235</v>
      </c>
      <c r="V163" s="72">
        <f t="shared" si="71"/>
        <v>60562.5</v>
      </c>
      <c r="W163" s="72">
        <f t="shared" si="71"/>
        <v>0</v>
      </c>
      <c r="X163" s="72">
        <f t="shared" si="71"/>
        <v>11570</v>
      </c>
      <c r="Y163" s="72">
        <f t="shared" si="71"/>
        <v>27300</v>
      </c>
      <c r="Z163" s="72">
        <f t="shared" si="71"/>
        <v>27300</v>
      </c>
      <c r="AA163" s="72">
        <f t="shared" si="71"/>
        <v>27300</v>
      </c>
      <c r="AB163" s="72">
        <f t="shared" si="71"/>
        <v>55950</v>
      </c>
      <c r="AC163" s="72">
        <f t="shared" si="71"/>
        <v>16087.5</v>
      </c>
      <c r="AD163" s="72">
        <f t="shared" si="71"/>
        <v>18860</v>
      </c>
      <c r="AE163" s="72">
        <f t="shared" si="71"/>
        <v>18860</v>
      </c>
      <c r="AF163" s="72">
        <f t="shared" si="71"/>
        <v>18860</v>
      </c>
      <c r="AG163" s="72">
        <f t="shared" si="71"/>
        <v>18860</v>
      </c>
      <c r="AH163" s="72">
        <f t="shared" si="71"/>
        <v>18860</v>
      </c>
      <c r="AI163" s="72">
        <f t="shared" si="71"/>
        <v>12642.5</v>
      </c>
      <c r="AJ163" s="72">
        <f t="shared" si="71"/>
        <v>14852.500000000002</v>
      </c>
      <c r="AK163" s="72">
        <f t="shared" si="71"/>
        <v>16542.5</v>
      </c>
      <c r="AL163" s="72">
        <f t="shared" si="71"/>
        <v>0</v>
      </c>
      <c r="AM163" s="72">
        <f t="shared" si="71"/>
        <v>0</v>
      </c>
      <c r="AO163" s="16">
        <f>SUM(I163:AM163)</f>
        <v>426092.5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72">M142*M154</f>
        <v>0</v>
      </c>
      <c r="N166" s="72">
        <f t="shared" si="72"/>
        <v>0</v>
      </c>
      <c r="O166" s="72">
        <f t="shared" si="72"/>
        <v>0</v>
      </c>
      <c r="P166" s="72">
        <f t="shared" si="72"/>
        <v>0</v>
      </c>
      <c r="Q166" s="72">
        <f t="shared" si="72"/>
        <v>0</v>
      </c>
      <c r="R166" s="72">
        <f t="shared" si="72"/>
        <v>0</v>
      </c>
      <c r="S166" s="72">
        <f t="shared" si="72"/>
        <v>0</v>
      </c>
      <c r="T166" s="72">
        <f t="shared" si="72"/>
        <v>0</v>
      </c>
      <c r="U166" s="72">
        <f t="shared" si="72"/>
        <v>0</v>
      </c>
      <c r="V166" s="72">
        <f t="shared" si="72"/>
        <v>0</v>
      </c>
      <c r="W166" s="72">
        <f t="shared" si="72"/>
        <v>0</v>
      </c>
      <c r="X166" s="72">
        <f t="shared" si="72"/>
        <v>0</v>
      </c>
      <c r="Y166" s="72">
        <f t="shared" si="72"/>
        <v>0</v>
      </c>
      <c r="Z166" s="72">
        <f t="shared" si="72"/>
        <v>0</v>
      </c>
      <c r="AA166" s="72">
        <f t="shared" si="72"/>
        <v>0</v>
      </c>
      <c r="AB166" s="72">
        <f t="shared" si="72"/>
        <v>0</v>
      </c>
      <c r="AC166" s="72">
        <f t="shared" si="72"/>
        <v>0</v>
      </c>
      <c r="AD166" s="72">
        <f t="shared" si="72"/>
        <v>0</v>
      </c>
      <c r="AE166" s="72">
        <f t="shared" si="72"/>
        <v>0</v>
      </c>
      <c r="AF166" s="72">
        <f t="shared" si="72"/>
        <v>0</v>
      </c>
      <c r="AG166" s="72">
        <f t="shared" si="72"/>
        <v>0</v>
      </c>
      <c r="AH166" s="72">
        <f t="shared" si="72"/>
        <v>0</v>
      </c>
      <c r="AI166" s="72">
        <f t="shared" si="72"/>
        <v>0</v>
      </c>
      <c r="AJ166" s="72">
        <f>AJ142*AJ154</f>
        <v>0</v>
      </c>
      <c r="AK166" s="72">
        <f t="shared" ref="AK166:AM168" si="73">AK142*AK154</f>
        <v>0</v>
      </c>
      <c r="AL166" s="123">
        <f t="shared" si="73"/>
        <v>0</v>
      </c>
      <c r="AM166" s="72">
        <f t="shared" si="7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74">M143*M155</f>
        <v>0</v>
      </c>
      <c r="N167" s="72">
        <f t="shared" si="74"/>
        <v>0</v>
      </c>
      <c r="O167" s="72">
        <f t="shared" si="74"/>
        <v>0</v>
      </c>
      <c r="P167" s="72">
        <f t="shared" si="74"/>
        <v>0</v>
      </c>
      <c r="Q167" s="72">
        <f t="shared" si="74"/>
        <v>0</v>
      </c>
      <c r="R167" s="72">
        <f t="shared" si="74"/>
        <v>0</v>
      </c>
      <c r="S167" s="72">
        <f t="shared" si="74"/>
        <v>0</v>
      </c>
      <c r="T167" s="72">
        <f t="shared" si="74"/>
        <v>0</v>
      </c>
      <c r="U167" s="72">
        <f t="shared" si="74"/>
        <v>0</v>
      </c>
      <c r="V167" s="72">
        <f t="shared" si="74"/>
        <v>0</v>
      </c>
      <c r="W167" s="72">
        <f t="shared" si="74"/>
        <v>0</v>
      </c>
      <c r="X167" s="72">
        <f t="shared" si="74"/>
        <v>0</v>
      </c>
      <c r="Y167" s="72">
        <f t="shared" si="74"/>
        <v>0</v>
      </c>
      <c r="Z167" s="72">
        <f t="shared" si="74"/>
        <v>0</v>
      </c>
      <c r="AA167" s="72">
        <f t="shared" si="74"/>
        <v>0</v>
      </c>
      <c r="AB167" s="72">
        <f t="shared" si="74"/>
        <v>0</v>
      </c>
      <c r="AC167" s="72">
        <f t="shared" si="74"/>
        <v>0</v>
      </c>
      <c r="AD167" s="72">
        <f t="shared" si="74"/>
        <v>0</v>
      </c>
      <c r="AE167" s="72">
        <f t="shared" si="74"/>
        <v>0</v>
      </c>
      <c r="AF167" s="72">
        <f t="shared" si="74"/>
        <v>0</v>
      </c>
      <c r="AG167" s="72">
        <f t="shared" si="74"/>
        <v>0</v>
      </c>
      <c r="AH167" s="72">
        <f t="shared" si="74"/>
        <v>0</v>
      </c>
      <c r="AI167" s="72">
        <f t="shared" si="74"/>
        <v>0</v>
      </c>
      <c r="AJ167" s="72">
        <f>AJ143*AJ155</f>
        <v>0</v>
      </c>
      <c r="AK167" s="72">
        <f t="shared" si="73"/>
        <v>0</v>
      </c>
      <c r="AL167" s="123">
        <f t="shared" si="73"/>
        <v>0</v>
      </c>
      <c r="AM167" s="72">
        <f t="shared" si="7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75">M144*M156</f>
        <v>0</v>
      </c>
      <c r="N168" s="72">
        <f t="shared" si="75"/>
        <v>0</v>
      </c>
      <c r="O168" s="72">
        <f t="shared" si="75"/>
        <v>0</v>
      </c>
      <c r="P168" s="72">
        <f t="shared" si="75"/>
        <v>0</v>
      </c>
      <c r="Q168" s="72">
        <f t="shared" si="75"/>
        <v>0</v>
      </c>
      <c r="R168" s="72">
        <f t="shared" si="75"/>
        <v>0</v>
      </c>
      <c r="S168" s="72">
        <f t="shared" si="75"/>
        <v>0</v>
      </c>
      <c r="T168" s="72">
        <f t="shared" si="75"/>
        <v>0</v>
      </c>
      <c r="U168" s="72">
        <f t="shared" si="75"/>
        <v>0</v>
      </c>
      <c r="V168" s="72">
        <f t="shared" si="75"/>
        <v>0</v>
      </c>
      <c r="W168" s="72">
        <f t="shared" si="75"/>
        <v>0</v>
      </c>
      <c r="X168" s="72">
        <f t="shared" si="75"/>
        <v>0</v>
      </c>
      <c r="Y168" s="72">
        <f t="shared" si="75"/>
        <v>0</v>
      </c>
      <c r="Z168" s="72">
        <f t="shared" si="75"/>
        <v>0</v>
      </c>
      <c r="AA168" s="72">
        <f t="shared" si="75"/>
        <v>0</v>
      </c>
      <c r="AB168" s="72">
        <f t="shared" si="75"/>
        <v>0</v>
      </c>
      <c r="AC168" s="72">
        <f t="shared" si="75"/>
        <v>0</v>
      </c>
      <c r="AD168" s="72">
        <f t="shared" si="75"/>
        <v>0</v>
      </c>
      <c r="AE168" s="72">
        <f t="shared" si="75"/>
        <v>0</v>
      </c>
      <c r="AF168" s="72">
        <f t="shared" si="75"/>
        <v>0</v>
      </c>
      <c r="AG168" s="72">
        <f t="shared" si="75"/>
        <v>0</v>
      </c>
      <c r="AH168" s="72">
        <f t="shared" si="75"/>
        <v>0</v>
      </c>
      <c r="AI168" s="72">
        <f t="shared" si="75"/>
        <v>0</v>
      </c>
      <c r="AJ168" s="72">
        <f>AJ144*AJ156</f>
        <v>0</v>
      </c>
      <c r="AK168" s="72">
        <f t="shared" si="73"/>
        <v>0</v>
      </c>
      <c r="AL168" s="123">
        <f t="shared" si="73"/>
        <v>0</v>
      </c>
      <c r="AM168" s="72">
        <f t="shared" si="73"/>
        <v>0</v>
      </c>
      <c r="AO168" s="126">
        <f>SUM(I168:AM168)</f>
        <v>0</v>
      </c>
    </row>
    <row r="169" spans="3:41" ht="10.8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>
        <f t="shared" ref="V169:AC169" si="76">V157*V145</f>
        <v>10625</v>
      </c>
      <c r="W169" s="121">
        <f t="shared" si="76"/>
        <v>10350</v>
      </c>
      <c r="X169" s="121">
        <f t="shared" si="76"/>
        <v>0</v>
      </c>
      <c r="Y169" s="121">
        <f t="shared" si="76"/>
        <v>13650</v>
      </c>
      <c r="Z169" s="121">
        <f t="shared" si="76"/>
        <v>13650</v>
      </c>
      <c r="AA169" s="121">
        <f t="shared" si="76"/>
        <v>13650</v>
      </c>
      <c r="AB169" s="121">
        <f t="shared" si="76"/>
        <v>9325</v>
      </c>
      <c r="AC169" s="121">
        <f t="shared" si="76"/>
        <v>0</v>
      </c>
      <c r="AD169" s="121">
        <f t="shared" ref="AD169:AI169" si="77">AD145*AD157</f>
        <v>0</v>
      </c>
      <c r="AE169" s="121">
        <f t="shared" si="77"/>
        <v>0</v>
      </c>
      <c r="AF169" s="121">
        <f t="shared" si="77"/>
        <v>0</v>
      </c>
      <c r="AG169" s="121">
        <f t="shared" si="77"/>
        <v>0</v>
      </c>
      <c r="AH169" s="121">
        <f t="shared" si="77"/>
        <v>0</v>
      </c>
      <c r="AI169" s="121">
        <f t="shared" si="77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71250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78">SUM(I161:I170)</f>
        <v>0</v>
      </c>
      <c r="J171" s="58">
        <f t="shared" si="78"/>
        <v>0</v>
      </c>
      <c r="K171" s="58">
        <f t="shared" si="78"/>
        <v>0</v>
      </c>
      <c r="L171" s="58">
        <f t="shared" si="78"/>
        <v>0</v>
      </c>
      <c r="M171" s="58">
        <f t="shared" si="78"/>
        <v>0</v>
      </c>
      <c r="N171" s="58">
        <f t="shared" si="78"/>
        <v>0</v>
      </c>
      <c r="O171" s="58">
        <f t="shared" si="78"/>
        <v>0</v>
      </c>
      <c r="P171" s="58">
        <f t="shared" si="78"/>
        <v>12575</v>
      </c>
      <c r="Q171" s="58">
        <f t="shared" si="78"/>
        <v>12425</v>
      </c>
      <c r="R171" s="58">
        <f t="shared" si="78"/>
        <v>11675</v>
      </c>
      <c r="S171" s="58">
        <f t="shared" si="78"/>
        <v>11675</v>
      </c>
      <c r="T171" s="58">
        <f t="shared" si="78"/>
        <v>11675</v>
      </c>
      <c r="U171" s="58">
        <f t="shared" si="78"/>
        <v>14235</v>
      </c>
      <c r="V171" s="58">
        <f t="shared" si="78"/>
        <v>81812.5</v>
      </c>
      <c r="W171" s="58">
        <f t="shared" si="78"/>
        <v>10350</v>
      </c>
      <c r="X171" s="58">
        <f t="shared" si="78"/>
        <v>20470</v>
      </c>
      <c r="Y171" s="58">
        <f t="shared" si="78"/>
        <v>47775</v>
      </c>
      <c r="Z171" s="58">
        <f t="shared" si="78"/>
        <v>47775</v>
      </c>
      <c r="AA171" s="58">
        <f t="shared" si="78"/>
        <v>47775</v>
      </c>
      <c r="AB171" s="58">
        <f t="shared" si="78"/>
        <v>65275</v>
      </c>
      <c r="AC171" s="58">
        <f t="shared" si="78"/>
        <v>16087.5</v>
      </c>
      <c r="AD171" s="58">
        <f t="shared" si="78"/>
        <v>18860</v>
      </c>
      <c r="AE171" s="58">
        <f t="shared" si="78"/>
        <v>18860</v>
      </c>
      <c r="AF171" s="58">
        <f t="shared" si="78"/>
        <v>18860</v>
      </c>
      <c r="AG171" s="58">
        <f t="shared" si="78"/>
        <v>18860</v>
      </c>
      <c r="AH171" s="58">
        <f t="shared" si="78"/>
        <v>18860</v>
      </c>
      <c r="AI171" s="58">
        <f t="shared" si="78"/>
        <v>22367.5</v>
      </c>
      <c r="AJ171" s="58">
        <f t="shared" si="78"/>
        <v>26277.5</v>
      </c>
      <c r="AK171" s="58">
        <f t="shared" si="78"/>
        <v>16542.5</v>
      </c>
      <c r="AL171" s="58">
        <f t="shared" si="78"/>
        <v>0</v>
      </c>
      <c r="AM171" s="11">
        <f t="shared" si="78"/>
        <v>0</v>
      </c>
      <c r="AO171" s="125">
        <f>SUM(AO161:AO170)</f>
        <v>497342.5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1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G91" activePane="bottomRight" state="frozen"/>
      <selection activeCell="A4" sqref="A4"/>
      <selection pane="topRight" activeCell="I4" sqref="I4"/>
      <selection pane="bottomLeft" activeCell="A8" sqref="A8"/>
      <selection pane="bottomRight" activeCell="AO122" sqref="AO122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7" width="7.6640625" style="1" customWidth="1"/>
    <col min="38" max="38" width="9" style="1" customWidth="1"/>
    <col min="39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206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37591</v>
      </c>
      <c r="J7" s="65">
        <f t="shared" ref="J7:AM7" si="0">I7+1</f>
        <v>37592</v>
      </c>
      <c r="K7" s="65">
        <f t="shared" si="0"/>
        <v>37593</v>
      </c>
      <c r="L7" s="65">
        <f t="shared" si="0"/>
        <v>37594</v>
      </c>
      <c r="M7" s="65">
        <f t="shared" si="0"/>
        <v>37595</v>
      </c>
      <c r="N7" s="65">
        <f t="shared" si="0"/>
        <v>37596</v>
      </c>
      <c r="O7" s="65">
        <f t="shared" si="0"/>
        <v>37597</v>
      </c>
      <c r="P7" s="65">
        <f t="shared" si="0"/>
        <v>37598</v>
      </c>
      <c r="Q7" s="65">
        <f t="shared" si="0"/>
        <v>37599</v>
      </c>
      <c r="R7" s="65">
        <f t="shared" si="0"/>
        <v>37600</v>
      </c>
      <c r="S7" s="65">
        <f t="shared" si="0"/>
        <v>37601</v>
      </c>
      <c r="T7" s="65">
        <f t="shared" si="0"/>
        <v>37602</v>
      </c>
      <c r="U7" s="65">
        <f t="shared" si="0"/>
        <v>37603</v>
      </c>
      <c r="V7" s="65">
        <f t="shared" si="0"/>
        <v>37604</v>
      </c>
      <c r="W7" s="65">
        <f t="shared" si="0"/>
        <v>37605</v>
      </c>
      <c r="X7" s="65">
        <f t="shared" si="0"/>
        <v>37606</v>
      </c>
      <c r="Y7" s="65">
        <f t="shared" si="0"/>
        <v>37607</v>
      </c>
      <c r="Z7" s="65">
        <f t="shared" si="0"/>
        <v>37608</v>
      </c>
      <c r="AA7" s="65">
        <f t="shared" si="0"/>
        <v>37609</v>
      </c>
      <c r="AB7" s="65">
        <f t="shared" si="0"/>
        <v>37610</v>
      </c>
      <c r="AC7" s="65">
        <f t="shared" si="0"/>
        <v>37611</v>
      </c>
      <c r="AD7" s="65">
        <f t="shared" si="0"/>
        <v>37612</v>
      </c>
      <c r="AE7" s="65">
        <f t="shared" si="0"/>
        <v>37613</v>
      </c>
      <c r="AF7" s="65">
        <f t="shared" si="0"/>
        <v>37614</v>
      </c>
      <c r="AG7" s="65">
        <f t="shared" si="0"/>
        <v>37615</v>
      </c>
      <c r="AH7" s="65">
        <f t="shared" si="0"/>
        <v>37616</v>
      </c>
      <c r="AI7" s="65">
        <f t="shared" si="0"/>
        <v>37617</v>
      </c>
      <c r="AJ7" s="65">
        <f t="shared" si="0"/>
        <v>37618</v>
      </c>
      <c r="AK7" s="65">
        <f t="shared" si="0"/>
        <v>37619</v>
      </c>
      <c r="AL7" s="65">
        <f t="shared" si="0"/>
        <v>37620</v>
      </c>
      <c r="AM7" s="65">
        <f t="shared" si="0"/>
        <v>37621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U13" si="9">K13</f>
        <v>0</v>
      </c>
      <c r="M13" s="11">
        <f t="shared" si="9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s="11">
        <f t="shared" si="9"/>
        <v>0</v>
      </c>
      <c r="R13" s="11">
        <f t="shared" si="9"/>
        <v>0</v>
      </c>
      <c r="S13" s="11">
        <f t="shared" si="9"/>
        <v>0</v>
      </c>
      <c r="T13" s="11">
        <f t="shared" si="9"/>
        <v>0</v>
      </c>
      <c r="U13" s="11">
        <f t="shared" si="9"/>
        <v>0</v>
      </c>
      <c r="V13" s="11">
        <f>U13</f>
        <v>0</v>
      </c>
      <c r="W13" s="11">
        <f>V13</f>
        <v>0</v>
      </c>
      <c r="X13" s="11">
        <f>W13</f>
        <v>0</v>
      </c>
      <c r="Y13" s="11">
        <f>X13</f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>AB13</f>
        <v>0</v>
      </c>
      <c r="AD13" s="11">
        <f t="shared" ref="AD13:AL13" si="10">AC13</f>
        <v>0</v>
      </c>
      <c r="AE13" s="11">
        <f t="shared" si="10"/>
        <v>0</v>
      </c>
      <c r="AF13" s="11">
        <f t="shared" si="10"/>
        <v>0</v>
      </c>
      <c r="AG13" s="11">
        <f t="shared" si="10"/>
        <v>0</v>
      </c>
      <c r="AH13" s="11">
        <f t="shared" si="10"/>
        <v>0</v>
      </c>
      <c r="AI13" s="11">
        <f t="shared" si="10"/>
        <v>0</v>
      </c>
      <c r="AJ13" s="11">
        <f t="shared" si="10"/>
        <v>0</v>
      </c>
      <c r="AK13" s="11">
        <f t="shared" si="10"/>
        <v>0</v>
      </c>
      <c r="AL13" s="11">
        <f t="shared" si="10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20000</v>
      </c>
      <c r="J15" s="11">
        <v>20000</v>
      </c>
      <c r="K15" s="11">
        <f>J15</f>
        <v>20000</v>
      </c>
      <c r="L15" s="11">
        <f t="shared" si="11"/>
        <v>20000</v>
      </c>
      <c r="M15" s="11">
        <f t="shared" si="11"/>
        <v>20000</v>
      </c>
      <c r="N15" s="11">
        <f t="shared" si="11"/>
        <v>20000</v>
      </c>
      <c r="O15" s="11">
        <v>10000</v>
      </c>
      <c r="P15" s="11">
        <f>O15</f>
        <v>10000</v>
      </c>
      <c r="Q15" s="11">
        <f t="shared" si="12"/>
        <v>10000</v>
      </c>
      <c r="R15" s="11">
        <f t="shared" si="12"/>
        <v>10000</v>
      </c>
      <c r="S15" s="11">
        <f t="shared" si="12"/>
        <v>10000</v>
      </c>
      <c r="T15" s="11">
        <f t="shared" si="12"/>
        <v>10000</v>
      </c>
      <c r="U15" s="11">
        <f t="shared" si="12"/>
        <v>10000</v>
      </c>
      <c r="V15" s="11">
        <f>U15</f>
        <v>10000</v>
      </c>
      <c r="W15" s="11">
        <f>V15</f>
        <v>10000</v>
      </c>
      <c r="X15" s="11">
        <f>W15</f>
        <v>10000</v>
      </c>
      <c r="Y15" s="11">
        <f>X15</f>
        <v>10000</v>
      </c>
      <c r="Z15" s="11">
        <f t="shared" si="13"/>
        <v>10000</v>
      </c>
      <c r="AA15" s="11">
        <f t="shared" si="13"/>
        <v>10000</v>
      </c>
      <c r="AB15" s="11">
        <f>AA15</f>
        <v>10000</v>
      </c>
      <c r="AC15" s="11">
        <f>AB15</f>
        <v>10000</v>
      </c>
      <c r="AD15" s="11">
        <f t="shared" ref="AD15:AJ16" si="15">AC15</f>
        <v>10000</v>
      </c>
      <c r="AE15" s="11">
        <f t="shared" si="15"/>
        <v>10000</v>
      </c>
      <c r="AF15" s="11">
        <f t="shared" si="15"/>
        <v>10000</v>
      </c>
      <c r="AG15" s="11">
        <f t="shared" si="15"/>
        <v>10000</v>
      </c>
      <c r="AH15" s="11">
        <f t="shared" si="15"/>
        <v>10000</v>
      </c>
      <c r="AI15" s="11">
        <f t="shared" si="15"/>
        <v>10000</v>
      </c>
      <c r="AJ15" s="11">
        <v>20000</v>
      </c>
      <c r="AK15" s="11">
        <v>20000</v>
      </c>
      <c r="AL15" s="11">
        <f>AK15</f>
        <v>20000</v>
      </c>
      <c r="AM15" s="11">
        <v>20000</v>
      </c>
      <c r="AO15" s="16">
        <f t="shared" si="2"/>
        <v>410000</v>
      </c>
      <c r="AP15" s="16">
        <f t="shared" si="3"/>
        <v>984409.99999999988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10000</v>
      </c>
      <c r="P17" s="58">
        <f t="shared" si="16"/>
        <v>10000</v>
      </c>
      <c r="Q17" s="58">
        <f t="shared" si="16"/>
        <v>10000</v>
      </c>
      <c r="R17" s="58">
        <f t="shared" si="16"/>
        <v>10000</v>
      </c>
      <c r="S17" s="58">
        <f t="shared" si="16"/>
        <v>10000</v>
      </c>
      <c r="T17" s="58">
        <f t="shared" si="16"/>
        <v>10000</v>
      </c>
      <c r="U17" s="58">
        <f t="shared" si="16"/>
        <v>10000</v>
      </c>
      <c r="V17" s="58">
        <f t="shared" si="16"/>
        <v>10000</v>
      </c>
      <c r="W17" s="58">
        <f t="shared" si="16"/>
        <v>10000</v>
      </c>
      <c r="X17" s="58">
        <f t="shared" si="16"/>
        <v>10000</v>
      </c>
      <c r="Y17" s="58">
        <f t="shared" si="16"/>
        <v>10000</v>
      </c>
      <c r="Z17" s="58">
        <f t="shared" si="16"/>
        <v>10000</v>
      </c>
      <c r="AA17" s="58">
        <f t="shared" si="16"/>
        <v>10000</v>
      </c>
      <c r="AB17" s="58">
        <f t="shared" si="16"/>
        <v>10000</v>
      </c>
      <c r="AC17" s="58">
        <f t="shared" si="16"/>
        <v>10000</v>
      </c>
      <c r="AD17" s="58">
        <f t="shared" si="16"/>
        <v>10000</v>
      </c>
      <c r="AE17" s="58">
        <f t="shared" si="16"/>
        <v>10000</v>
      </c>
      <c r="AF17" s="58">
        <f t="shared" si="16"/>
        <v>10000</v>
      </c>
      <c r="AG17" s="58">
        <f t="shared" si="16"/>
        <v>10000</v>
      </c>
      <c r="AH17" s="58">
        <f t="shared" si="16"/>
        <v>10000</v>
      </c>
      <c r="AI17" s="58">
        <f t="shared" si="16"/>
        <v>10000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410000</v>
      </c>
      <c r="AP17" s="20">
        <f>SUM(AP10:AP16)</f>
        <v>984409.99999999988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W23" si="22">U21</f>
        <v>0</v>
      </c>
      <c r="W21" s="16">
        <f t="shared" si="22"/>
        <v>0</v>
      </c>
      <c r="X21" s="16">
        <f t="shared" ref="X21:Y23" si="23">W21</f>
        <v>0</v>
      </c>
      <c r="Y21" s="16">
        <f t="shared" si="23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4">AC21</f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H21" s="16">
        <f t="shared" si="24"/>
        <v>0</v>
      </c>
      <c r="AI21" s="16">
        <f t="shared" si="24"/>
        <v>0</v>
      </c>
      <c r="AJ21" s="16">
        <f t="shared" si="24"/>
        <v>0</v>
      </c>
      <c r="AK21" s="16">
        <f t="shared" si="24"/>
        <v>0</v>
      </c>
      <c r="AL21" s="16">
        <f t="shared" si="24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3"/>
        <v>0</v>
      </c>
      <c r="Y22" s="16">
        <f t="shared" si="23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5">AC22</f>
        <v>0</v>
      </c>
      <c r="AE22" s="16">
        <f t="shared" si="25"/>
        <v>0</v>
      </c>
      <c r="AF22" s="16">
        <f t="shared" si="25"/>
        <v>0</v>
      </c>
      <c r="AG22" s="16">
        <f t="shared" si="25"/>
        <v>0</v>
      </c>
      <c r="AH22" s="16">
        <f t="shared" si="25"/>
        <v>0</v>
      </c>
      <c r="AI22" s="16">
        <f t="shared" si="25"/>
        <v>0</v>
      </c>
      <c r="AJ22" s="16">
        <f t="shared" si="25"/>
        <v>0</v>
      </c>
      <c r="AK22" s="16">
        <f t="shared" si="25"/>
        <v>0</v>
      </c>
      <c r="AL22" s="16">
        <f t="shared" si="25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3"/>
        <v>0</v>
      </c>
      <c r="Y23" s="16">
        <f t="shared" si="23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>I27</f>
        <v>0</v>
      </c>
      <c r="K27" s="11">
        <f t="shared" ref="K27:AL27" si="27">J27</f>
        <v>0</v>
      </c>
      <c r="L27" s="11">
        <f t="shared" si="27"/>
        <v>0</v>
      </c>
      <c r="M27" s="11">
        <f t="shared" si="27"/>
        <v>0</v>
      </c>
      <c r="N27" s="11">
        <f t="shared" si="27"/>
        <v>0</v>
      </c>
      <c r="O27" s="11">
        <f t="shared" si="27"/>
        <v>0</v>
      </c>
      <c r="P27" s="11">
        <f t="shared" si="27"/>
        <v>0</v>
      </c>
      <c r="Q27" s="11">
        <f t="shared" si="27"/>
        <v>0</v>
      </c>
      <c r="R27" s="11">
        <f t="shared" si="27"/>
        <v>0</v>
      </c>
      <c r="S27" s="11">
        <f t="shared" si="27"/>
        <v>0</v>
      </c>
      <c r="T27" s="11">
        <f t="shared" si="27"/>
        <v>0</v>
      </c>
      <c r="U27" s="11">
        <f t="shared" si="27"/>
        <v>0</v>
      </c>
      <c r="V27" s="11">
        <f t="shared" si="27"/>
        <v>0</v>
      </c>
      <c r="W27" s="11">
        <f t="shared" si="27"/>
        <v>0</v>
      </c>
      <c r="X27" s="11">
        <f t="shared" si="27"/>
        <v>0</v>
      </c>
      <c r="Y27" s="11">
        <f t="shared" si="27"/>
        <v>0</v>
      </c>
      <c r="Z27" s="11">
        <f t="shared" si="27"/>
        <v>0</v>
      </c>
      <c r="AA27" s="11">
        <f t="shared" si="27"/>
        <v>0</v>
      </c>
      <c r="AB27" s="11">
        <f t="shared" si="27"/>
        <v>0</v>
      </c>
      <c r="AC27" s="11">
        <f t="shared" si="27"/>
        <v>0</v>
      </c>
      <c r="AD27" s="11">
        <f t="shared" si="27"/>
        <v>0</v>
      </c>
      <c r="AE27" s="11">
        <f t="shared" si="27"/>
        <v>0</v>
      </c>
      <c r="AF27" s="11">
        <f t="shared" si="27"/>
        <v>0</v>
      </c>
      <c r="AG27" s="11">
        <f t="shared" si="27"/>
        <v>0</v>
      </c>
      <c r="AH27" s="11">
        <f t="shared" si="27"/>
        <v>0</v>
      </c>
      <c r="AI27" s="11">
        <f t="shared" si="27"/>
        <v>0</v>
      </c>
      <c r="AJ27" s="11">
        <f t="shared" si="27"/>
        <v>0</v>
      </c>
      <c r="AK27" s="11">
        <f t="shared" si="27"/>
        <v>0</v>
      </c>
      <c r="AL27" s="11">
        <f t="shared" si="27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25000</v>
      </c>
      <c r="J28" s="11">
        <f>I28</f>
        <v>25000</v>
      </c>
      <c r="K28" s="11">
        <f>J28</f>
        <v>25000</v>
      </c>
      <c r="L28" s="11">
        <v>25000</v>
      </c>
      <c r="M28" s="11">
        <v>25000</v>
      </c>
      <c r="N28" s="11">
        <f>M28</f>
        <v>25000</v>
      </c>
      <c r="O28" s="11">
        <f t="shared" ref="O28:AL28" si="28">N28</f>
        <v>25000</v>
      </c>
      <c r="P28" s="11">
        <f t="shared" si="28"/>
        <v>25000</v>
      </c>
      <c r="Q28" s="11">
        <f t="shared" si="28"/>
        <v>25000</v>
      </c>
      <c r="R28" s="11">
        <f t="shared" si="28"/>
        <v>25000</v>
      </c>
      <c r="S28" s="11">
        <f t="shared" si="28"/>
        <v>25000</v>
      </c>
      <c r="T28" s="11">
        <f t="shared" si="28"/>
        <v>25000</v>
      </c>
      <c r="U28" s="11">
        <f t="shared" si="28"/>
        <v>25000</v>
      </c>
      <c r="V28" s="11">
        <f t="shared" si="28"/>
        <v>25000</v>
      </c>
      <c r="W28" s="11">
        <f t="shared" si="28"/>
        <v>25000</v>
      </c>
      <c r="X28" s="11">
        <f t="shared" si="28"/>
        <v>25000</v>
      </c>
      <c r="Y28" s="11">
        <f t="shared" si="28"/>
        <v>25000</v>
      </c>
      <c r="Z28" s="11">
        <f t="shared" si="28"/>
        <v>25000</v>
      </c>
      <c r="AA28" s="11">
        <f t="shared" si="28"/>
        <v>25000</v>
      </c>
      <c r="AB28" s="11">
        <f t="shared" si="28"/>
        <v>25000</v>
      </c>
      <c r="AC28" s="11">
        <f t="shared" si="28"/>
        <v>25000</v>
      </c>
      <c r="AD28" s="11">
        <f t="shared" si="28"/>
        <v>25000</v>
      </c>
      <c r="AE28" s="11">
        <f t="shared" si="28"/>
        <v>25000</v>
      </c>
      <c r="AF28" s="11">
        <f t="shared" si="28"/>
        <v>25000</v>
      </c>
      <c r="AG28" s="11">
        <f t="shared" si="28"/>
        <v>25000</v>
      </c>
      <c r="AH28" s="11">
        <f t="shared" si="28"/>
        <v>25000</v>
      </c>
      <c r="AI28" s="11">
        <f t="shared" si="28"/>
        <v>25000</v>
      </c>
      <c r="AJ28" s="11">
        <f t="shared" si="28"/>
        <v>25000</v>
      </c>
      <c r="AK28" s="11">
        <f t="shared" si="28"/>
        <v>25000</v>
      </c>
      <c r="AL28" s="11">
        <f t="shared" si="28"/>
        <v>25000</v>
      </c>
      <c r="AM28" s="11">
        <v>25000</v>
      </c>
      <c r="AO28" s="16">
        <f t="shared" si="20"/>
        <v>775000</v>
      </c>
      <c r="AP28" s="16">
        <f t="shared" si="21"/>
        <v>2226962.5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M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 t="shared" si="30"/>
        <v>0</v>
      </c>
      <c r="AO30" s="16">
        <f t="shared" si="20"/>
        <v>0</v>
      </c>
      <c r="AP30" s="16">
        <f t="shared" si="21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3">M32</f>
        <v>0</v>
      </c>
      <c r="O32" s="16">
        <f t="shared" si="33"/>
        <v>0</v>
      </c>
      <c r="P32" s="16">
        <f t="shared" si="33"/>
        <v>0</v>
      </c>
      <c r="Q32" s="16">
        <f t="shared" si="33"/>
        <v>0</v>
      </c>
      <c r="R32" s="16">
        <f t="shared" si="33"/>
        <v>0</v>
      </c>
      <c r="S32" s="16">
        <f t="shared" si="33"/>
        <v>0</v>
      </c>
      <c r="T32" s="16">
        <f t="shared" si="33"/>
        <v>0</v>
      </c>
      <c r="U32" s="16">
        <f t="shared" si="33"/>
        <v>0</v>
      </c>
      <c r="V32" s="16">
        <f t="shared" si="33"/>
        <v>0</v>
      </c>
      <c r="W32" s="16">
        <f t="shared" si="33"/>
        <v>0</v>
      </c>
      <c r="X32" s="16">
        <f t="shared" si="33"/>
        <v>0</v>
      </c>
      <c r="Y32" s="16">
        <f t="shared" si="33"/>
        <v>0</v>
      </c>
      <c r="Z32" s="16">
        <f t="shared" si="33"/>
        <v>0</v>
      </c>
      <c r="AA32" s="16">
        <f t="shared" si="33"/>
        <v>0</v>
      </c>
      <c r="AB32" s="16">
        <f t="shared" si="33"/>
        <v>0</v>
      </c>
      <c r="AC32" s="16">
        <f t="shared" si="32"/>
        <v>0</v>
      </c>
      <c r="AD32" s="16">
        <f t="shared" si="32"/>
        <v>0</v>
      </c>
      <c r="AE32" s="16">
        <f t="shared" si="32"/>
        <v>0</v>
      </c>
      <c r="AF32" s="16">
        <f t="shared" si="32"/>
        <v>0</v>
      </c>
      <c r="AG32" s="16">
        <f t="shared" si="32"/>
        <v>0</v>
      </c>
      <c r="AH32" s="16">
        <f t="shared" si="30"/>
        <v>0</v>
      </c>
      <c r="AI32" s="16">
        <f t="shared" si="30"/>
        <v>0</v>
      </c>
      <c r="AJ32" s="16">
        <f t="shared" si="30"/>
        <v>0</v>
      </c>
      <c r="AK32" s="16">
        <f t="shared" si="30"/>
        <v>0</v>
      </c>
      <c r="AL32" s="16">
        <f t="shared" si="30"/>
        <v>0</v>
      </c>
      <c r="AM32" s="16">
        <f t="shared" si="30"/>
        <v>0</v>
      </c>
      <c r="AO32" s="16">
        <f t="shared" si="20"/>
        <v>0</v>
      </c>
      <c r="AP32" s="16">
        <f t="shared" si="2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4">M33</f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si="34"/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 t="shared" si="30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7">I20-I84</f>
        <v>0</v>
      </c>
      <c r="J53" s="103">
        <f t="shared" si="37"/>
        <v>0</v>
      </c>
      <c r="K53" s="103">
        <f t="shared" si="37"/>
        <v>0</v>
      </c>
      <c r="L53" s="103">
        <f t="shared" si="37"/>
        <v>0</v>
      </c>
      <c r="M53" s="103">
        <f t="shared" si="37"/>
        <v>0</v>
      </c>
      <c r="N53" s="103">
        <f t="shared" si="37"/>
        <v>0</v>
      </c>
      <c r="O53" s="103">
        <f t="shared" si="37"/>
        <v>0</v>
      </c>
      <c r="P53" s="103">
        <f t="shared" si="37"/>
        <v>0</v>
      </c>
      <c r="Q53" s="103">
        <f t="shared" si="37"/>
        <v>0</v>
      </c>
      <c r="R53" s="103">
        <f t="shared" si="37"/>
        <v>0</v>
      </c>
      <c r="S53" s="103">
        <f t="shared" si="37"/>
        <v>0</v>
      </c>
      <c r="T53" s="103">
        <f t="shared" si="37"/>
        <v>0</v>
      </c>
      <c r="U53" s="103">
        <f t="shared" si="37"/>
        <v>0</v>
      </c>
      <c r="V53" s="103">
        <f t="shared" si="37"/>
        <v>0</v>
      </c>
      <c r="W53" s="103">
        <f t="shared" si="37"/>
        <v>0</v>
      </c>
      <c r="X53" s="103">
        <f t="shared" si="37"/>
        <v>0</v>
      </c>
      <c r="Y53" s="103">
        <f t="shared" si="37"/>
        <v>0</v>
      </c>
      <c r="Z53" s="103">
        <f t="shared" si="37"/>
        <v>0</v>
      </c>
      <c r="AA53" s="103">
        <f t="shared" si="37"/>
        <v>0</v>
      </c>
      <c r="AB53" s="103">
        <f t="shared" si="37"/>
        <v>0</v>
      </c>
      <c r="AC53" s="103">
        <f t="shared" si="37"/>
        <v>0</v>
      </c>
      <c r="AD53" s="103">
        <f t="shared" si="37"/>
        <v>0</v>
      </c>
      <c r="AE53" s="103">
        <f t="shared" si="37"/>
        <v>0</v>
      </c>
      <c r="AF53" s="103">
        <f t="shared" si="37"/>
        <v>0</v>
      </c>
      <c r="AG53" s="103">
        <f t="shared" si="37"/>
        <v>0</v>
      </c>
      <c r="AH53" s="103">
        <f t="shared" si="37"/>
        <v>0</v>
      </c>
      <c r="AI53" s="103">
        <f t="shared" si="37"/>
        <v>0</v>
      </c>
      <c r="AJ53" s="103">
        <f t="shared" si="37"/>
        <v>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0</v>
      </c>
      <c r="AP53" s="107">
        <f t="shared" ref="AP53:AP68" si="39">AO53*E53</f>
        <v>0</v>
      </c>
      <c r="AQ53" s="106">
        <f t="shared" ref="AQ53:AQ67" si="40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25000</v>
      </c>
      <c r="J55" s="103">
        <f>J11+J28-J86</f>
        <v>25000</v>
      </c>
      <c r="K55" s="103">
        <f>K11+K28-K86</f>
        <v>25000</v>
      </c>
      <c r="L55" s="103">
        <f t="shared" ref="L55:AA55" si="42">L11+L28-L86-L107</f>
        <v>25000</v>
      </c>
      <c r="M55" s="103">
        <f t="shared" si="42"/>
        <v>25000</v>
      </c>
      <c r="N55" s="103">
        <f t="shared" si="42"/>
        <v>25000</v>
      </c>
      <c r="O55" s="103">
        <f t="shared" si="42"/>
        <v>25000</v>
      </c>
      <c r="P55" s="103">
        <f t="shared" si="42"/>
        <v>25000</v>
      </c>
      <c r="Q55" s="103">
        <f t="shared" si="42"/>
        <v>25000</v>
      </c>
      <c r="R55" s="103">
        <f t="shared" si="42"/>
        <v>25000</v>
      </c>
      <c r="S55" s="103">
        <f t="shared" si="42"/>
        <v>25000</v>
      </c>
      <c r="T55" s="103">
        <f t="shared" si="42"/>
        <v>25000</v>
      </c>
      <c r="U55" s="103">
        <f t="shared" si="42"/>
        <v>25000</v>
      </c>
      <c r="V55" s="103">
        <f t="shared" si="42"/>
        <v>25000</v>
      </c>
      <c r="W55" s="103">
        <f t="shared" si="42"/>
        <v>25000</v>
      </c>
      <c r="X55" s="103">
        <f t="shared" si="42"/>
        <v>25000</v>
      </c>
      <c r="Y55" s="103">
        <f t="shared" si="42"/>
        <v>25000</v>
      </c>
      <c r="Z55" s="103">
        <f t="shared" si="42"/>
        <v>25000</v>
      </c>
      <c r="AA55" s="103">
        <f t="shared" si="42"/>
        <v>25000</v>
      </c>
      <c r="AB55" s="103">
        <f t="shared" ref="AB55:AM55" si="43">AB11+AB28-AB86</f>
        <v>25000</v>
      </c>
      <c r="AC55" s="103">
        <f t="shared" si="43"/>
        <v>25000</v>
      </c>
      <c r="AD55" s="103">
        <f t="shared" si="43"/>
        <v>25000</v>
      </c>
      <c r="AE55" s="103">
        <f t="shared" si="43"/>
        <v>25000</v>
      </c>
      <c r="AF55" s="103">
        <f t="shared" si="43"/>
        <v>25000</v>
      </c>
      <c r="AG55" s="103">
        <f t="shared" si="43"/>
        <v>25000</v>
      </c>
      <c r="AH55" s="103">
        <f t="shared" si="43"/>
        <v>25000</v>
      </c>
      <c r="AI55" s="103">
        <f t="shared" si="43"/>
        <v>25000</v>
      </c>
      <c r="AJ55" s="103">
        <f t="shared" si="43"/>
        <v>25000</v>
      </c>
      <c r="AK55" s="103">
        <f t="shared" si="43"/>
        <v>25000</v>
      </c>
      <c r="AL55" s="103">
        <f t="shared" si="43"/>
        <v>25000</v>
      </c>
      <c r="AM55" s="103">
        <f t="shared" si="43"/>
        <v>25000</v>
      </c>
      <c r="AO55" s="106">
        <f t="shared" si="38"/>
        <v>742250</v>
      </c>
      <c r="AP55" s="107">
        <f t="shared" si="39"/>
        <v>74225</v>
      </c>
      <c r="AQ55" s="106">
        <f t="shared" si="40"/>
        <v>7750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20000</v>
      </c>
      <c r="J65" s="103">
        <f t="shared" si="53"/>
        <v>20000</v>
      </c>
      <c r="K65" s="103">
        <f t="shared" si="53"/>
        <v>20000</v>
      </c>
      <c r="L65" s="103">
        <f t="shared" si="53"/>
        <v>20000</v>
      </c>
      <c r="M65" s="103">
        <f t="shared" si="53"/>
        <v>20000</v>
      </c>
      <c r="N65" s="103">
        <f t="shared" si="53"/>
        <v>20000</v>
      </c>
      <c r="O65" s="103">
        <f t="shared" si="53"/>
        <v>10000</v>
      </c>
      <c r="P65" s="103">
        <f t="shared" si="53"/>
        <v>10000</v>
      </c>
      <c r="Q65" s="103">
        <f t="shared" si="53"/>
        <v>10000</v>
      </c>
      <c r="R65" s="103">
        <f t="shared" si="53"/>
        <v>10000</v>
      </c>
      <c r="S65" s="103">
        <f t="shared" si="53"/>
        <v>10000</v>
      </c>
      <c r="T65" s="103">
        <f t="shared" si="53"/>
        <v>10000</v>
      </c>
      <c r="U65" s="103">
        <f t="shared" si="53"/>
        <v>10000</v>
      </c>
      <c r="V65" s="103">
        <f t="shared" si="53"/>
        <v>10000</v>
      </c>
      <c r="W65" s="103">
        <f t="shared" si="53"/>
        <v>10000</v>
      </c>
      <c r="X65" s="103">
        <f t="shared" si="53"/>
        <v>10000</v>
      </c>
      <c r="Y65" s="103">
        <f t="shared" si="53"/>
        <v>10000</v>
      </c>
      <c r="Z65" s="103">
        <f t="shared" si="53"/>
        <v>10000</v>
      </c>
      <c r="AA65" s="103">
        <f t="shared" si="53"/>
        <v>10000</v>
      </c>
      <c r="AB65" s="103">
        <f t="shared" si="53"/>
        <v>10000</v>
      </c>
      <c r="AC65" s="103">
        <f t="shared" si="53"/>
        <v>10000</v>
      </c>
      <c r="AD65" s="103">
        <f t="shared" si="53"/>
        <v>10000</v>
      </c>
      <c r="AE65" s="103">
        <f t="shared" si="53"/>
        <v>10000</v>
      </c>
      <c r="AF65" s="103">
        <f t="shared" si="53"/>
        <v>10000</v>
      </c>
      <c r="AG65" s="103">
        <f t="shared" si="53"/>
        <v>10000</v>
      </c>
      <c r="AH65" s="103">
        <f t="shared" si="53"/>
        <v>10000</v>
      </c>
      <c r="AI65" s="103">
        <f t="shared" si="53"/>
        <v>10000</v>
      </c>
      <c r="AJ65" s="103">
        <f t="shared" si="53"/>
        <v>20000</v>
      </c>
      <c r="AK65" s="103">
        <f t="shared" si="53"/>
        <v>20000</v>
      </c>
      <c r="AL65" s="103">
        <f t="shared" si="53"/>
        <v>20000</v>
      </c>
      <c r="AM65" s="103">
        <f t="shared" si="53"/>
        <v>20000</v>
      </c>
      <c r="AO65" s="106">
        <f t="shared" si="38"/>
        <v>385900</v>
      </c>
      <c r="AP65" s="107">
        <f t="shared" si="39"/>
        <v>38590</v>
      </c>
      <c r="AQ65" s="106">
        <f t="shared" si="40"/>
        <v>4100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0</v>
      </c>
      <c r="AP66" s="107">
        <f t="shared" si="39"/>
        <v>0</v>
      </c>
      <c r="AQ66" s="106">
        <f t="shared" si="40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35000</v>
      </c>
      <c r="P69" s="112">
        <f t="shared" si="56"/>
        <v>35000</v>
      </c>
      <c r="Q69" s="112">
        <f t="shared" si="56"/>
        <v>35000</v>
      </c>
      <c r="R69" s="112">
        <f t="shared" si="56"/>
        <v>35000</v>
      </c>
      <c r="S69" s="112">
        <f t="shared" si="56"/>
        <v>35000</v>
      </c>
      <c r="T69" s="112">
        <f t="shared" si="56"/>
        <v>35000</v>
      </c>
      <c r="U69" s="112">
        <f t="shared" si="56"/>
        <v>35000</v>
      </c>
      <c r="V69" s="112">
        <f t="shared" si="56"/>
        <v>35000</v>
      </c>
      <c r="W69" s="112">
        <f t="shared" si="56"/>
        <v>35000</v>
      </c>
      <c r="X69" s="112">
        <f t="shared" si="56"/>
        <v>35000</v>
      </c>
      <c r="Y69" s="112">
        <f t="shared" si="56"/>
        <v>35000</v>
      </c>
      <c r="Z69" s="112">
        <f t="shared" si="56"/>
        <v>35000</v>
      </c>
      <c r="AA69" s="112">
        <f t="shared" si="56"/>
        <v>35000</v>
      </c>
      <c r="AB69" s="112">
        <f t="shared" si="56"/>
        <v>35000</v>
      </c>
      <c r="AC69" s="112">
        <f t="shared" si="56"/>
        <v>35000</v>
      </c>
      <c r="AD69" s="112">
        <f t="shared" si="56"/>
        <v>35000</v>
      </c>
      <c r="AE69" s="112">
        <f t="shared" si="56"/>
        <v>35000</v>
      </c>
      <c r="AF69" s="112">
        <f t="shared" si="56"/>
        <v>35000</v>
      </c>
      <c r="AG69" s="112">
        <f t="shared" si="56"/>
        <v>35000</v>
      </c>
      <c r="AH69" s="112">
        <f t="shared" si="56"/>
        <v>35000</v>
      </c>
      <c r="AI69" s="112">
        <f t="shared" si="56"/>
        <v>35000</v>
      </c>
      <c r="AJ69" s="112">
        <f t="shared" si="56"/>
        <v>45000</v>
      </c>
      <c r="AK69" s="112">
        <f t="shared" si="56"/>
        <v>45000</v>
      </c>
      <c r="AL69" s="112">
        <f t="shared" si="56"/>
        <v>45000</v>
      </c>
      <c r="AM69" s="112">
        <f>SUM(AM53:AM68)</f>
        <v>45000</v>
      </c>
      <c r="AO69" s="112">
        <f>SUM(AO53:AO68)</f>
        <v>1128150</v>
      </c>
      <c r="AP69" s="113">
        <f>SUM(AP53:AP68)</f>
        <v>112815</v>
      </c>
      <c r="AQ69" s="112">
        <f>SUM(AQ53:AQ68)</f>
        <v>11850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34650</v>
      </c>
      <c r="P81" s="106">
        <f t="shared" si="57"/>
        <v>34650</v>
      </c>
      <c r="Q81" s="106">
        <f t="shared" si="57"/>
        <v>34650</v>
      </c>
      <c r="R81" s="106">
        <f t="shared" si="57"/>
        <v>34650</v>
      </c>
      <c r="S81" s="106">
        <f t="shared" si="57"/>
        <v>34650</v>
      </c>
      <c r="T81" s="106">
        <f t="shared" si="57"/>
        <v>34650</v>
      </c>
      <c r="U81" s="106">
        <f t="shared" si="57"/>
        <v>34650</v>
      </c>
      <c r="V81" s="106">
        <f t="shared" si="57"/>
        <v>34650</v>
      </c>
      <c r="W81" s="106">
        <f t="shared" si="57"/>
        <v>34650</v>
      </c>
      <c r="X81" s="106">
        <f t="shared" si="57"/>
        <v>34650</v>
      </c>
      <c r="Y81" s="106">
        <f t="shared" si="57"/>
        <v>34650</v>
      </c>
      <c r="Z81" s="106">
        <f t="shared" si="57"/>
        <v>34650</v>
      </c>
      <c r="AA81" s="106">
        <f t="shared" si="57"/>
        <v>34650</v>
      </c>
      <c r="AB81" s="106">
        <f t="shared" si="57"/>
        <v>34650</v>
      </c>
      <c r="AC81" s="106">
        <f t="shared" si="57"/>
        <v>34650</v>
      </c>
      <c r="AD81" s="106">
        <f t="shared" si="57"/>
        <v>34650</v>
      </c>
      <c r="AE81" s="106">
        <f t="shared" si="57"/>
        <v>34650</v>
      </c>
      <c r="AF81" s="106">
        <f t="shared" si="57"/>
        <v>34650</v>
      </c>
      <c r="AG81" s="106">
        <f t="shared" si="57"/>
        <v>34650</v>
      </c>
      <c r="AH81" s="106">
        <f t="shared" si="57"/>
        <v>34650</v>
      </c>
      <c r="AI81" s="106">
        <f t="shared" si="57"/>
        <v>34650</v>
      </c>
      <c r="AJ81" s="106">
        <f t="shared" si="57"/>
        <v>44550</v>
      </c>
      <c r="AK81" s="106">
        <f t="shared" si="57"/>
        <v>44550</v>
      </c>
      <c r="AL81" s="106">
        <f t="shared" si="57"/>
        <v>44550</v>
      </c>
      <c r="AM81" s="106">
        <f t="shared" si="57"/>
        <v>44550</v>
      </c>
      <c r="AO81" s="106">
        <f>SUM(I81:AN81)</f>
        <v>1173150</v>
      </c>
      <c r="AP81" s="107">
        <f>AP17+AP34+AP37+AP40+AP69+AP72+AP75-AP99-AP102-AP106-AP112-AP116</f>
        <v>3324187.5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80" t="s">
        <v>79</v>
      </c>
      <c r="AL118" s="181"/>
      <c r="AM118" s="181"/>
      <c r="AN118" s="181"/>
      <c r="AO118" s="181"/>
      <c r="AP118" s="182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410000</v>
      </c>
      <c r="AP120" s="71">
        <f>AP17</f>
        <v>984409.99999999988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1128150</v>
      </c>
      <c r="AP124" s="71">
        <f>AP69</f>
        <v>112815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1173150</v>
      </c>
      <c r="AP128" s="71">
        <f>AP81+AP49</f>
        <v>3324187.5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1185000</v>
      </c>
      <c r="AP129" s="71">
        <f>AO129*G81</f>
        <v>47400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3371587.5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11850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0.8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0.8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0.8" hidden="1" thickBot="1" x14ac:dyDescent="0.25">
      <c r="AM148" s="1">
        <v>0</v>
      </c>
    </row>
    <row r="149" spans="3:41" ht="10.8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hidden="1" thickBot="1" x14ac:dyDescent="0.25">
      <c r="AA160" s="17"/>
    </row>
    <row r="161" spans="3:41" ht="10.8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0.8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J89" activePane="bottomRight" state="frozen"/>
      <selection activeCell="A4" sqref="A4"/>
      <selection pane="topRight" activeCell="I4" sqref="I4"/>
      <selection pane="bottomLeft" activeCell="A8" sqref="A8"/>
      <selection pane="bottomRight" activeCell="AK118" sqref="AK118:AP118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7" width="7.6640625" style="1" customWidth="1"/>
    <col min="38" max="38" width="9" style="1" customWidth="1"/>
    <col min="39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210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14000</v>
      </c>
      <c r="J11" s="11">
        <f t="shared" ref="J11:K14" si="4">I11</f>
        <v>14000</v>
      </c>
      <c r="K11" s="11">
        <f t="shared" si="4"/>
        <v>14000</v>
      </c>
      <c r="L11" s="11">
        <f t="shared" ref="L11:AL11" si="5">K11</f>
        <v>14000</v>
      </c>
      <c r="M11" s="11">
        <f t="shared" si="5"/>
        <v>14000</v>
      </c>
      <c r="N11" s="11">
        <f t="shared" si="5"/>
        <v>14000</v>
      </c>
      <c r="O11" s="11">
        <f t="shared" si="5"/>
        <v>14000</v>
      </c>
      <c r="P11" s="11">
        <f t="shared" si="5"/>
        <v>14000</v>
      </c>
      <c r="Q11" s="11">
        <f t="shared" si="5"/>
        <v>14000</v>
      </c>
      <c r="R11" s="11">
        <f t="shared" si="5"/>
        <v>14000</v>
      </c>
      <c r="S11" s="11">
        <f t="shared" si="5"/>
        <v>14000</v>
      </c>
      <c r="T11" s="11">
        <f t="shared" si="5"/>
        <v>14000</v>
      </c>
      <c r="U11" s="11">
        <f t="shared" si="5"/>
        <v>14000</v>
      </c>
      <c r="V11" s="11">
        <f t="shared" si="5"/>
        <v>14000</v>
      </c>
      <c r="W11" s="11">
        <f t="shared" si="5"/>
        <v>14000</v>
      </c>
      <c r="X11" s="11">
        <f t="shared" si="5"/>
        <v>14000</v>
      </c>
      <c r="Y11" s="11">
        <f t="shared" si="5"/>
        <v>14000</v>
      </c>
      <c r="Z11" s="11">
        <f t="shared" si="5"/>
        <v>14000</v>
      </c>
      <c r="AA11" s="11"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14000</v>
      </c>
      <c r="AO11" s="16">
        <f t="shared" si="2"/>
        <v>266000</v>
      </c>
      <c r="AP11" s="16">
        <f t="shared" si="3"/>
        <v>671118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6000</v>
      </c>
      <c r="J13" s="11">
        <f t="shared" si="4"/>
        <v>6000</v>
      </c>
      <c r="K13" s="11">
        <f t="shared" si="4"/>
        <v>6000</v>
      </c>
      <c r="L13" s="11">
        <f t="shared" ref="L13:U13" si="9">K13</f>
        <v>6000</v>
      </c>
      <c r="M13" s="11">
        <f t="shared" si="9"/>
        <v>6000</v>
      </c>
      <c r="N13" s="11">
        <f t="shared" si="9"/>
        <v>6000</v>
      </c>
      <c r="O13" s="11">
        <f t="shared" si="9"/>
        <v>6000</v>
      </c>
      <c r="P13" s="11">
        <f t="shared" si="9"/>
        <v>6000</v>
      </c>
      <c r="Q13" s="11">
        <f t="shared" si="9"/>
        <v>6000</v>
      </c>
      <c r="R13" s="11">
        <f t="shared" si="9"/>
        <v>6000</v>
      </c>
      <c r="S13" s="11">
        <f t="shared" si="9"/>
        <v>6000</v>
      </c>
      <c r="T13" s="11">
        <f t="shared" si="9"/>
        <v>6000</v>
      </c>
      <c r="U13" s="11">
        <f t="shared" si="9"/>
        <v>6000</v>
      </c>
      <c r="V13" s="11">
        <f>U13</f>
        <v>6000</v>
      </c>
      <c r="W13" s="11">
        <f>V13</f>
        <v>6000</v>
      </c>
      <c r="X13" s="11">
        <f>W13</f>
        <v>6000</v>
      </c>
      <c r="Y13" s="11">
        <f>X13</f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>AB13</f>
        <v>6000</v>
      </c>
      <c r="AD13" s="11">
        <f t="shared" ref="AD13:AL13" si="10">AC13</f>
        <v>6000</v>
      </c>
      <c r="AE13" s="11">
        <f t="shared" si="10"/>
        <v>6000</v>
      </c>
      <c r="AF13" s="11">
        <f t="shared" si="10"/>
        <v>6000</v>
      </c>
      <c r="AG13" s="11">
        <f t="shared" si="10"/>
        <v>6000</v>
      </c>
      <c r="AH13" s="11">
        <f t="shared" si="10"/>
        <v>6000</v>
      </c>
      <c r="AI13" s="11">
        <f t="shared" si="10"/>
        <v>6000</v>
      </c>
      <c r="AJ13" s="11">
        <f t="shared" si="10"/>
        <v>6000</v>
      </c>
      <c r="AK13" s="11">
        <f t="shared" si="10"/>
        <v>6000</v>
      </c>
      <c r="AL13" s="11">
        <f t="shared" si="10"/>
        <v>6000</v>
      </c>
      <c r="AM13" s="11">
        <v>6000</v>
      </c>
      <c r="AO13" s="16">
        <f t="shared" si="2"/>
        <v>186000</v>
      </c>
      <c r="AP13" s="16">
        <f t="shared" si="3"/>
        <v>469278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 t="shared" si="11"/>
        <v>0</v>
      </c>
      <c r="M15" s="11">
        <f t="shared" si="11"/>
        <v>0</v>
      </c>
      <c r="N15" s="11">
        <f t="shared" si="11"/>
        <v>0</v>
      </c>
      <c r="O15" s="11">
        <v>0</v>
      </c>
      <c r="P15" s="11">
        <f>O15</f>
        <v>0</v>
      </c>
      <c r="Q15" s="11">
        <f t="shared" si="12"/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3"/>
        <v>0</v>
      </c>
      <c r="AA15" s="11">
        <f t="shared" si="13"/>
        <v>0</v>
      </c>
      <c r="AB15" s="11">
        <f>AA15</f>
        <v>0</v>
      </c>
      <c r="AC15" s="11">
        <f>AB15</f>
        <v>0</v>
      </c>
      <c r="AD15" s="11">
        <f t="shared" ref="AD15:AI16" si="15">AC15</f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6000</v>
      </c>
      <c r="AB17" s="58">
        <f t="shared" si="16"/>
        <v>6000</v>
      </c>
      <c r="AC17" s="58">
        <f t="shared" si="16"/>
        <v>6000</v>
      </c>
      <c r="AD17" s="58">
        <f t="shared" si="16"/>
        <v>6000</v>
      </c>
      <c r="AE17" s="58">
        <f t="shared" si="16"/>
        <v>6000</v>
      </c>
      <c r="AF17" s="58">
        <f t="shared" si="16"/>
        <v>6000</v>
      </c>
      <c r="AG17" s="58">
        <f t="shared" si="16"/>
        <v>6000</v>
      </c>
      <c r="AH17" s="58">
        <f t="shared" si="16"/>
        <v>6000</v>
      </c>
      <c r="AI17" s="58">
        <f t="shared" si="16"/>
        <v>6000</v>
      </c>
      <c r="AJ17" s="58">
        <f t="shared" si="16"/>
        <v>6000</v>
      </c>
      <c r="AK17" s="58">
        <f t="shared" si="16"/>
        <v>6000</v>
      </c>
      <c r="AL17" s="58">
        <f t="shared" si="16"/>
        <v>6000</v>
      </c>
      <c r="AM17" s="58">
        <f t="shared" si="16"/>
        <v>20000</v>
      </c>
      <c r="AO17" s="20">
        <f>SUM(AO10:AO16)</f>
        <v>452000</v>
      </c>
      <c r="AP17" s="20">
        <f>SUM(AP10:AP16)</f>
        <v>1140396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2.5499999999999998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Y23" si="22">U21</f>
        <v>0</v>
      </c>
      <c r="W21" s="16">
        <f t="shared" si="22"/>
        <v>0</v>
      </c>
      <c r="X21" s="16">
        <f t="shared" si="22"/>
        <v>0</v>
      </c>
      <c r="Y21" s="16">
        <f t="shared" si="22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8520</v>
      </c>
      <c r="J28" s="11">
        <f>I28</f>
        <v>8520</v>
      </c>
      <c r="K28" s="11">
        <f t="shared" ref="K28:AM28" si="27">J28</f>
        <v>8520</v>
      </c>
      <c r="L28" s="11">
        <f t="shared" si="27"/>
        <v>8520</v>
      </c>
      <c r="M28" s="11">
        <f t="shared" si="27"/>
        <v>8520</v>
      </c>
      <c r="N28" s="11">
        <f t="shared" si="27"/>
        <v>8520</v>
      </c>
      <c r="O28" s="11">
        <f t="shared" si="27"/>
        <v>8520</v>
      </c>
      <c r="P28" s="11">
        <f t="shared" si="27"/>
        <v>8520</v>
      </c>
      <c r="Q28" s="11">
        <f t="shared" si="27"/>
        <v>8520</v>
      </c>
      <c r="R28" s="11">
        <f t="shared" si="27"/>
        <v>8520</v>
      </c>
      <c r="S28" s="11">
        <f t="shared" si="27"/>
        <v>8520</v>
      </c>
      <c r="T28" s="11">
        <f t="shared" si="27"/>
        <v>8520</v>
      </c>
      <c r="U28" s="11">
        <f t="shared" si="27"/>
        <v>8520</v>
      </c>
      <c r="V28" s="11">
        <f t="shared" si="27"/>
        <v>8520</v>
      </c>
      <c r="W28" s="11">
        <f t="shared" si="27"/>
        <v>8520</v>
      </c>
      <c r="X28" s="11">
        <f t="shared" si="27"/>
        <v>8520</v>
      </c>
      <c r="Y28" s="11">
        <f t="shared" si="27"/>
        <v>8520</v>
      </c>
      <c r="Z28" s="11">
        <f t="shared" si="27"/>
        <v>8520</v>
      </c>
      <c r="AA28" s="11">
        <f t="shared" si="27"/>
        <v>8520</v>
      </c>
      <c r="AB28" s="11">
        <f t="shared" si="27"/>
        <v>8520</v>
      </c>
      <c r="AC28" s="11">
        <f t="shared" si="27"/>
        <v>8520</v>
      </c>
      <c r="AD28" s="11">
        <f t="shared" si="27"/>
        <v>8520</v>
      </c>
      <c r="AE28" s="11">
        <f t="shared" si="27"/>
        <v>8520</v>
      </c>
      <c r="AF28" s="11">
        <f t="shared" si="27"/>
        <v>8520</v>
      </c>
      <c r="AG28" s="11">
        <f t="shared" si="27"/>
        <v>8520</v>
      </c>
      <c r="AH28" s="11">
        <f t="shared" si="27"/>
        <v>8520</v>
      </c>
      <c r="AI28" s="11">
        <f t="shared" si="27"/>
        <v>8520</v>
      </c>
      <c r="AJ28" s="11">
        <f t="shared" si="27"/>
        <v>8520</v>
      </c>
      <c r="AK28" s="11">
        <f t="shared" si="27"/>
        <v>8520</v>
      </c>
      <c r="AL28" s="11">
        <f t="shared" si="27"/>
        <v>8520</v>
      </c>
      <c r="AM28" s="11">
        <f t="shared" si="27"/>
        <v>8520</v>
      </c>
      <c r="AO28" s="16">
        <f t="shared" si="20"/>
        <v>264120</v>
      </c>
      <c r="AP28" s="16">
        <f t="shared" si="21"/>
        <v>790643.22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1900</v>
      </c>
      <c r="J30" s="11">
        <f t="shared" ref="J30:AF30" si="28">I30</f>
        <v>1900</v>
      </c>
      <c r="K30" s="11">
        <f t="shared" si="28"/>
        <v>1900</v>
      </c>
      <c r="L30" s="11">
        <f t="shared" si="28"/>
        <v>1900</v>
      </c>
      <c r="M30" s="11">
        <f t="shared" si="28"/>
        <v>1900</v>
      </c>
      <c r="N30" s="11">
        <f t="shared" si="28"/>
        <v>1900</v>
      </c>
      <c r="O30" s="11">
        <f t="shared" si="28"/>
        <v>1900</v>
      </c>
      <c r="P30" s="11">
        <f t="shared" si="28"/>
        <v>1900</v>
      </c>
      <c r="Q30" s="11">
        <f t="shared" si="28"/>
        <v>1900</v>
      </c>
      <c r="R30" s="11">
        <f t="shared" si="28"/>
        <v>1900</v>
      </c>
      <c r="S30" s="11">
        <f t="shared" si="28"/>
        <v>1900</v>
      </c>
      <c r="T30" s="11">
        <f t="shared" si="28"/>
        <v>1900</v>
      </c>
      <c r="U30" s="11">
        <f t="shared" si="28"/>
        <v>1900</v>
      </c>
      <c r="V30" s="11">
        <f t="shared" si="28"/>
        <v>1900</v>
      </c>
      <c r="W30" s="11">
        <f t="shared" si="28"/>
        <v>1900</v>
      </c>
      <c r="X30" s="11">
        <f t="shared" si="28"/>
        <v>1900</v>
      </c>
      <c r="Y30" s="11">
        <f t="shared" si="28"/>
        <v>1900</v>
      </c>
      <c r="Z30" s="11">
        <f t="shared" si="28"/>
        <v>1900</v>
      </c>
      <c r="AA30" s="11">
        <f t="shared" si="28"/>
        <v>1900</v>
      </c>
      <c r="AB30" s="11">
        <f t="shared" si="28"/>
        <v>1900</v>
      </c>
      <c r="AC30" s="11">
        <f t="shared" si="28"/>
        <v>1900</v>
      </c>
      <c r="AD30" s="11">
        <f t="shared" si="28"/>
        <v>1900</v>
      </c>
      <c r="AE30" s="11">
        <f t="shared" si="28"/>
        <v>1900</v>
      </c>
      <c r="AF30" s="11">
        <f t="shared" si="28"/>
        <v>1900</v>
      </c>
      <c r="AG30" s="11">
        <f>AF30</f>
        <v>1900</v>
      </c>
      <c r="AH30" s="11">
        <f t="shared" ref="AH30:AM33" si="29">AG30</f>
        <v>1900</v>
      </c>
      <c r="AI30" s="11">
        <f t="shared" si="29"/>
        <v>1900</v>
      </c>
      <c r="AJ30" s="11">
        <f t="shared" si="29"/>
        <v>1900</v>
      </c>
      <c r="AK30" s="11">
        <f t="shared" si="29"/>
        <v>1900</v>
      </c>
      <c r="AL30" s="11">
        <f t="shared" si="29"/>
        <v>1900</v>
      </c>
      <c r="AM30" s="11">
        <f t="shared" si="29"/>
        <v>1900</v>
      </c>
      <c r="AO30" s="16">
        <f t="shared" si="20"/>
        <v>58900</v>
      </c>
      <c r="AP30" s="16">
        <f t="shared" si="21"/>
        <v>176317.15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14580</v>
      </c>
      <c r="J32" s="16">
        <f>I32</f>
        <v>14580</v>
      </c>
      <c r="K32" s="16">
        <f t="shared" ref="K32:AM32" si="32">J32</f>
        <v>14580</v>
      </c>
      <c r="L32" s="16">
        <f t="shared" si="32"/>
        <v>14580</v>
      </c>
      <c r="M32" s="16">
        <f t="shared" si="32"/>
        <v>14580</v>
      </c>
      <c r="N32" s="16">
        <f t="shared" si="32"/>
        <v>14580</v>
      </c>
      <c r="O32" s="16">
        <f t="shared" si="32"/>
        <v>14580</v>
      </c>
      <c r="P32" s="16">
        <f t="shared" si="32"/>
        <v>14580</v>
      </c>
      <c r="Q32" s="16">
        <f t="shared" si="32"/>
        <v>14580</v>
      </c>
      <c r="R32" s="16">
        <f t="shared" si="32"/>
        <v>14580</v>
      </c>
      <c r="S32" s="16">
        <f t="shared" si="32"/>
        <v>14580</v>
      </c>
      <c r="T32" s="16">
        <f t="shared" si="32"/>
        <v>14580</v>
      </c>
      <c r="U32" s="16">
        <f t="shared" si="32"/>
        <v>14580</v>
      </c>
      <c r="V32" s="16">
        <f t="shared" si="32"/>
        <v>14580</v>
      </c>
      <c r="W32" s="16">
        <f t="shared" si="32"/>
        <v>14580</v>
      </c>
      <c r="X32" s="16">
        <f t="shared" si="32"/>
        <v>14580</v>
      </c>
      <c r="Y32" s="16">
        <f t="shared" si="32"/>
        <v>14580</v>
      </c>
      <c r="Z32" s="16">
        <f t="shared" si="32"/>
        <v>14580</v>
      </c>
      <c r="AA32" s="16">
        <f t="shared" si="32"/>
        <v>14580</v>
      </c>
      <c r="AB32" s="16">
        <f t="shared" si="32"/>
        <v>14580</v>
      </c>
      <c r="AC32" s="16">
        <f t="shared" si="32"/>
        <v>14580</v>
      </c>
      <c r="AD32" s="16">
        <f t="shared" si="32"/>
        <v>14580</v>
      </c>
      <c r="AE32" s="16">
        <f t="shared" si="32"/>
        <v>14580</v>
      </c>
      <c r="AF32" s="16">
        <f t="shared" si="32"/>
        <v>14580</v>
      </c>
      <c r="AG32" s="16">
        <f t="shared" si="32"/>
        <v>14580</v>
      </c>
      <c r="AH32" s="16">
        <f t="shared" si="32"/>
        <v>14580</v>
      </c>
      <c r="AI32" s="16">
        <f t="shared" si="32"/>
        <v>14580</v>
      </c>
      <c r="AJ32" s="16">
        <f t="shared" si="32"/>
        <v>14580</v>
      </c>
      <c r="AK32" s="16">
        <f t="shared" si="32"/>
        <v>14580</v>
      </c>
      <c r="AL32" s="16">
        <f t="shared" si="32"/>
        <v>14580</v>
      </c>
      <c r="AM32" s="16">
        <f t="shared" si="32"/>
        <v>14580</v>
      </c>
      <c r="AO32" s="16">
        <f t="shared" si="20"/>
        <v>451980</v>
      </c>
      <c r="AP32" s="16">
        <f t="shared" si="21"/>
        <v>1353002.13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25000</v>
      </c>
      <c r="Q34" s="58">
        <f t="shared" si="34"/>
        <v>25000</v>
      </c>
      <c r="R34" s="58">
        <f t="shared" si="34"/>
        <v>25000</v>
      </c>
      <c r="S34" s="58">
        <f t="shared" si="34"/>
        <v>25000</v>
      </c>
      <c r="T34" s="58">
        <f t="shared" si="34"/>
        <v>25000</v>
      </c>
      <c r="U34" s="58">
        <f t="shared" si="34"/>
        <v>25000</v>
      </c>
      <c r="V34" s="58">
        <f t="shared" si="34"/>
        <v>25000</v>
      </c>
      <c r="W34" s="58">
        <f t="shared" si="34"/>
        <v>25000</v>
      </c>
      <c r="X34" s="58">
        <f t="shared" si="34"/>
        <v>25000</v>
      </c>
      <c r="Y34" s="58">
        <f t="shared" si="34"/>
        <v>25000</v>
      </c>
      <c r="Z34" s="58">
        <f t="shared" si="34"/>
        <v>25000</v>
      </c>
      <c r="AA34" s="58">
        <f t="shared" si="34"/>
        <v>25000</v>
      </c>
      <c r="AB34" s="58">
        <f t="shared" si="34"/>
        <v>25000</v>
      </c>
      <c r="AC34" s="58">
        <f t="shared" si="34"/>
        <v>25000</v>
      </c>
      <c r="AD34" s="58">
        <f t="shared" si="34"/>
        <v>25000</v>
      </c>
      <c r="AE34" s="58">
        <f t="shared" si="34"/>
        <v>25000</v>
      </c>
      <c r="AF34" s="58">
        <f t="shared" si="34"/>
        <v>25000</v>
      </c>
      <c r="AG34" s="58">
        <f t="shared" si="34"/>
        <v>25000</v>
      </c>
      <c r="AH34" s="58">
        <f t="shared" si="34"/>
        <v>25000</v>
      </c>
      <c r="AI34" s="58">
        <f t="shared" si="34"/>
        <v>25000</v>
      </c>
      <c r="AJ34" s="58">
        <f t="shared" si="34"/>
        <v>25000</v>
      </c>
      <c r="AK34" s="58">
        <f t="shared" si="34"/>
        <v>25000</v>
      </c>
      <c r="AL34" s="58">
        <f t="shared" si="34"/>
        <v>25000</v>
      </c>
      <c r="AM34" s="58">
        <f t="shared" si="34"/>
        <v>25000</v>
      </c>
      <c r="AO34" s="20">
        <f>SUM(AO20:AO33)</f>
        <v>775000</v>
      </c>
      <c r="AP34" s="20">
        <f>SUM(AP20:AP33)</f>
        <v>2319962.5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hidden="1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6">I20-I84</f>
        <v>0</v>
      </c>
      <c r="J53" s="103">
        <f t="shared" si="36"/>
        <v>0</v>
      </c>
      <c r="K53" s="103">
        <f t="shared" si="36"/>
        <v>0</v>
      </c>
      <c r="L53" s="103">
        <f t="shared" si="36"/>
        <v>0</v>
      </c>
      <c r="M53" s="103">
        <f t="shared" si="36"/>
        <v>0</v>
      </c>
      <c r="N53" s="103">
        <f t="shared" si="36"/>
        <v>0</v>
      </c>
      <c r="O53" s="103">
        <f t="shared" si="36"/>
        <v>0</v>
      </c>
      <c r="P53" s="103">
        <f t="shared" si="36"/>
        <v>0</v>
      </c>
      <c r="Q53" s="103">
        <f t="shared" si="36"/>
        <v>0</v>
      </c>
      <c r="R53" s="103">
        <f t="shared" si="36"/>
        <v>0</v>
      </c>
      <c r="S53" s="103">
        <f t="shared" si="36"/>
        <v>0</v>
      </c>
      <c r="T53" s="103">
        <f t="shared" si="36"/>
        <v>0</v>
      </c>
      <c r="U53" s="103">
        <f t="shared" si="36"/>
        <v>0</v>
      </c>
      <c r="V53" s="103">
        <f t="shared" si="36"/>
        <v>0</v>
      </c>
      <c r="W53" s="103">
        <f t="shared" si="36"/>
        <v>0</v>
      </c>
      <c r="X53" s="103">
        <f t="shared" si="36"/>
        <v>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0</v>
      </c>
      <c r="AD53" s="103">
        <f t="shared" si="36"/>
        <v>0</v>
      </c>
      <c r="AE53" s="103">
        <f t="shared" si="36"/>
        <v>0</v>
      </c>
      <c r="AF53" s="103">
        <f t="shared" si="36"/>
        <v>0</v>
      </c>
      <c r="AG53" s="103">
        <f t="shared" si="36"/>
        <v>0</v>
      </c>
      <c r="AH53" s="103">
        <f t="shared" si="36"/>
        <v>0</v>
      </c>
      <c r="AI53" s="103">
        <f t="shared" si="36"/>
        <v>0</v>
      </c>
      <c r="AJ53" s="103">
        <f t="shared" si="36"/>
        <v>0</v>
      </c>
      <c r="AK53" s="103">
        <f t="shared" si="36"/>
        <v>0</v>
      </c>
      <c r="AL53" s="103">
        <f t="shared" si="36"/>
        <v>0</v>
      </c>
      <c r="AM53" s="103">
        <f t="shared" si="36"/>
        <v>0</v>
      </c>
      <c r="AO53" s="106">
        <f t="shared" ref="AO53:AO66" si="37">SUM(I53:AL53)-AQ53</f>
        <v>0</v>
      </c>
      <c r="AP53" s="107">
        <f t="shared" ref="AP53:AP68" si="38">AO53*E53</f>
        <v>0</v>
      </c>
      <c r="AQ53" s="106">
        <f t="shared" ref="AQ53:AQ67" si="39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22520</v>
      </c>
      <c r="J55" s="103">
        <f>J11+J28-J86</f>
        <v>22520</v>
      </c>
      <c r="K55" s="103">
        <f>K11+K28-K86</f>
        <v>22520</v>
      </c>
      <c r="L55" s="103">
        <f t="shared" ref="L55:AA55" si="41">L11+L28-L86-L107</f>
        <v>22520</v>
      </c>
      <c r="M55" s="103">
        <f t="shared" si="41"/>
        <v>22520</v>
      </c>
      <c r="N55" s="103">
        <f t="shared" si="41"/>
        <v>22520</v>
      </c>
      <c r="O55" s="103">
        <f t="shared" si="41"/>
        <v>22520</v>
      </c>
      <c r="P55" s="103">
        <f t="shared" si="41"/>
        <v>22520</v>
      </c>
      <c r="Q55" s="103">
        <f t="shared" si="41"/>
        <v>22520</v>
      </c>
      <c r="R55" s="103">
        <f t="shared" si="41"/>
        <v>22520</v>
      </c>
      <c r="S55" s="103">
        <f t="shared" si="41"/>
        <v>22520</v>
      </c>
      <c r="T55" s="103">
        <f t="shared" si="41"/>
        <v>22520</v>
      </c>
      <c r="U55" s="103">
        <f t="shared" si="41"/>
        <v>22520</v>
      </c>
      <c r="V55" s="103">
        <f t="shared" si="41"/>
        <v>22520</v>
      </c>
      <c r="W55" s="103">
        <f t="shared" si="41"/>
        <v>22520</v>
      </c>
      <c r="X55" s="103">
        <f t="shared" si="41"/>
        <v>22520</v>
      </c>
      <c r="Y55" s="103">
        <f t="shared" si="41"/>
        <v>22520</v>
      </c>
      <c r="Z55" s="103">
        <f t="shared" si="41"/>
        <v>22520</v>
      </c>
      <c r="AA55" s="103">
        <f t="shared" si="41"/>
        <v>8520</v>
      </c>
      <c r="AB55" s="103">
        <f t="shared" ref="AB55:AM55" si="42">AB11+AB28-AB86</f>
        <v>8520</v>
      </c>
      <c r="AC55" s="103">
        <f t="shared" si="42"/>
        <v>8520</v>
      </c>
      <c r="AD55" s="103">
        <f t="shared" si="42"/>
        <v>8520</v>
      </c>
      <c r="AE55" s="103">
        <f t="shared" si="42"/>
        <v>8520</v>
      </c>
      <c r="AF55" s="103">
        <f t="shared" si="42"/>
        <v>8520</v>
      </c>
      <c r="AG55" s="103">
        <f t="shared" si="42"/>
        <v>8520</v>
      </c>
      <c r="AH55" s="103">
        <f t="shared" si="42"/>
        <v>8520</v>
      </c>
      <c r="AI55" s="103">
        <f t="shared" si="42"/>
        <v>8520</v>
      </c>
      <c r="AJ55" s="103">
        <f t="shared" si="42"/>
        <v>8520</v>
      </c>
      <c r="AK55" s="103">
        <f t="shared" si="42"/>
        <v>8520</v>
      </c>
      <c r="AL55" s="103">
        <f t="shared" si="42"/>
        <v>8520</v>
      </c>
      <c r="AM55" s="103">
        <f t="shared" si="42"/>
        <v>22520</v>
      </c>
      <c r="AO55" s="106">
        <f t="shared" si="37"/>
        <v>502298.8</v>
      </c>
      <c r="AP55" s="107">
        <f t="shared" si="38"/>
        <v>50229.880000000005</v>
      </c>
      <c r="AQ55" s="106">
        <f t="shared" si="39"/>
        <v>5301.2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5"/>
        <v>6000</v>
      </c>
      <c r="J60" s="103">
        <f t="shared" si="45"/>
        <v>6000</v>
      </c>
      <c r="K60" s="103">
        <f t="shared" si="45"/>
        <v>6000</v>
      </c>
      <c r="L60" s="103">
        <f t="shared" ref="L60:AM60" si="47">L13+L25-L91</f>
        <v>6000</v>
      </c>
      <c r="M60" s="103">
        <f t="shared" si="47"/>
        <v>6000</v>
      </c>
      <c r="N60" s="103">
        <f t="shared" si="47"/>
        <v>6000</v>
      </c>
      <c r="O60" s="103">
        <f t="shared" si="47"/>
        <v>6000</v>
      </c>
      <c r="P60" s="103">
        <f t="shared" si="47"/>
        <v>6000</v>
      </c>
      <c r="Q60" s="103">
        <f t="shared" si="47"/>
        <v>6000</v>
      </c>
      <c r="R60" s="103">
        <f t="shared" si="47"/>
        <v>6000</v>
      </c>
      <c r="S60" s="103">
        <f t="shared" si="47"/>
        <v>6000</v>
      </c>
      <c r="T60" s="103">
        <f t="shared" si="47"/>
        <v>6000</v>
      </c>
      <c r="U60" s="103">
        <f t="shared" si="47"/>
        <v>6000</v>
      </c>
      <c r="V60" s="103">
        <f t="shared" si="47"/>
        <v>6000</v>
      </c>
      <c r="W60" s="103">
        <f t="shared" si="47"/>
        <v>6000</v>
      </c>
      <c r="X60" s="103">
        <f t="shared" si="47"/>
        <v>6000</v>
      </c>
      <c r="Y60" s="103">
        <f t="shared" si="47"/>
        <v>6000</v>
      </c>
      <c r="Z60" s="103">
        <f t="shared" si="47"/>
        <v>6000</v>
      </c>
      <c r="AA60" s="103">
        <f t="shared" si="47"/>
        <v>6000</v>
      </c>
      <c r="AB60" s="103">
        <f t="shared" si="47"/>
        <v>6000</v>
      </c>
      <c r="AC60" s="103">
        <f t="shared" si="47"/>
        <v>6000</v>
      </c>
      <c r="AD60" s="103">
        <f t="shared" si="47"/>
        <v>6000</v>
      </c>
      <c r="AE60" s="103">
        <f t="shared" si="47"/>
        <v>6000</v>
      </c>
      <c r="AF60" s="103">
        <f t="shared" si="47"/>
        <v>6000</v>
      </c>
      <c r="AG60" s="103">
        <f t="shared" si="47"/>
        <v>6000</v>
      </c>
      <c r="AH60" s="103">
        <f t="shared" si="47"/>
        <v>6000</v>
      </c>
      <c r="AI60" s="103">
        <f t="shared" si="47"/>
        <v>6000</v>
      </c>
      <c r="AJ60" s="103">
        <f t="shared" si="47"/>
        <v>6000</v>
      </c>
      <c r="AK60" s="103">
        <f t="shared" si="47"/>
        <v>6000</v>
      </c>
      <c r="AL60" s="103">
        <f t="shared" si="47"/>
        <v>6000</v>
      </c>
      <c r="AM60" s="103">
        <f t="shared" si="47"/>
        <v>6000</v>
      </c>
      <c r="AO60" s="106">
        <f t="shared" si="37"/>
        <v>178140</v>
      </c>
      <c r="AP60" s="107">
        <f t="shared" si="38"/>
        <v>17814</v>
      </c>
      <c r="AQ60" s="106">
        <f t="shared" si="39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 t="shared" ref="L61:AM61" si="48">L14+L26-L92</f>
        <v>0</v>
      </c>
      <c r="M61" s="103">
        <f t="shared" si="48"/>
        <v>0</v>
      </c>
      <c r="N61" s="103">
        <f t="shared" si="48"/>
        <v>0</v>
      </c>
      <c r="O61" s="103">
        <f t="shared" si="48"/>
        <v>0</v>
      </c>
      <c r="P61" s="103">
        <f t="shared" si="48"/>
        <v>0</v>
      </c>
      <c r="Q61" s="103">
        <f t="shared" si="48"/>
        <v>0</v>
      </c>
      <c r="R61" s="103">
        <f t="shared" si="48"/>
        <v>0</v>
      </c>
      <c r="S61" s="103">
        <f t="shared" si="48"/>
        <v>0</v>
      </c>
      <c r="T61" s="103">
        <f t="shared" si="48"/>
        <v>0</v>
      </c>
      <c r="U61" s="103">
        <f t="shared" si="48"/>
        <v>0</v>
      </c>
      <c r="V61" s="103">
        <f t="shared" si="48"/>
        <v>0</v>
      </c>
      <c r="W61" s="103">
        <f t="shared" si="48"/>
        <v>0</v>
      </c>
      <c r="X61" s="103">
        <f t="shared" si="48"/>
        <v>0</v>
      </c>
      <c r="Y61" s="103">
        <f t="shared" si="48"/>
        <v>0</v>
      </c>
      <c r="Z61" s="103">
        <f t="shared" si="48"/>
        <v>0</v>
      </c>
      <c r="AA61" s="103">
        <f t="shared" si="48"/>
        <v>0</v>
      </c>
      <c r="AB61" s="103">
        <f t="shared" si="48"/>
        <v>0</v>
      </c>
      <c r="AC61" s="103">
        <f t="shared" si="48"/>
        <v>0</v>
      </c>
      <c r="AD61" s="103">
        <f t="shared" si="48"/>
        <v>0</v>
      </c>
      <c r="AE61" s="103">
        <f t="shared" si="48"/>
        <v>0</v>
      </c>
      <c r="AF61" s="103">
        <f t="shared" si="48"/>
        <v>0</v>
      </c>
      <c r="AG61" s="103">
        <f t="shared" si="48"/>
        <v>0</v>
      </c>
      <c r="AH61" s="103">
        <f t="shared" si="48"/>
        <v>0</v>
      </c>
      <c r="AI61" s="103">
        <f t="shared" si="48"/>
        <v>0</v>
      </c>
      <c r="AJ61" s="103">
        <f t="shared" si="48"/>
        <v>0</v>
      </c>
      <c r="AK61" s="103">
        <f t="shared" si="48"/>
        <v>0</v>
      </c>
      <c r="AL61" s="103">
        <f t="shared" si="48"/>
        <v>0</v>
      </c>
      <c r="AM61" s="103">
        <f t="shared" si="48"/>
        <v>0</v>
      </c>
      <c r="AO61" s="106">
        <f t="shared" si="37"/>
        <v>0</v>
      </c>
      <c r="AP61" s="107">
        <f t="shared" si="38"/>
        <v>0</v>
      </c>
      <c r="AQ61" s="106">
        <f t="shared" si="39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49">I27-I93</f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</v>
      </c>
      <c r="AG62" s="103">
        <f t="shared" si="49"/>
        <v>0</v>
      </c>
      <c r="AH62" s="103">
        <f t="shared" si="49"/>
        <v>0</v>
      </c>
      <c r="AI62" s="103">
        <f t="shared" si="49"/>
        <v>0</v>
      </c>
      <c r="AJ62" s="103">
        <f t="shared" si="49"/>
        <v>0</v>
      </c>
      <c r="AK62" s="103">
        <f t="shared" si="49"/>
        <v>0</v>
      </c>
      <c r="AL62" s="103">
        <f t="shared" si="49"/>
        <v>0</v>
      </c>
      <c r="AM62" s="103">
        <f>AM16</f>
        <v>0</v>
      </c>
      <c r="AO62" s="106">
        <f t="shared" si="37"/>
        <v>0</v>
      </c>
      <c r="AP62" s="107">
        <f t="shared" si="38"/>
        <v>0</v>
      </c>
      <c r="AQ62" s="106">
        <f t="shared" si="39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0">I29-I94</f>
        <v>0</v>
      </c>
      <c r="J63" s="103">
        <f t="shared" si="50"/>
        <v>0</v>
      </c>
      <c r="K63" s="103">
        <f t="shared" si="50"/>
        <v>0</v>
      </c>
      <c r="L63" s="103">
        <f t="shared" si="50"/>
        <v>0</v>
      </c>
      <c r="M63" s="103">
        <f t="shared" si="50"/>
        <v>0</v>
      </c>
      <c r="N63" s="103">
        <f t="shared" si="50"/>
        <v>0</v>
      </c>
      <c r="O63" s="103">
        <f t="shared" si="50"/>
        <v>0</v>
      </c>
      <c r="P63" s="103">
        <f t="shared" si="50"/>
        <v>0</v>
      </c>
      <c r="Q63" s="103">
        <f t="shared" si="50"/>
        <v>0</v>
      </c>
      <c r="R63" s="103">
        <f t="shared" si="50"/>
        <v>0</v>
      </c>
      <c r="S63" s="103">
        <f t="shared" si="50"/>
        <v>0</v>
      </c>
      <c r="T63" s="103">
        <f t="shared" si="50"/>
        <v>0</v>
      </c>
      <c r="U63" s="103">
        <f t="shared" si="50"/>
        <v>0</v>
      </c>
      <c r="V63" s="103">
        <f t="shared" si="50"/>
        <v>0</v>
      </c>
      <c r="W63" s="103">
        <f t="shared" si="50"/>
        <v>0</v>
      </c>
      <c r="X63" s="103">
        <f t="shared" si="50"/>
        <v>0</v>
      </c>
      <c r="Y63" s="103">
        <f t="shared" si="50"/>
        <v>0</v>
      </c>
      <c r="Z63" s="103">
        <f t="shared" si="50"/>
        <v>0</v>
      </c>
      <c r="AA63" s="103">
        <f t="shared" si="50"/>
        <v>0</v>
      </c>
      <c r="AB63" s="103">
        <f t="shared" si="50"/>
        <v>0</v>
      </c>
      <c r="AC63" s="103">
        <f t="shared" si="50"/>
        <v>0</v>
      </c>
      <c r="AD63" s="103">
        <f t="shared" si="50"/>
        <v>0</v>
      </c>
      <c r="AE63" s="103">
        <f t="shared" si="50"/>
        <v>0</v>
      </c>
      <c r="AF63" s="103">
        <f t="shared" si="50"/>
        <v>0</v>
      </c>
      <c r="AG63" s="103">
        <f t="shared" si="50"/>
        <v>0</v>
      </c>
      <c r="AH63" s="103">
        <f t="shared" si="50"/>
        <v>0</v>
      </c>
      <c r="AI63" s="103">
        <f t="shared" si="50"/>
        <v>0</v>
      </c>
      <c r="AJ63" s="103">
        <f t="shared" si="50"/>
        <v>0</v>
      </c>
      <c r="AK63" s="103">
        <f t="shared" si="50"/>
        <v>0</v>
      </c>
      <c r="AL63" s="103">
        <f t="shared" si="50"/>
        <v>0</v>
      </c>
      <c r="AM63" s="103">
        <f t="shared" si="50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J64" si="51">I30-I95</f>
        <v>1900</v>
      </c>
      <c r="J64" s="103">
        <f t="shared" si="51"/>
        <v>1900</v>
      </c>
      <c r="K64" s="103">
        <f t="shared" si="51"/>
        <v>1900</v>
      </c>
      <c r="L64" s="103">
        <f t="shared" si="51"/>
        <v>1900</v>
      </c>
      <c r="M64" s="103">
        <f t="shared" si="51"/>
        <v>1900</v>
      </c>
      <c r="N64" s="103">
        <f t="shared" si="51"/>
        <v>1900</v>
      </c>
      <c r="O64" s="103">
        <f t="shared" si="51"/>
        <v>1900</v>
      </c>
      <c r="P64" s="103">
        <f t="shared" si="51"/>
        <v>1900</v>
      </c>
      <c r="Q64" s="103">
        <f t="shared" si="51"/>
        <v>1900</v>
      </c>
      <c r="R64" s="103">
        <f t="shared" si="51"/>
        <v>1900</v>
      </c>
      <c r="S64" s="103">
        <f t="shared" si="51"/>
        <v>1900</v>
      </c>
      <c r="T64" s="103">
        <f t="shared" si="51"/>
        <v>1900</v>
      </c>
      <c r="U64" s="103">
        <f t="shared" si="51"/>
        <v>1900</v>
      </c>
      <c r="V64" s="103">
        <f t="shared" si="51"/>
        <v>1900</v>
      </c>
      <c r="W64" s="103">
        <f t="shared" si="51"/>
        <v>1900</v>
      </c>
      <c r="X64" s="103">
        <f t="shared" si="51"/>
        <v>1900</v>
      </c>
      <c r="Y64" s="103">
        <f t="shared" si="51"/>
        <v>1900</v>
      </c>
      <c r="Z64" s="103">
        <f t="shared" si="51"/>
        <v>1900</v>
      </c>
      <c r="AA64" s="103">
        <f t="shared" si="51"/>
        <v>1900</v>
      </c>
      <c r="AB64" s="103">
        <f t="shared" si="51"/>
        <v>1900</v>
      </c>
      <c r="AC64" s="103">
        <f t="shared" si="51"/>
        <v>1900</v>
      </c>
      <c r="AD64" s="103">
        <f t="shared" si="51"/>
        <v>1900</v>
      </c>
      <c r="AE64" s="103">
        <f t="shared" si="51"/>
        <v>1900</v>
      </c>
      <c r="AF64" s="103">
        <f t="shared" si="51"/>
        <v>1900</v>
      </c>
      <c r="AG64" s="103">
        <f t="shared" si="51"/>
        <v>1900</v>
      </c>
      <c r="AH64" s="103">
        <f t="shared" si="51"/>
        <v>1900</v>
      </c>
      <c r="AI64" s="103">
        <f t="shared" si="51"/>
        <v>1900</v>
      </c>
      <c r="AJ64" s="103">
        <f t="shared" si="51"/>
        <v>1900</v>
      </c>
      <c r="AK64" s="103">
        <f>AK30-AK95</f>
        <v>1900</v>
      </c>
      <c r="AL64" s="103">
        <f>AL30-AL95</f>
        <v>1900</v>
      </c>
      <c r="AM64" s="103">
        <f>AM30-AM95</f>
        <v>1900</v>
      </c>
      <c r="AO64" s="106">
        <f t="shared" si="37"/>
        <v>56411</v>
      </c>
      <c r="AP64" s="107">
        <f t="shared" si="38"/>
        <v>5641.1</v>
      </c>
      <c r="AQ64" s="106">
        <f t="shared" si="39"/>
        <v>589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2">I15+I31-I96</f>
        <v>0</v>
      </c>
      <c r="J65" s="103">
        <f t="shared" si="52"/>
        <v>0</v>
      </c>
      <c r="K65" s="103">
        <f t="shared" si="52"/>
        <v>0</v>
      </c>
      <c r="L65" s="103">
        <f t="shared" si="52"/>
        <v>0</v>
      </c>
      <c r="M65" s="103">
        <f t="shared" si="52"/>
        <v>0</v>
      </c>
      <c r="N65" s="103">
        <f t="shared" si="52"/>
        <v>0</v>
      </c>
      <c r="O65" s="103">
        <f t="shared" si="52"/>
        <v>0</v>
      </c>
      <c r="P65" s="103">
        <f t="shared" si="52"/>
        <v>0</v>
      </c>
      <c r="Q65" s="103">
        <f t="shared" si="52"/>
        <v>0</v>
      </c>
      <c r="R65" s="103">
        <f t="shared" si="52"/>
        <v>0</v>
      </c>
      <c r="S65" s="103">
        <f t="shared" si="52"/>
        <v>0</v>
      </c>
      <c r="T65" s="103">
        <f t="shared" si="52"/>
        <v>0</v>
      </c>
      <c r="U65" s="103">
        <f t="shared" si="52"/>
        <v>0</v>
      </c>
      <c r="V65" s="103">
        <f t="shared" si="52"/>
        <v>0</v>
      </c>
      <c r="W65" s="103">
        <f t="shared" si="52"/>
        <v>0</v>
      </c>
      <c r="X65" s="103">
        <f t="shared" si="52"/>
        <v>0</v>
      </c>
      <c r="Y65" s="103">
        <f t="shared" si="52"/>
        <v>0</v>
      </c>
      <c r="Z65" s="103">
        <f t="shared" si="52"/>
        <v>0</v>
      </c>
      <c r="AA65" s="103">
        <f t="shared" si="52"/>
        <v>0</v>
      </c>
      <c r="AB65" s="103">
        <f t="shared" si="52"/>
        <v>0</v>
      </c>
      <c r="AC65" s="103">
        <f t="shared" si="52"/>
        <v>0</v>
      </c>
      <c r="AD65" s="103">
        <f t="shared" si="52"/>
        <v>0</v>
      </c>
      <c r="AE65" s="103">
        <f t="shared" si="52"/>
        <v>0</v>
      </c>
      <c r="AF65" s="103">
        <f t="shared" si="52"/>
        <v>0</v>
      </c>
      <c r="AG65" s="103">
        <f t="shared" si="52"/>
        <v>0</v>
      </c>
      <c r="AH65" s="103">
        <f t="shared" si="52"/>
        <v>0</v>
      </c>
      <c r="AI65" s="103">
        <f t="shared" si="52"/>
        <v>0</v>
      </c>
      <c r="AJ65" s="103">
        <f t="shared" si="52"/>
        <v>0</v>
      </c>
      <c r="AK65" s="103">
        <f t="shared" si="52"/>
        <v>0</v>
      </c>
      <c r="AL65" s="103">
        <f t="shared" si="52"/>
        <v>0</v>
      </c>
      <c r="AM65" s="103">
        <f t="shared" si="52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14580</v>
      </c>
      <c r="J66" s="103">
        <f>J16+J32-J97</f>
        <v>14580</v>
      </c>
      <c r="K66" s="103">
        <f t="shared" ref="K66:AM66" si="53">K32-K97</f>
        <v>14580</v>
      </c>
      <c r="L66" s="103">
        <f t="shared" si="53"/>
        <v>14580</v>
      </c>
      <c r="M66" s="103">
        <f t="shared" si="53"/>
        <v>14580</v>
      </c>
      <c r="N66" s="103">
        <f t="shared" si="53"/>
        <v>14580</v>
      </c>
      <c r="O66" s="103">
        <f t="shared" si="53"/>
        <v>14580</v>
      </c>
      <c r="P66" s="103">
        <f t="shared" si="53"/>
        <v>14580</v>
      </c>
      <c r="Q66" s="103">
        <f t="shared" si="53"/>
        <v>14580</v>
      </c>
      <c r="R66" s="103">
        <f t="shared" si="53"/>
        <v>14580</v>
      </c>
      <c r="S66" s="103">
        <f t="shared" si="53"/>
        <v>14580</v>
      </c>
      <c r="T66" s="103">
        <f t="shared" si="53"/>
        <v>14580</v>
      </c>
      <c r="U66" s="103">
        <f t="shared" si="53"/>
        <v>14580</v>
      </c>
      <c r="V66" s="103">
        <f t="shared" si="53"/>
        <v>14580</v>
      </c>
      <c r="W66" s="103">
        <f t="shared" si="53"/>
        <v>14580</v>
      </c>
      <c r="X66" s="103">
        <f t="shared" si="53"/>
        <v>14580</v>
      </c>
      <c r="Y66" s="103">
        <f t="shared" si="53"/>
        <v>14580</v>
      </c>
      <c r="Z66" s="103">
        <f t="shared" si="53"/>
        <v>14580</v>
      </c>
      <c r="AA66" s="103">
        <f t="shared" si="53"/>
        <v>14580</v>
      </c>
      <c r="AB66" s="103">
        <f t="shared" si="53"/>
        <v>14580</v>
      </c>
      <c r="AC66" s="103">
        <f t="shared" si="53"/>
        <v>14580</v>
      </c>
      <c r="AD66" s="103">
        <f t="shared" si="53"/>
        <v>14580</v>
      </c>
      <c r="AE66" s="103">
        <f t="shared" si="53"/>
        <v>14580</v>
      </c>
      <c r="AF66" s="103">
        <f t="shared" si="53"/>
        <v>14580</v>
      </c>
      <c r="AG66" s="103">
        <f t="shared" si="53"/>
        <v>14580</v>
      </c>
      <c r="AH66" s="103">
        <f t="shared" si="53"/>
        <v>14580</v>
      </c>
      <c r="AI66" s="103">
        <f t="shared" si="53"/>
        <v>14580</v>
      </c>
      <c r="AJ66" s="103">
        <f t="shared" si="53"/>
        <v>14580</v>
      </c>
      <c r="AK66" s="103">
        <f t="shared" si="53"/>
        <v>14580</v>
      </c>
      <c r="AL66" s="103">
        <f t="shared" si="53"/>
        <v>14580</v>
      </c>
      <c r="AM66" s="103">
        <f t="shared" si="53"/>
        <v>14580</v>
      </c>
      <c r="AO66" s="106">
        <f t="shared" si="37"/>
        <v>432880.2</v>
      </c>
      <c r="AP66" s="107">
        <f t="shared" si="38"/>
        <v>43288.020000000004</v>
      </c>
      <c r="AQ66" s="106">
        <f t="shared" si="39"/>
        <v>4519.8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4">K33-K98</f>
        <v>0</v>
      </c>
      <c r="L67" s="109">
        <f t="shared" si="54"/>
        <v>0</v>
      </c>
      <c r="M67" s="109">
        <f t="shared" si="54"/>
        <v>0</v>
      </c>
      <c r="N67" s="109">
        <f t="shared" si="54"/>
        <v>0</v>
      </c>
      <c r="O67" s="109">
        <f t="shared" si="54"/>
        <v>0</v>
      </c>
      <c r="P67" s="109">
        <f t="shared" si="54"/>
        <v>0</v>
      </c>
      <c r="Q67" s="109">
        <f t="shared" si="54"/>
        <v>0</v>
      </c>
      <c r="R67" s="109">
        <f t="shared" si="54"/>
        <v>0</v>
      </c>
      <c r="S67" s="109">
        <f t="shared" si="54"/>
        <v>0</v>
      </c>
      <c r="T67" s="109">
        <f t="shared" si="54"/>
        <v>0</v>
      </c>
      <c r="U67" s="109">
        <f t="shared" si="54"/>
        <v>0</v>
      </c>
      <c r="V67" s="109">
        <f t="shared" si="54"/>
        <v>0</v>
      </c>
      <c r="W67" s="109">
        <f t="shared" si="54"/>
        <v>0</v>
      </c>
      <c r="X67" s="109">
        <f t="shared" si="54"/>
        <v>0</v>
      </c>
      <c r="Y67" s="109">
        <f t="shared" si="54"/>
        <v>0</v>
      </c>
      <c r="Z67" s="109">
        <f t="shared" si="54"/>
        <v>0</v>
      </c>
      <c r="AA67" s="109">
        <f t="shared" si="54"/>
        <v>0</v>
      </c>
      <c r="AB67" s="109">
        <f t="shared" si="54"/>
        <v>0</v>
      </c>
      <c r="AC67" s="109">
        <f t="shared" si="54"/>
        <v>0</v>
      </c>
      <c r="AD67" s="109">
        <f t="shared" si="54"/>
        <v>0</v>
      </c>
      <c r="AE67" s="109">
        <f t="shared" si="54"/>
        <v>0</v>
      </c>
      <c r="AF67" s="109">
        <f t="shared" si="54"/>
        <v>0</v>
      </c>
      <c r="AG67" s="109">
        <f t="shared" si="54"/>
        <v>0</v>
      </c>
      <c r="AH67" s="109">
        <f t="shared" si="54"/>
        <v>0</v>
      </c>
      <c r="AI67" s="109">
        <f t="shared" si="54"/>
        <v>0</v>
      </c>
      <c r="AJ67" s="109">
        <f t="shared" si="54"/>
        <v>0</v>
      </c>
      <c r="AK67" s="109">
        <f t="shared" si="54"/>
        <v>0</v>
      </c>
      <c r="AL67" s="109">
        <f t="shared" si="54"/>
        <v>0</v>
      </c>
      <c r="AM67" s="109">
        <f t="shared" si="54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5">SUM(I53:I67)</f>
        <v>45000</v>
      </c>
      <c r="J69" s="112">
        <f t="shared" si="55"/>
        <v>45000</v>
      </c>
      <c r="K69" s="112">
        <f t="shared" si="55"/>
        <v>45000</v>
      </c>
      <c r="L69" s="112">
        <f t="shared" si="55"/>
        <v>45000</v>
      </c>
      <c r="M69" s="112">
        <f t="shared" si="55"/>
        <v>45000</v>
      </c>
      <c r="N69" s="112">
        <f t="shared" si="55"/>
        <v>45000</v>
      </c>
      <c r="O69" s="112">
        <f t="shared" si="55"/>
        <v>45000</v>
      </c>
      <c r="P69" s="112">
        <f t="shared" si="55"/>
        <v>45000</v>
      </c>
      <c r="Q69" s="112">
        <f t="shared" si="55"/>
        <v>45000</v>
      </c>
      <c r="R69" s="112">
        <f t="shared" si="55"/>
        <v>45000</v>
      </c>
      <c r="S69" s="112">
        <f t="shared" si="55"/>
        <v>45000</v>
      </c>
      <c r="T69" s="112">
        <f t="shared" si="55"/>
        <v>45000</v>
      </c>
      <c r="U69" s="112">
        <f t="shared" si="55"/>
        <v>45000</v>
      </c>
      <c r="V69" s="112">
        <f t="shared" si="55"/>
        <v>45000</v>
      </c>
      <c r="W69" s="112">
        <f t="shared" si="55"/>
        <v>45000</v>
      </c>
      <c r="X69" s="112">
        <f t="shared" si="55"/>
        <v>45000</v>
      </c>
      <c r="Y69" s="112">
        <f t="shared" si="55"/>
        <v>45000</v>
      </c>
      <c r="Z69" s="112">
        <f t="shared" si="55"/>
        <v>45000</v>
      </c>
      <c r="AA69" s="112">
        <f t="shared" si="55"/>
        <v>31000</v>
      </c>
      <c r="AB69" s="112">
        <f t="shared" si="55"/>
        <v>31000</v>
      </c>
      <c r="AC69" s="112">
        <f t="shared" si="55"/>
        <v>31000</v>
      </c>
      <c r="AD69" s="112">
        <f t="shared" si="55"/>
        <v>31000</v>
      </c>
      <c r="AE69" s="112">
        <f t="shared" si="55"/>
        <v>31000</v>
      </c>
      <c r="AF69" s="112">
        <f t="shared" si="55"/>
        <v>31000</v>
      </c>
      <c r="AG69" s="112">
        <f t="shared" si="55"/>
        <v>31000</v>
      </c>
      <c r="AH69" s="112">
        <f t="shared" si="55"/>
        <v>31000</v>
      </c>
      <c r="AI69" s="112">
        <f t="shared" si="55"/>
        <v>31000</v>
      </c>
      <c r="AJ69" s="112">
        <f t="shared" si="55"/>
        <v>31000</v>
      </c>
      <c r="AK69" s="112">
        <f t="shared" si="55"/>
        <v>31000</v>
      </c>
      <c r="AL69" s="112">
        <f t="shared" si="55"/>
        <v>31000</v>
      </c>
      <c r="AM69" s="112">
        <f>SUM(AM53:AM68)</f>
        <v>45000</v>
      </c>
      <c r="AO69" s="112">
        <f>SUM(AO53:AO68)</f>
        <v>1169730</v>
      </c>
      <c r="AP69" s="113">
        <f>SUM(AP53:AP68)</f>
        <v>116973.00000000001</v>
      </c>
      <c r="AQ69" s="112">
        <f>SUM(AQ53:AQ68)</f>
        <v>12270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6">I69-(I53*$F53+I54*$F54+I55*$F55+I56*$F56+I57*$F57+I59*$F59+I60*$F60+I61*$F61+I62*$F62+I63*$F63+I64*$F64+I65*$F65+I66*$F66+I67*$F67+I58*$F58)-I68*$F68-I99-I102-I106-I112-I116+I99</f>
        <v>44550</v>
      </c>
      <c r="J81" s="106">
        <f t="shared" si="56"/>
        <v>44550</v>
      </c>
      <c r="K81" s="106">
        <f t="shared" si="56"/>
        <v>44550</v>
      </c>
      <c r="L81" s="106">
        <f t="shared" si="56"/>
        <v>44550</v>
      </c>
      <c r="M81" s="106">
        <f t="shared" si="56"/>
        <v>44550</v>
      </c>
      <c r="N81" s="106">
        <f t="shared" si="56"/>
        <v>44550</v>
      </c>
      <c r="O81" s="106">
        <f t="shared" si="56"/>
        <v>44550</v>
      </c>
      <c r="P81" s="106">
        <f t="shared" si="56"/>
        <v>44550</v>
      </c>
      <c r="Q81" s="106">
        <f t="shared" si="56"/>
        <v>44550</v>
      </c>
      <c r="R81" s="106">
        <f t="shared" si="56"/>
        <v>44550</v>
      </c>
      <c r="S81" s="106">
        <f t="shared" si="56"/>
        <v>44550</v>
      </c>
      <c r="T81" s="106">
        <f t="shared" si="56"/>
        <v>44550</v>
      </c>
      <c r="U81" s="106">
        <f t="shared" si="56"/>
        <v>44550</v>
      </c>
      <c r="V81" s="106">
        <f t="shared" si="56"/>
        <v>44550</v>
      </c>
      <c r="W81" s="106">
        <f t="shared" si="56"/>
        <v>44550</v>
      </c>
      <c r="X81" s="106">
        <f t="shared" si="56"/>
        <v>44550</v>
      </c>
      <c r="Y81" s="106">
        <f t="shared" si="56"/>
        <v>44550</v>
      </c>
      <c r="Z81" s="106">
        <f t="shared" si="56"/>
        <v>44550</v>
      </c>
      <c r="AA81" s="106">
        <f t="shared" si="56"/>
        <v>30690</v>
      </c>
      <c r="AB81" s="106">
        <f t="shared" si="56"/>
        <v>30690</v>
      </c>
      <c r="AC81" s="106">
        <f t="shared" si="56"/>
        <v>30690</v>
      </c>
      <c r="AD81" s="106">
        <f t="shared" si="56"/>
        <v>30690</v>
      </c>
      <c r="AE81" s="106">
        <f t="shared" si="56"/>
        <v>30690</v>
      </c>
      <c r="AF81" s="106">
        <f t="shared" si="56"/>
        <v>30690</v>
      </c>
      <c r="AG81" s="106">
        <f t="shared" si="56"/>
        <v>30690</v>
      </c>
      <c r="AH81" s="106">
        <f t="shared" si="56"/>
        <v>30690</v>
      </c>
      <c r="AI81" s="106">
        <f t="shared" si="56"/>
        <v>30690</v>
      </c>
      <c r="AJ81" s="106">
        <f t="shared" si="56"/>
        <v>30690</v>
      </c>
      <c r="AK81" s="106">
        <f t="shared" si="56"/>
        <v>30690</v>
      </c>
      <c r="AL81" s="106">
        <f t="shared" si="56"/>
        <v>30690</v>
      </c>
      <c r="AM81" s="106">
        <f t="shared" si="56"/>
        <v>44550</v>
      </c>
      <c r="AO81" s="106">
        <f>SUM(I81:AN81)</f>
        <v>1214730</v>
      </c>
      <c r="AP81" s="107">
        <f>AP17+AP34+AP37+AP40+AP69+AP72+AP75-AP99-AP102-AP106-AP112-AP116</f>
        <v>3577331.5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7">K84</f>
        <v>0</v>
      </c>
      <c r="M84" s="11">
        <f t="shared" si="57"/>
        <v>0</v>
      </c>
      <c r="N84" s="11">
        <f t="shared" si="57"/>
        <v>0</v>
      </c>
      <c r="O84" s="11">
        <f t="shared" si="57"/>
        <v>0</v>
      </c>
      <c r="P84" s="11">
        <f t="shared" si="57"/>
        <v>0</v>
      </c>
      <c r="Q84" s="11">
        <f t="shared" si="57"/>
        <v>0</v>
      </c>
      <c r="R84" s="11">
        <f t="shared" si="57"/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v>0</v>
      </c>
      <c r="AI84" s="11">
        <f t="shared" ref="AI84:AL85" si="58">AH84</f>
        <v>0</v>
      </c>
      <c r="AJ84" s="11">
        <f t="shared" si="58"/>
        <v>0</v>
      </c>
      <c r="AK84" s="11">
        <f t="shared" si="58"/>
        <v>0</v>
      </c>
      <c r="AL84" s="11">
        <f t="shared" si="58"/>
        <v>0</v>
      </c>
      <c r="AM84" s="11">
        <v>0</v>
      </c>
      <c r="AO84" s="16">
        <f>SUM(I84:AN84)</f>
        <v>0</v>
      </c>
      <c r="AP84" s="16">
        <f t="shared" ref="AP84:AP98" si="59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8"/>
        <v>0</v>
      </c>
      <c r="AJ85" s="11">
        <f t="shared" si="58"/>
        <v>0</v>
      </c>
      <c r="AK85" s="11">
        <f t="shared" si="58"/>
        <v>0</v>
      </c>
      <c r="AL85" s="11">
        <f t="shared" si="58"/>
        <v>0</v>
      </c>
      <c r="AM85" s="11">
        <v>0</v>
      </c>
      <c r="AO85" s="16">
        <f>SUM(I85:AN85)</f>
        <v>0</v>
      </c>
      <c r="AP85" s="16">
        <f t="shared" si="59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0">AI86</f>
        <v>0</v>
      </c>
      <c r="AK86" s="11">
        <f t="shared" si="60"/>
        <v>0</v>
      </c>
      <c r="AL86" s="11">
        <f t="shared" si="60"/>
        <v>0</v>
      </c>
      <c r="AM86" s="11">
        <v>0</v>
      </c>
      <c r="AO86" s="16">
        <f>SUM(I86:AL86)</f>
        <v>0</v>
      </c>
      <c r="AP86" s="16">
        <f t="shared" si="59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1">AH87</f>
        <v>0</v>
      </c>
      <c r="AJ87" s="11">
        <f t="shared" si="60"/>
        <v>0</v>
      </c>
      <c r="AK87" s="11">
        <f t="shared" si="60"/>
        <v>0</v>
      </c>
      <c r="AL87" s="11">
        <f t="shared" si="60"/>
        <v>0</v>
      </c>
      <c r="AM87" s="11">
        <f>AL87</f>
        <v>0</v>
      </c>
      <c r="AO87" s="16">
        <f t="shared" ref="AO87:AO117" si="62">SUM(I87:AN87)</f>
        <v>0</v>
      </c>
      <c r="AP87" s="16">
        <f t="shared" si="59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1"/>
        <v>0</v>
      </c>
      <c r="AJ88" s="11">
        <f t="shared" si="60"/>
        <v>0</v>
      </c>
      <c r="AK88" s="11">
        <f t="shared" si="60"/>
        <v>0</v>
      </c>
      <c r="AL88" s="11">
        <f t="shared" si="60"/>
        <v>0</v>
      </c>
      <c r="AM88" s="11">
        <v>0</v>
      </c>
      <c r="AO88" s="16">
        <f t="shared" si="62"/>
        <v>0</v>
      </c>
      <c r="AP88" s="16">
        <f t="shared" si="59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1"/>
        <v>0</v>
      </c>
      <c r="AJ89" s="11">
        <f t="shared" si="60"/>
        <v>0</v>
      </c>
      <c r="AK89" s="11">
        <f t="shared" si="60"/>
        <v>0</v>
      </c>
      <c r="AL89" s="11">
        <f t="shared" si="60"/>
        <v>0</v>
      </c>
      <c r="AM89" s="11">
        <f>AL89</f>
        <v>0</v>
      </c>
      <c r="AO89" s="16">
        <f t="shared" si="62"/>
        <v>0</v>
      </c>
      <c r="AP89" s="16">
        <f t="shared" si="59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1"/>
        <v>0</v>
      </c>
      <c r="AJ90" s="11">
        <f t="shared" si="60"/>
        <v>0</v>
      </c>
      <c r="AK90" s="11">
        <f t="shared" si="60"/>
        <v>0</v>
      </c>
      <c r="AL90" s="11">
        <f t="shared" si="60"/>
        <v>0</v>
      </c>
      <c r="AM90" s="11">
        <f>AL90</f>
        <v>0</v>
      </c>
      <c r="AO90" s="16">
        <f t="shared" si="62"/>
        <v>0</v>
      </c>
      <c r="AP90" s="16">
        <f t="shared" si="59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1"/>
        <v>0</v>
      </c>
      <c r="AJ91" s="11">
        <f t="shared" si="60"/>
        <v>0</v>
      </c>
      <c r="AK91" s="11">
        <f t="shared" si="60"/>
        <v>0</v>
      </c>
      <c r="AL91" s="11">
        <f t="shared" si="60"/>
        <v>0</v>
      </c>
      <c r="AM91" s="11">
        <v>0</v>
      </c>
      <c r="AO91" s="16">
        <f t="shared" si="62"/>
        <v>0</v>
      </c>
      <c r="AP91" s="16">
        <f t="shared" si="59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1"/>
        <v>0</v>
      </c>
      <c r="AJ92" s="11">
        <f t="shared" si="60"/>
        <v>0</v>
      </c>
      <c r="AK92" s="11">
        <f t="shared" si="60"/>
        <v>0</v>
      </c>
      <c r="AL92" s="11">
        <f t="shared" si="60"/>
        <v>0</v>
      </c>
      <c r="AM92" s="11">
        <f t="shared" ref="AM92:AM98" si="63">AL92</f>
        <v>0</v>
      </c>
      <c r="AO92" s="16">
        <f t="shared" si="62"/>
        <v>0</v>
      </c>
      <c r="AP92" s="16">
        <f t="shared" si="59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1"/>
        <v>0</v>
      </c>
      <c r="AJ93" s="11">
        <f t="shared" si="60"/>
        <v>0</v>
      </c>
      <c r="AK93" s="11">
        <f t="shared" si="60"/>
        <v>0</v>
      </c>
      <c r="AL93" s="11">
        <f t="shared" si="60"/>
        <v>0</v>
      </c>
      <c r="AM93" s="11">
        <f t="shared" si="63"/>
        <v>0</v>
      </c>
      <c r="AO93" s="16">
        <f t="shared" si="62"/>
        <v>0</v>
      </c>
      <c r="AP93" s="16">
        <f t="shared" si="59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1"/>
        <v>0</v>
      </c>
      <c r="AJ94" s="11">
        <f t="shared" si="60"/>
        <v>0</v>
      </c>
      <c r="AK94" s="11">
        <f t="shared" si="60"/>
        <v>0</v>
      </c>
      <c r="AL94" s="11">
        <f t="shared" si="60"/>
        <v>0</v>
      </c>
      <c r="AM94" s="11">
        <f t="shared" si="63"/>
        <v>0</v>
      </c>
      <c r="AO94" s="16">
        <f t="shared" si="62"/>
        <v>0</v>
      </c>
      <c r="AP94" s="16">
        <f t="shared" si="59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1"/>
        <v>0</v>
      </c>
      <c r="AJ95" s="11">
        <f t="shared" si="60"/>
        <v>0</v>
      </c>
      <c r="AK95" s="11">
        <f t="shared" si="60"/>
        <v>0</v>
      </c>
      <c r="AL95" s="11">
        <f t="shared" si="60"/>
        <v>0</v>
      </c>
      <c r="AM95" s="11">
        <f t="shared" si="63"/>
        <v>0</v>
      </c>
      <c r="AO95" s="16">
        <f t="shared" si="62"/>
        <v>0</v>
      </c>
      <c r="AP95" s="16">
        <f t="shared" si="59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1"/>
        <v>0</v>
      </c>
      <c r="AJ96" s="11">
        <f t="shared" si="60"/>
        <v>0</v>
      </c>
      <c r="AK96" s="11">
        <f t="shared" si="60"/>
        <v>0</v>
      </c>
      <c r="AL96" s="11">
        <f t="shared" si="60"/>
        <v>0</v>
      </c>
      <c r="AM96" s="11">
        <f t="shared" si="63"/>
        <v>0</v>
      </c>
      <c r="AO96" s="16">
        <f t="shared" si="62"/>
        <v>0</v>
      </c>
      <c r="AP96" s="16">
        <f t="shared" si="59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1"/>
        <v>0</v>
      </c>
      <c r="AJ97" s="11">
        <f t="shared" si="60"/>
        <v>0</v>
      </c>
      <c r="AK97" s="11">
        <f t="shared" si="60"/>
        <v>0</v>
      </c>
      <c r="AL97" s="11">
        <f t="shared" si="60"/>
        <v>0</v>
      </c>
      <c r="AM97" s="11">
        <f t="shared" si="63"/>
        <v>0</v>
      </c>
      <c r="AO97" s="64">
        <f t="shared" si="62"/>
        <v>0</v>
      </c>
      <c r="AP97" s="64">
        <f t="shared" si="59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1"/>
        <v>0</v>
      </c>
      <c r="AJ98" s="59">
        <f t="shared" si="60"/>
        <v>0</v>
      </c>
      <c r="AK98" s="59">
        <f t="shared" si="60"/>
        <v>0</v>
      </c>
      <c r="AL98" s="59">
        <f t="shared" si="60"/>
        <v>0</v>
      </c>
      <c r="AM98" s="59">
        <f t="shared" si="63"/>
        <v>0</v>
      </c>
      <c r="AO98" s="60">
        <f t="shared" si="62"/>
        <v>0</v>
      </c>
      <c r="AP98" s="60">
        <f t="shared" si="59"/>
        <v>0</v>
      </c>
      <c r="AR98" s="17"/>
    </row>
    <row r="99" spans="2:44" x14ac:dyDescent="0.2">
      <c r="I99" s="58">
        <f t="shared" ref="I99:AM99" si="64">SUM(I84:I98)</f>
        <v>0</v>
      </c>
      <c r="J99" s="58">
        <f t="shared" si="64"/>
        <v>0</v>
      </c>
      <c r="K99" s="58">
        <f t="shared" si="64"/>
        <v>0</v>
      </c>
      <c r="L99" s="58">
        <f t="shared" si="64"/>
        <v>0</v>
      </c>
      <c r="M99" s="58">
        <f t="shared" si="64"/>
        <v>0</v>
      </c>
      <c r="N99" s="58">
        <f t="shared" si="64"/>
        <v>0</v>
      </c>
      <c r="O99" s="58">
        <f t="shared" si="64"/>
        <v>0</v>
      </c>
      <c r="P99" s="58">
        <f t="shared" si="64"/>
        <v>0</v>
      </c>
      <c r="Q99" s="58">
        <f t="shared" si="64"/>
        <v>0</v>
      </c>
      <c r="R99" s="58">
        <f t="shared" si="64"/>
        <v>0</v>
      </c>
      <c r="S99" s="58">
        <f t="shared" si="64"/>
        <v>0</v>
      </c>
      <c r="T99" s="58">
        <f t="shared" si="64"/>
        <v>0</v>
      </c>
      <c r="U99" s="58">
        <f t="shared" si="64"/>
        <v>0</v>
      </c>
      <c r="V99" s="58">
        <f t="shared" si="64"/>
        <v>0</v>
      </c>
      <c r="W99" s="58">
        <f t="shared" si="64"/>
        <v>0</v>
      </c>
      <c r="X99" s="58">
        <f t="shared" si="64"/>
        <v>0</v>
      </c>
      <c r="Y99" s="58">
        <f t="shared" si="64"/>
        <v>0</v>
      </c>
      <c r="Z99" s="58">
        <f t="shared" si="64"/>
        <v>0</v>
      </c>
      <c r="AA99" s="58">
        <f t="shared" si="64"/>
        <v>0</v>
      </c>
      <c r="AB99" s="58">
        <f t="shared" si="64"/>
        <v>0</v>
      </c>
      <c r="AC99" s="58">
        <f t="shared" si="64"/>
        <v>0</v>
      </c>
      <c r="AD99" s="58">
        <f t="shared" si="64"/>
        <v>0</v>
      </c>
      <c r="AE99" s="58">
        <f t="shared" si="64"/>
        <v>0</v>
      </c>
      <c r="AF99" s="58">
        <f t="shared" si="64"/>
        <v>0</v>
      </c>
      <c r="AG99" s="58">
        <f t="shared" si="64"/>
        <v>0</v>
      </c>
      <c r="AH99" s="58">
        <f t="shared" si="64"/>
        <v>0</v>
      </c>
      <c r="AI99" s="58">
        <f t="shared" si="64"/>
        <v>0</v>
      </c>
      <c r="AJ99" s="58">
        <f t="shared" si="64"/>
        <v>0</v>
      </c>
      <c r="AK99" s="58">
        <f t="shared" si="64"/>
        <v>0</v>
      </c>
      <c r="AL99" s="58">
        <f t="shared" si="64"/>
        <v>0</v>
      </c>
      <c r="AM99" s="58">
        <f t="shared" si="64"/>
        <v>0</v>
      </c>
      <c r="AO99" s="16">
        <f t="shared" si="62"/>
        <v>0</v>
      </c>
      <c r="AP99" s="20">
        <f>SUM(AP84:AP98)</f>
        <v>0</v>
      </c>
    </row>
    <row r="100" spans="2:44" x14ac:dyDescent="0.2">
      <c r="AO100" s="16">
        <f t="shared" si="62"/>
        <v>0</v>
      </c>
    </row>
    <row r="101" spans="2:44" hidden="1" x14ac:dyDescent="0.2">
      <c r="B101" s="61" t="s">
        <v>95</v>
      </c>
      <c r="AO101" s="16">
        <f t="shared" si="62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2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2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2"/>
        <v>0</v>
      </c>
    </row>
    <row r="105" spans="2:44" hidden="1" x14ac:dyDescent="0.2">
      <c r="B105" s="61" t="s">
        <v>95</v>
      </c>
      <c r="AO105" s="16">
        <f t="shared" si="62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2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2"/>
        <v>0</v>
      </c>
    </row>
    <row r="108" spans="2:44" hidden="1" x14ac:dyDescent="0.2">
      <c r="C108" s="1" t="s">
        <v>193</v>
      </c>
      <c r="AO108" s="16">
        <f t="shared" si="62"/>
        <v>0</v>
      </c>
    </row>
    <row r="109" spans="2:44" hidden="1" x14ac:dyDescent="0.2">
      <c r="C109" s="1" t="s">
        <v>194</v>
      </c>
      <c r="AO109" s="16">
        <f t="shared" si="62"/>
        <v>0</v>
      </c>
    </row>
    <row r="110" spans="2:44" hidden="1" x14ac:dyDescent="0.2">
      <c r="C110" s="1" t="s">
        <v>195</v>
      </c>
      <c r="AO110" s="16">
        <f t="shared" si="62"/>
        <v>0</v>
      </c>
    </row>
    <row r="111" spans="2:44" hidden="1" x14ac:dyDescent="0.2">
      <c r="B111" s="61" t="s">
        <v>95</v>
      </c>
      <c r="AO111" s="16">
        <f t="shared" si="62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2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2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2"/>
        <v>0</v>
      </c>
    </row>
    <row r="115" spans="2:42" hidden="1" x14ac:dyDescent="0.2">
      <c r="B115" s="61" t="s">
        <v>95</v>
      </c>
      <c r="AO115" s="16">
        <f t="shared" si="62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2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2"/>
        <v>0</v>
      </c>
    </row>
    <row r="118" spans="2:42" x14ac:dyDescent="0.2">
      <c r="L118" s="1">
        <v>0</v>
      </c>
      <c r="AK118" s="180" t="s">
        <v>79</v>
      </c>
      <c r="AL118" s="181"/>
      <c r="AM118" s="181"/>
      <c r="AN118" s="181"/>
      <c r="AO118" s="181"/>
      <c r="AP118" s="182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452000</v>
      </c>
      <c r="AP120" s="71">
        <f>AP17</f>
        <v>1140396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2319962.5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1169730</v>
      </c>
      <c r="AP124" s="71">
        <f>AP69</f>
        <v>116973.00000000001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1214730</v>
      </c>
      <c r="AP128" s="71">
        <f>AP81+AP49</f>
        <v>3577331.5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1227000</v>
      </c>
      <c r="AP129" s="71">
        <f>AO129*G81</f>
        <v>49080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3626411.5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12270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0.8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0.8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0.8" hidden="1" thickBot="1" x14ac:dyDescent="0.25">
      <c r="AM148" s="1">
        <v>0</v>
      </c>
    </row>
    <row r="149" spans="3:41" ht="10.8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hidden="1" thickBot="1" x14ac:dyDescent="0.25">
      <c r="AA160" s="17"/>
    </row>
    <row r="161" spans="3:41" ht="10.8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6">L150*L138</f>
        <v>0</v>
      </c>
      <c r="M162" s="72">
        <f t="shared" si="66"/>
        <v>0</v>
      </c>
      <c r="N162" s="72">
        <f t="shared" si="66"/>
        <v>0</v>
      </c>
      <c r="O162" s="72">
        <f t="shared" si="66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6"/>
        <v>0</v>
      </c>
      <c r="M163" s="72">
        <f t="shared" si="66"/>
        <v>0</v>
      </c>
      <c r="N163" s="72">
        <f t="shared" si="66"/>
        <v>0</v>
      </c>
      <c r="O163" s="72">
        <f t="shared" si="66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7">M142*M154</f>
        <v>0</v>
      </c>
      <c r="N166" s="72">
        <f t="shared" si="67"/>
        <v>0</v>
      </c>
      <c r="O166" s="72">
        <f t="shared" si="67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8">AL142*AL154</f>
        <v>0</v>
      </c>
      <c r="AM166" s="72">
        <f t="shared" si="68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7"/>
        <v>0</v>
      </c>
      <c r="N167" s="72">
        <f t="shared" si="67"/>
        <v>0</v>
      </c>
      <c r="O167" s="72">
        <f t="shared" si="67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8"/>
        <v>0</v>
      </c>
      <c r="AM167" s="72">
        <f t="shared" si="68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7"/>
        <v>0</v>
      </c>
      <c r="N168" s="72">
        <f t="shared" si="67"/>
        <v>0</v>
      </c>
      <c r="O168" s="72">
        <f t="shared" si="67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8"/>
        <v>0</v>
      </c>
      <c r="AM168" s="72">
        <f t="shared" si="68"/>
        <v>0</v>
      </c>
      <c r="AO168" s="126">
        <f>SUM(I168:AM168)</f>
        <v>0</v>
      </c>
    </row>
    <row r="169" spans="3:41" ht="10.8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69">SUM(I161:I170)</f>
        <v>0</v>
      </c>
      <c r="J171" s="58">
        <f t="shared" si="69"/>
        <v>0</v>
      </c>
      <c r="K171" s="58">
        <f t="shared" si="69"/>
        <v>0</v>
      </c>
      <c r="L171" s="58">
        <f t="shared" si="69"/>
        <v>0</v>
      </c>
      <c r="M171" s="58">
        <f t="shared" si="69"/>
        <v>0</v>
      </c>
      <c r="N171" s="58">
        <f t="shared" si="69"/>
        <v>0</v>
      </c>
      <c r="O171" s="58">
        <f t="shared" si="69"/>
        <v>0</v>
      </c>
      <c r="P171" s="58">
        <f t="shared" si="69"/>
        <v>0</v>
      </c>
      <c r="Q171" s="58">
        <f t="shared" si="69"/>
        <v>0</v>
      </c>
      <c r="R171" s="58">
        <f t="shared" si="69"/>
        <v>0</v>
      </c>
      <c r="S171" s="58">
        <f t="shared" si="69"/>
        <v>0</v>
      </c>
      <c r="T171" s="58">
        <f t="shared" si="69"/>
        <v>0</v>
      </c>
      <c r="U171" s="58">
        <f t="shared" si="69"/>
        <v>0</v>
      </c>
      <c r="V171" s="58">
        <f t="shared" si="69"/>
        <v>0</v>
      </c>
      <c r="W171" s="58">
        <f t="shared" si="69"/>
        <v>0</v>
      </c>
      <c r="X171" s="58">
        <f t="shared" si="69"/>
        <v>0</v>
      </c>
      <c r="Y171" s="58">
        <f t="shared" si="69"/>
        <v>0</v>
      </c>
      <c r="Z171" s="58">
        <f t="shared" si="69"/>
        <v>0</v>
      </c>
      <c r="AA171" s="58">
        <f t="shared" si="69"/>
        <v>0</v>
      </c>
      <c r="AB171" s="58">
        <f t="shared" si="69"/>
        <v>0</v>
      </c>
      <c r="AC171" s="58">
        <f t="shared" si="69"/>
        <v>0</v>
      </c>
      <c r="AD171" s="58">
        <f t="shared" si="69"/>
        <v>0</v>
      </c>
      <c r="AE171" s="58">
        <f t="shared" si="69"/>
        <v>0</v>
      </c>
      <c r="AF171" s="58">
        <f t="shared" si="69"/>
        <v>0</v>
      </c>
      <c r="AG171" s="58">
        <f t="shared" si="69"/>
        <v>0</v>
      </c>
      <c r="AH171" s="58">
        <f t="shared" si="69"/>
        <v>0</v>
      </c>
      <c r="AI171" s="58">
        <f t="shared" si="69"/>
        <v>0</v>
      </c>
      <c r="AJ171" s="58">
        <f t="shared" si="69"/>
        <v>0</v>
      </c>
      <c r="AK171" s="58">
        <f t="shared" si="69"/>
        <v>0</v>
      </c>
      <c r="AL171" s="58">
        <f t="shared" si="69"/>
        <v>0</v>
      </c>
      <c r="AM171" s="11">
        <f t="shared" si="69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2"/>
  <sheetViews>
    <sheetView tabSelected="1" topLeftCell="A4" zoomScale="90" workbookViewId="0">
      <pane xSplit="8" ySplit="4" topLeftCell="I133" activePane="bottomRight" state="frozen"/>
      <selection activeCell="A4" sqref="A4"/>
      <selection pane="topRight" activeCell="I4" sqref="I4"/>
      <selection pane="bottomLeft" activeCell="A8" sqref="A8"/>
      <selection pane="bottomRight" activeCell="AO152" sqref="AO152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20" width="7.6640625" style="1" customWidth="1"/>
    <col min="21" max="21" width="8.5546875" style="1" bestFit="1" customWidth="1"/>
    <col min="22" max="32" width="7.6640625" style="1" customWidth="1"/>
    <col min="33" max="33" width="7.88671875" style="1" customWidth="1"/>
    <col min="34" max="35" width="8.5546875" style="1" bestFit="1" customWidth="1"/>
    <col min="36" max="36" width="8.6640625" style="1" customWidth="1"/>
    <col min="37" max="37" width="7.6640625" style="1" customWidth="1"/>
    <col min="38" max="38" width="9" style="1" customWidth="1"/>
    <col min="39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211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32.1</v>
      </c>
      <c r="J7" s="65">
        <f t="shared" ref="J7:AM7" si="0">I7+1</f>
        <v>33.1</v>
      </c>
      <c r="K7" s="65">
        <f t="shared" si="0"/>
        <v>34.1</v>
      </c>
      <c r="L7" s="65">
        <f t="shared" si="0"/>
        <v>35.1</v>
      </c>
      <c r="M7" s="65">
        <f t="shared" si="0"/>
        <v>36.1</v>
      </c>
      <c r="N7" s="65">
        <f t="shared" si="0"/>
        <v>37.1</v>
      </c>
      <c r="O7" s="65">
        <f t="shared" si="0"/>
        <v>38.1</v>
      </c>
      <c r="P7" s="65">
        <f t="shared" si="0"/>
        <v>39.1</v>
      </c>
      <c r="Q7" s="65">
        <f t="shared" si="0"/>
        <v>40.1</v>
      </c>
      <c r="R7" s="65">
        <f t="shared" si="0"/>
        <v>41.1</v>
      </c>
      <c r="S7" s="65">
        <f t="shared" si="0"/>
        <v>42.1</v>
      </c>
      <c r="T7" s="65">
        <f t="shared" si="0"/>
        <v>43.1</v>
      </c>
      <c r="U7" s="65">
        <f t="shared" si="0"/>
        <v>44.1</v>
      </c>
      <c r="V7" s="65">
        <f t="shared" si="0"/>
        <v>45.1</v>
      </c>
      <c r="W7" s="65">
        <f t="shared" si="0"/>
        <v>46.1</v>
      </c>
      <c r="X7" s="65">
        <f t="shared" si="0"/>
        <v>47.1</v>
      </c>
      <c r="Y7" s="65">
        <f t="shared" si="0"/>
        <v>48.1</v>
      </c>
      <c r="Z7" s="65">
        <f t="shared" si="0"/>
        <v>49.1</v>
      </c>
      <c r="AA7" s="65">
        <f t="shared" si="0"/>
        <v>50.1</v>
      </c>
      <c r="AB7" s="65">
        <f t="shared" si="0"/>
        <v>51.1</v>
      </c>
      <c r="AC7" s="65">
        <f t="shared" si="0"/>
        <v>52.1</v>
      </c>
      <c r="AD7" s="65">
        <f t="shared" si="0"/>
        <v>53.1</v>
      </c>
      <c r="AE7" s="65">
        <f t="shared" si="0"/>
        <v>54.1</v>
      </c>
      <c r="AF7" s="65">
        <f t="shared" si="0"/>
        <v>55.1</v>
      </c>
      <c r="AG7" s="65">
        <f t="shared" si="0"/>
        <v>56.1</v>
      </c>
      <c r="AH7" s="65">
        <f t="shared" si="0"/>
        <v>57.1</v>
      </c>
      <c r="AI7" s="65">
        <f t="shared" si="0"/>
        <v>58.1</v>
      </c>
      <c r="AJ7" s="65">
        <f t="shared" si="0"/>
        <v>59.1</v>
      </c>
      <c r="AK7" s="65">
        <f t="shared" si="0"/>
        <v>60.1</v>
      </c>
      <c r="AL7" s="65">
        <f t="shared" si="0"/>
        <v>61.1</v>
      </c>
      <c r="AM7" s="65">
        <f t="shared" si="0"/>
        <v>62.1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10000</v>
      </c>
      <c r="J11" s="11">
        <f t="shared" ref="J11:Z11" si="4">I11</f>
        <v>10000</v>
      </c>
      <c r="K11" s="11">
        <f t="shared" si="4"/>
        <v>10000</v>
      </c>
      <c r="L11" s="11">
        <f t="shared" si="4"/>
        <v>10000</v>
      </c>
      <c r="M11" s="11">
        <f t="shared" si="4"/>
        <v>10000</v>
      </c>
      <c r="N11" s="11">
        <f t="shared" si="4"/>
        <v>10000</v>
      </c>
      <c r="O11" s="11">
        <f t="shared" si="4"/>
        <v>10000</v>
      </c>
      <c r="P11" s="11">
        <f t="shared" si="4"/>
        <v>10000</v>
      </c>
      <c r="Q11" s="11">
        <f t="shared" si="4"/>
        <v>10000</v>
      </c>
      <c r="R11" s="11">
        <f t="shared" si="4"/>
        <v>10000</v>
      </c>
      <c r="S11" s="11">
        <f t="shared" si="4"/>
        <v>10000</v>
      </c>
      <c r="T11" s="11">
        <f t="shared" si="4"/>
        <v>10000</v>
      </c>
      <c r="U11" s="11">
        <f t="shared" si="4"/>
        <v>10000</v>
      </c>
      <c r="V11" s="11">
        <v>5000</v>
      </c>
      <c r="W11" s="11">
        <f t="shared" si="4"/>
        <v>5000</v>
      </c>
      <c r="X11" s="11">
        <f t="shared" si="4"/>
        <v>5000</v>
      </c>
      <c r="Y11" s="11">
        <f t="shared" si="4"/>
        <v>5000</v>
      </c>
      <c r="Z11" s="11">
        <f t="shared" si="4"/>
        <v>5000</v>
      </c>
      <c r="AA11" s="11">
        <v>10000</v>
      </c>
      <c r="AB11" s="11">
        <f t="shared" ref="AB11:AJ11" si="5">AA11</f>
        <v>10000</v>
      </c>
      <c r="AC11" s="11">
        <f t="shared" si="5"/>
        <v>10000</v>
      </c>
      <c r="AD11" s="11">
        <f t="shared" si="5"/>
        <v>10000</v>
      </c>
      <c r="AE11" s="11">
        <f t="shared" si="5"/>
        <v>10000</v>
      </c>
      <c r="AF11" s="11">
        <f t="shared" si="5"/>
        <v>10000</v>
      </c>
      <c r="AG11" s="11">
        <f t="shared" si="5"/>
        <v>10000</v>
      </c>
      <c r="AH11" s="11">
        <f t="shared" si="5"/>
        <v>10000</v>
      </c>
      <c r="AI11" s="11">
        <f t="shared" si="5"/>
        <v>10000</v>
      </c>
      <c r="AJ11" s="11">
        <f t="shared" si="5"/>
        <v>10000</v>
      </c>
      <c r="AK11" s="11">
        <v>0</v>
      </c>
      <c r="AL11" s="11">
        <v>0</v>
      </c>
      <c r="AM11" s="11">
        <v>0</v>
      </c>
      <c r="AO11" s="16">
        <f t="shared" si="2"/>
        <v>255000</v>
      </c>
      <c r="AP11" s="16">
        <f t="shared" si="3"/>
        <v>643365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ref="J12:U12" si="6">I12</f>
        <v>0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10000</v>
      </c>
      <c r="J13" s="11">
        <f t="shared" ref="J13:U13" si="9">I13</f>
        <v>10000</v>
      </c>
      <c r="K13" s="11">
        <f t="shared" si="9"/>
        <v>10000</v>
      </c>
      <c r="L13" s="11">
        <f t="shared" si="9"/>
        <v>10000</v>
      </c>
      <c r="M13" s="11">
        <f t="shared" si="9"/>
        <v>10000</v>
      </c>
      <c r="N13" s="11">
        <f t="shared" si="9"/>
        <v>10000</v>
      </c>
      <c r="O13" s="11">
        <f t="shared" si="9"/>
        <v>10000</v>
      </c>
      <c r="P13" s="11">
        <f t="shared" si="9"/>
        <v>10000</v>
      </c>
      <c r="Q13" s="11">
        <f t="shared" si="9"/>
        <v>10000</v>
      </c>
      <c r="R13" s="11">
        <f t="shared" si="9"/>
        <v>10000</v>
      </c>
      <c r="S13" s="11">
        <f t="shared" si="9"/>
        <v>10000</v>
      </c>
      <c r="T13" s="11">
        <f t="shared" si="9"/>
        <v>10000</v>
      </c>
      <c r="U13" s="11">
        <f t="shared" si="9"/>
        <v>10000</v>
      </c>
      <c r="V13" s="11">
        <f>U13</f>
        <v>10000</v>
      </c>
      <c r="W13" s="11">
        <f>V13</f>
        <v>10000</v>
      </c>
      <c r="X13" s="11">
        <f>W13</f>
        <v>10000</v>
      </c>
      <c r="Y13" s="11">
        <f>X13</f>
        <v>10000</v>
      </c>
      <c r="Z13" s="11">
        <f t="shared" si="7"/>
        <v>10000</v>
      </c>
      <c r="AA13" s="11">
        <f t="shared" si="7"/>
        <v>10000</v>
      </c>
      <c r="AB13" s="11">
        <f t="shared" si="7"/>
        <v>10000</v>
      </c>
      <c r="AC13" s="11">
        <f>AB13</f>
        <v>10000</v>
      </c>
      <c r="AD13" s="11">
        <f t="shared" ref="AD13:AJ13" si="10">AC13</f>
        <v>10000</v>
      </c>
      <c r="AE13" s="11">
        <f t="shared" si="10"/>
        <v>10000</v>
      </c>
      <c r="AF13" s="11">
        <f t="shared" si="10"/>
        <v>10000</v>
      </c>
      <c r="AG13" s="11">
        <f t="shared" si="10"/>
        <v>10000</v>
      </c>
      <c r="AH13" s="11">
        <f t="shared" si="10"/>
        <v>10000</v>
      </c>
      <c r="AI13" s="11">
        <f t="shared" si="10"/>
        <v>10000</v>
      </c>
      <c r="AJ13" s="11">
        <f t="shared" si="10"/>
        <v>10000</v>
      </c>
      <c r="AK13" s="11">
        <v>0</v>
      </c>
      <c r="AL13" s="11">
        <v>0</v>
      </c>
      <c r="AM13" s="11">
        <v>0</v>
      </c>
      <c r="AO13" s="16">
        <f t="shared" si="2"/>
        <v>280000</v>
      </c>
      <c r="AP13" s="16">
        <f t="shared" si="3"/>
        <v>706440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>I14</f>
        <v>0</v>
      </c>
      <c r="K14" s="11">
        <f>J14</f>
        <v>0</v>
      </c>
      <c r="L14" s="11">
        <f>K14</f>
        <v>0</v>
      </c>
      <c r="M14" s="11">
        <f>L14</f>
        <v>0</v>
      </c>
      <c r="N14" s="11">
        <f>M14</f>
        <v>0</v>
      </c>
      <c r="O14" s="11">
        <v>0</v>
      </c>
      <c r="P14" s="11">
        <v>0</v>
      </c>
      <c r="Q14" s="11">
        <f t="shared" ref="Q14:U16" si="11">P14</f>
        <v>0</v>
      </c>
      <c r="R14" s="11">
        <f t="shared" si="11"/>
        <v>0</v>
      </c>
      <c r="S14" s="11">
        <f t="shared" si="11"/>
        <v>0</v>
      </c>
      <c r="T14" s="11">
        <f t="shared" si="11"/>
        <v>0</v>
      </c>
      <c r="U14" s="11">
        <f t="shared" si="11"/>
        <v>0</v>
      </c>
      <c r="V14" s="11">
        <v>5000</v>
      </c>
      <c r="W14" s="11">
        <v>5000</v>
      </c>
      <c r="X14" s="11">
        <f>W14</f>
        <v>5000</v>
      </c>
      <c r="Y14" s="11">
        <f>X14</f>
        <v>5000</v>
      </c>
      <c r="Z14" s="11">
        <f t="shared" ref="Z14:AA16" si="12">Y14</f>
        <v>5000</v>
      </c>
      <c r="AA14" s="11">
        <f t="shared" si="12"/>
        <v>5000</v>
      </c>
      <c r="AB14" s="11">
        <v>0</v>
      </c>
      <c r="AC14" s="11">
        <f>AB14</f>
        <v>0</v>
      </c>
      <c r="AD14" s="11">
        <f t="shared" ref="AD14:AL14" si="13">AC14</f>
        <v>0</v>
      </c>
      <c r="AE14" s="11">
        <f t="shared" si="13"/>
        <v>0</v>
      </c>
      <c r="AF14" s="11">
        <f t="shared" si="13"/>
        <v>0</v>
      </c>
      <c r="AG14" s="11">
        <f t="shared" si="13"/>
        <v>0</v>
      </c>
      <c r="AH14" s="11">
        <f t="shared" si="13"/>
        <v>0</v>
      </c>
      <c r="AI14" s="11">
        <f t="shared" si="13"/>
        <v>0</v>
      </c>
      <c r="AJ14" s="11">
        <f t="shared" si="13"/>
        <v>0</v>
      </c>
      <c r="AK14" s="11">
        <f t="shared" si="13"/>
        <v>0</v>
      </c>
      <c r="AL14" s="11">
        <f t="shared" si="13"/>
        <v>0</v>
      </c>
      <c r="AM14" s="11">
        <v>0</v>
      </c>
      <c r="AO14" s="16">
        <f t="shared" si="2"/>
        <v>30000</v>
      </c>
      <c r="AP14" s="16">
        <f t="shared" si="3"/>
        <v>75690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>K15</f>
        <v>0</v>
      </c>
      <c r="M15" s="11">
        <f>L15</f>
        <v>0</v>
      </c>
      <c r="N15" s="11">
        <f>M15</f>
        <v>0</v>
      </c>
      <c r="O15" s="11">
        <v>0</v>
      </c>
      <c r="P15" s="11">
        <f>O15</f>
        <v>0</v>
      </c>
      <c r="Q15" s="11">
        <f t="shared" si="11"/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2"/>
        <v>0</v>
      </c>
      <c r="AA15" s="11">
        <f t="shared" si="12"/>
        <v>0</v>
      </c>
      <c r="AB15" s="11">
        <f>AA15</f>
        <v>0</v>
      </c>
      <c r="AC15" s="11">
        <f>AB15</f>
        <v>0</v>
      </c>
      <c r="AD15" s="11">
        <f t="shared" ref="AD15:AI16" si="14">AC15</f>
        <v>0</v>
      </c>
      <c r="AE15" s="11">
        <f t="shared" si="14"/>
        <v>0</v>
      </c>
      <c r="AF15" s="11">
        <f t="shared" si="14"/>
        <v>0</v>
      </c>
      <c r="AG15" s="11">
        <f t="shared" si="14"/>
        <v>0</v>
      </c>
      <c r="AH15" s="11">
        <f t="shared" si="14"/>
        <v>0</v>
      </c>
      <c r="AI15" s="11">
        <f t="shared" si="14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1"/>
        <v>0</v>
      </c>
      <c r="R16" s="59">
        <f t="shared" si="11"/>
        <v>0</v>
      </c>
      <c r="S16" s="59">
        <f t="shared" si="11"/>
        <v>0</v>
      </c>
      <c r="T16" s="59">
        <f t="shared" si="11"/>
        <v>0</v>
      </c>
      <c r="U16" s="59">
        <f t="shared" si="11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2"/>
        <v>0</v>
      </c>
      <c r="AA16" s="59">
        <f t="shared" si="12"/>
        <v>0</v>
      </c>
      <c r="AB16" s="59">
        <f>AA16</f>
        <v>0</v>
      </c>
      <c r="AC16" s="59">
        <f>AB16</f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20000</v>
      </c>
      <c r="W17" s="58">
        <f t="shared" si="15"/>
        <v>20000</v>
      </c>
      <c r="X17" s="58">
        <f t="shared" si="15"/>
        <v>20000</v>
      </c>
      <c r="Y17" s="58">
        <f t="shared" si="15"/>
        <v>20000</v>
      </c>
      <c r="Z17" s="58">
        <f t="shared" si="15"/>
        <v>20000</v>
      </c>
      <c r="AA17" s="58">
        <f t="shared" si="15"/>
        <v>25000</v>
      </c>
      <c r="AB17" s="58">
        <f t="shared" si="15"/>
        <v>20000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0</v>
      </c>
      <c r="AL17" s="58">
        <f t="shared" si="15"/>
        <v>0</v>
      </c>
      <c r="AM17" s="58">
        <f t="shared" si="15"/>
        <v>0</v>
      </c>
      <c r="AO17" s="20">
        <f>SUM(AO10:AO16)</f>
        <v>565000</v>
      </c>
      <c r="AP17" s="20">
        <f>SUM(AP10:AP16)</f>
        <v>1425495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212</v>
      </c>
      <c r="D20" s="1" t="s">
        <v>213</v>
      </c>
      <c r="E20" s="1">
        <v>2.5499999999999998</v>
      </c>
      <c r="F20" s="57">
        <v>0.48</v>
      </c>
      <c r="G20" s="1">
        <v>-3.6499999999999998E-2</v>
      </c>
      <c r="I20" s="11">
        <v>7000</v>
      </c>
      <c r="J20" s="16">
        <f t="shared" ref="J20:Q23" si="16">I20</f>
        <v>7000</v>
      </c>
      <c r="K20" s="16">
        <f t="shared" si="16"/>
        <v>7000</v>
      </c>
      <c r="L20" s="16">
        <f t="shared" si="16"/>
        <v>7000</v>
      </c>
      <c r="M20" s="16">
        <f t="shared" si="16"/>
        <v>7000</v>
      </c>
      <c r="N20" s="16">
        <f t="shared" si="16"/>
        <v>7000</v>
      </c>
      <c r="O20" s="16">
        <f t="shared" si="16"/>
        <v>7000</v>
      </c>
      <c r="P20" s="16">
        <f t="shared" si="16"/>
        <v>7000</v>
      </c>
      <c r="Q20" s="16">
        <f t="shared" si="16"/>
        <v>7000</v>
      </c>
      <c r="R20" s="16">
        <v>7000</v>
      </c>
      <c r="S20" s="16">
        <f t="shared" ref="S20:U23" si="17">R20</f>
        <v>7000</v>
      </c>
      <c r="T20" s="16">
        <f t="shared" si="17"/>
        <v>7000</v>
      </c>
      <c r="U20" s="16">
        <f t="shared" si="17"/>
        <v>7000</v>
      </c>
      <c r="V20" s="16">
        <v>7000</v>
      </c>
      <c r="W20" s="16">
        <v>7000</v>
      </c>
      <c r="X20" s="16">
        <f>W20</f>
        <v>7000</v>
      </c>
      <c r="Y20" s="16">
        <f t="shared" ref="Y20:AJ20" si="18">X20</f>
        <v>7000</v>
      </c>
      <c r="Z20" s="16">
        <f t="shared" si="18"/>
        <v>7000</v>
      </c>
      <c r="AA20" s="16">
        <f t="shared" si="18"/>
        <v>7000</v>
      </c>
      <c r="AB20" s="16">
        <f t="shared" si="18"/>
        <v>7000</v>
      </c>
      <c r="AC20" s="16">
        <f t="shared" si="18"/>
        <v>7000</v>
      </c>
      <c r="AD20" s="16">
        <f t="shared" si="18"/>
        <v>7000</v>
      </c>
      <c r="AE20" s="16">
        <f t="shared" si="18"/>
        <v>7000</v>
      </c>
      <c r="AF20" s="16">
        <f t="shared" si="18"/>
        <v>7000</v>
      </c>
      <c r="AG20" s="16">
        <f t="shared" si="18"/>
        <v>7000</v>
      </c>
      <c r="AH20" s="16">
        <f t="shared" si="18"/>
        <v>7000</v>
      </c>
      <c r="AI20" s="16">
        <f t="shared" si="18"/>
        <v>7000</v>
      </c>
      <c r="AJ20" s="16">
        <f t="shared" si="18"/>
        <v>7000</v>
      </c>
      <c r="AK20" s="16">
        <v>0</v>
      </c>
      <c r="AL20" s="16">
        <v>0</v>
      </c>
      <c r="AM20" s="16">
        <v>0</v>
      </c>
      <c r="AO20" s="16">
        <f t="shared" ref="AO20:AO33" si="19">SUM(I20:AN20)</f>
        <v>196000</v>
      </c>
      <c r="AP20" s="16">
        <f t="shared" ref="AP20:AP33" si="20">SUM(I20:AM20)*E20+SUM(I20:AM20)*F20+SUM(I20:AM20)*G20</f>
        <v>586726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6"/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>Q21</f>
        <v>0</v>
      </c>
      <c r="S21" s="16">
        <f t="shared" si="17"/>
        <v>0</v>
      </c>
      <c r="T21" s="16">
        <f t="shared" si="17"/>
        <v>0</v>
      </c>
      <c r="U21" s="16">
        <f t="shared" si="17"/>
        <v>0</v>
      </c>
      <c r="V21" s="16">
        <f t="shared" ref="V21:Y23" si="21">U21</f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ref="Z21:AC22" si="22">Y21</f>
        <v>0</v>
      </c>
      <c r="AA21" s="16">
        <f t="shared" si="22"/>
        <v>0</v>
      </c>
      <c r="AB21" s="16">
        <f t="shared" si="22"/>
        <v>0</v>
      </c>
      <c r="AC21" s="16">
        <f t="shared" si="22"/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6"/>
        <v>0</v>
      </c>
      <c r="K22" s="16">
        <f t="shared" si="16"/>
        <v>0</v>
      </c>
      <c r="L22" s="16">
        <f t="shared" si="16"/>
        <v>0</v>
      </c>
      <c r="M22" s="16">
        <f t="shared" si="16"/>
        <v>0</v>
      </c>
      <c r="N22" s="16">
        <f t="shared" si="16"/>
        <v>0</v>
      </c>
      <c r="O22" s="16">
        <f t="shared" si="16"/>
        <v>0</v>
      </c>
      <c r="P22" s="16">
        <f t="shared" si="16"/>
        <v>0</v>
      </c>
      <c r="Q22" s="16">
        <f t="shared" si="16"/>
        <v>0</v>
      </c>
      <c r="R22" s="16">
        <f>Q22</f>
        <v>0</v>
      </c>
      <c r="S22" s="16">
        <f t="shared" si="17"/>
        <v>0</v>
      </c>
      <c r="T22" s="16">
        <f t="shared" si="17"/>
        <v>0</v>
      </c>
      <c r="U22" s="16">
        <f t="shared" si="17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2"/>
        <v>0</v>
      </c>
      <c r="AA22" s="16">
        <f t="shared" si="22"/>
        <v>0</v>
      </c>
      <c r="AB22" s="16">
        <f t="shared" si="22"/>
        <v>0</v>
      </c>
      <c r="AC22" s="16">
        <f t="shared" si="22"/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6"/>
        <v>0</v>
      </c>
      <c r="K23" s="16">
        <f t="shared" si="16"/>
        <v>0</v>
      </c>
      <c r="L23" s="16">
        <f t="shared" si="16"/>
        <v>0</v>
      </c>
      <c r="M23" s="16">
        <f t="shared" si="16"/>
        <v>0</v>
      </c>
      <c r="N23" s="16">
        <f t="shared" si="16"/>
        <v>0</v>
      </c>
      <c r="O23" s="16">
        <f t="shared" si="16"/>
        <v>0</v>
      </c>
      <c r="P23" s="16">
        <f t="shared" si="16"/>
        <v>0</v>
      </c>
      <c r="Q23" s="16">
        <f t="shared" si="16"/>
        <v>0</v>
      </c>
      <c r="R23" s="16">
        <f>Q23</f>
        <v>0</v>
      </c>
      <c r="S23" s="16">
        <f t="shared" si="17"/>
        <v>0</v>
      </c>
      <c r="T23" s="16">
        <f t="shared" si="17"/>
        <v>0</v>
      </c>
      <c r="U23" s="16">
        <f t="shared" si="17"/>
        <v>0</v>
      </c>
      <c r="V23" s="16">
        <f t="shared" si="21"/>
        <v>0</v>
      </c>
      <c r="W23" s="16">
        <f t="shared" si="21"/>
        <v>0</v>
      </c>
      <c r="X23" s="16">
        <f t="shared" si="21"/>
        <v>0</v>
      </c>
      <c r="Y23" s="16">
        <f t="shared" si="21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v>13715</v>
      </c>
      <c r="K27" s="11">
        <v>13715</v>
      </c>
      <c r="L27" s="11">
        <f t="shared" ref="L27:AL27" si="26">K27</f>
        <v>13715</v>
      </c>
      <c r="M27" s="11">
        <f t="shared" si="26"/>
        <v>13715</v>
      </c>
      <c r="N27" s="11">
        <f t="shared" si="26"/>
        <v>13715</v>
      </c>
      <c r="O27" s="11">
        <f t="shared" si="26"/>
        <v>13715</v>
      </c>
      <c r="P27" s="11">
        <f t="shared" si="26"/>
        <v>13715</v>
      </c>
      <c r="Q27" s="11">
        <f t="shared" si="26"/>
        <v>13715</v>
      </c>
      <c r="R27" s="11">
        <f t="shared" si="26"/>
        <v>13715</v>
      </c>
      <c r="S27" s="11">
        <f t="shared" si="26"/>
        <v>13715</v>
      </c>
      <c r="T27" s="11">
        <v>9000</v>
      </c>
      <c r="U27" s="11">
        <f t="shared" si="26"/>
        <v>9000</v>
      </c>
      <c r="V27" s="11">
        <v>13715</v>
      </c>
      <c r="W27" s="11">
        <f t="shared" si="26"/>
        <v>13715</v>
      </c>
      <c r="X27" s="11">
        <f t="shared" si="26"/>
        <v>13715</v>
      </c>
      <c r="Y27" s="11">
        <f t="shared" si="26"/>
        <v>13715</v>
      </c>
      <c r="Z27" s="11">
        <f t="shared" si="26"/>
        <v>13715</v>
      </c>
      <c r="AA27" s="11">
        <f t="shared" si="26"/>
        <v>13715</v>
      </c>
      <c r="AB27" s="11">
        <f t="shared" si="26"/>
        <v>13715</v>
      </c>
      <c r="AC27" s="11">
        <f t="shared" si="26"/>
        <v>13715</v>
      </c>
      <c r="AD27" s="11">
        <f t="shared" si="26"/>
        <v>13715</v>
      </c>
      <c r="AE27" s="11">
        <f t="shared" si="26"/>
        <v>13715</v>
      </c>
      <c r="AF27" s="11">
        <f t="shared" si="26"/>
        <v>13715</v>
      </c>
      <c r="AG27" s="11">
        <f t="shared" si="26"/>
        <v>13715</v>
      </c>
      <c r="AH27" s="11">
        <f t="shared" si="26"/>
        <v>13715</v>
      </c>
      <c r="AI27" s="11">
        <f t="shared" si="26"/>
        <v>13715</v>
      </c>
      <c r="AJ27" s="11">
        <f t="shared" si="26"/>
        <v>13715</v>
      </c>
      <c r="AK27" s="11">
        <v>0</v>
      </c>
      <c r="AL27" s="11">
        <f t="shared" si="26"/>
        <v>0</v>
      </c>
      <c r="AM27" s="11">
        <v>0</v>
      </c>
      <c r="AO27" s="16">
        <f t="shared" si="19"/>
        <v>360875</v>
      </c>
      <c r="AP27" s="16">
        <f t="shared" si="20"/>
        <v>1080279.3125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13715</v>
      </c>
      <c r="J28" s="11">
        <v>0</v>
      </c>
      <c r="K28" s="11">
        <v>0</v>
      </c>
      <c r="L28" s="11">
        <f t="shared" ref="L28:AL28" si="27">K28</f>
        <v>0</v>
      </c>
      <c r="M28" s="11">
        <f t="shared" si="27"/>
        <v>0</v>
      </c>
      <c r="N28" s="11">
        <f t="shared" si="27"/>
        <v>0</v>
      </c>
      <c r="O28" s="11">
        <f t="shared" si="27"/>
        <v>0</v>
      </c>
      <c r="P28" s="11">
        <f t="shared" si="27"/>
        <v>0</v>
      </c>
      <c r="Q28" s="11">
        <f t="shared" si="27"/>
        <v>0</v>
      </c>
      <c r="R28" s="11">
        <f t="shared" si="27"/>
        <v>0</v>
      </c>
      <c r="S28" s="11">
        <f t="shared" si="27"/>
        <v>0</v>
      </c>
      <c r="T28" s="11">
        <v>4715</v>
      </c>
      <c r="U28" s="11">
        <f t="shared" si="27"/>
        <v>4715</v>
      </c>
      <c r="V28" s="11">
        <v>0</v>
      </c>
      <c r="W28" s="11">
        <f t="shared" si="27"/>
        <v>0</v>
      </c>
      <c r="X28" s="11">
        <f t="shared" si="27"/>
        <v>0</v>
      </c>
      <c r="Y28" s="11">
        <f t="shared" si="27"/>
        <v>0</v>
      </c>
      <c r="Z28" s="11">
        <f t="shared" si="27"/>
        <v>0</v>
      </c>
      <c r="AA28" s="11">
        <f t="shared" si="27"/>
        <v>0</v>
      </c>
      <c r="AB28" s="11">
        <f t="shared" si="27"/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v>0</v>
      </c>
      <c r="AL28" s="11">
        <f t="shared" si="27"/>
        <v>0</v>
      </c>
      <c r="AM28" s="11">
        <f>AL28</f>
        <v>0</v>
      </c>
      <c r="AO28" s="16">
        <f t="shared" si="19"/>
        <v>23145</v>
      </c>
      <c r="AP28" s="16">
        <f t="shared" si="20"/>
        <v>69284.557499999995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0</v>
      </c>
      <c r="J30" s="11">
        <f t="shared" ref="J30:AM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I30" s="11">
        <f t="shared" si="28"/>
        <v>0</v>
      </c>
      <c r="AJ30" s="11">
        <f t="shared" si="28"/>
        <v>0</v>
      </c>
      <c r="AK30" s="11">
        <v>0</v>
      </c>
      <c r="AL30" s="11">
        <f t="shared" si="28"/>
        <v>0</v>
      </c>
      <c r="AM30" s="11">
        <f t="shared" si="28"/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29">I31</f>
        <v>0</v>
      </c>
      <c r="K31" s="16">
        <f t="shared" si="29"/>
        <v>0</v>
      </c>
      <c r="L31" s="16">
        <f t="shared" si="29"/>
        <v>0</v>
      </c>
      <c r="M31" s="16">
        <f t="shared" si="29"/>
        <v>0</v>
      </c>
      <c r="N31" s="16">
        <f t="shared" si="29"/>
        <v>0</v>
      </c>
      <c r="O31" s="16">
        <f t="shared" si="29"/>
        <v>0</v>
      </c>
      <c r="P31" s="16">
        <f t="shared" si="29"/>
        <v>0</v>
      </c>
      <c r="Q31" s="16">
        <f t="shared" si="29"/>
        <v>0</v>
      </c>
      <c r="R31" s="16">
        <f t="shared" si="29"/>
        <v>0</v>
      </c>
      <c r="S31" s="16">
        <f t="shared" si="29"/>
        <v>0</v>
      </c>
      <c r="T31" s="16">
        <f t="shared" si="29"/>
        <v>0</v>
      </c>
      <c r="U31" s="16">
        <f t="shared" si="29"/>
        <v>0</v>
      </c>
      <c r="V31" s="16">
        <f t="shared" si="29"/>
        <v>0</v>
      </c>
      <c r="W31" s="16">
        <f t="shared" si="29"/>
        <v>0</v>
      </c>
      <c r="X31" s="16">
        <f t="shared" si="29"/>
        <v>0</v>
      </c>
      <c r="Y31" s="16">
        <f t="shared" si="29"/>
        <v>0</v>
      </c>
      <c r="Z31" s="16">
        <f t="shared" si="29"/>
        <v>0</v>
      </c>
      <c r="AA31" s="16">
        <f t="shared" si="29"/>
        <v>0</v>
      </c>
      <c r="AB31" s="16">
        <v>0</v>
      </c>
      <c r="AC31" s="16">
        <f t="shared" ref="AC31:AM31" si="30">AB31</f>
        <v>0</v>
      </c>
      <c r="AD31" s="16">
        <f t="shared" si="30"/>
        <v>0</v>
      </c>
      <c r="AE31" s="16">
        <f t="shared" si="30"/>
        <v>0</v>
      </c>
      <c r="AF31" s="16">
        <f t="shared" si="30"/>
        <v>0</v>
      </c>
      <c r="AG31" s="16">
        <f t="shared" si="30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4285</v>
      </c>
      <c r="J32" s="16">
        <f t="shared" ref="J32:AA32" si="31">I32</f>
        <v>4285</v>
      </c>
      <c r="K32" s="16">
        <f t="shared" si="31"/>
        <v>4285</v>
      </c>
      <c r="L32" s="16">
        <f t="shared" si="31"/>
        <v>4285</v>
      </c>
      <c r="M32" s="16">
        <f t="shared" si="31"/>
        <v>4285</v>
      </c>
      <c r="N32" s="16">
        <f t="shared" si="31"/>
        <v>4285</v>
      </c>
      <c r="O32" s="16">
        <f t="shared" si="31"/>
        <v>4285</v>
      </c>
      <c r="P32" s="16">
        <f t="shared" si="31"/>
        <v>4285</v>
      </c>
      <c r="Q32" s="16">
        <f t="shared" si="31"/>
        <v>4285</v>
      </c>
      <c r="R32" s="16">
        <f t="shared" si="31"/>
        <v>4285</v>
      </c>
      <c r="S32" s="16">
        <f t="shared" si="31"/>
        <v>4285</v>
      </c>
      <c r="T32" s="16">
        <f t="shared" si="31"/>
        <v>4285</v>
      </c>
      <c r="U32" s="16">
        <f t="shared" si="31"/>
        <v>4285</v>
      </c>
      <c r="V32" s="16">
        <f t="shared" si="31"/>
        <v>4285</v>
      </c>
      <c r="W32" s="16">
        <f t="shared" si="31"/>
        <v>4285</v>
      </c>
      <c r="X32" s="16">
        <f t="shared" si="31"/>
        <v>4285</v>
      </c>
      <c r="Y32" s="16">
        <f t="shared" si="31"/>
        <v>4285</v>
      </c>
      <c r="Z32" s="16">
        <f t="shared" si="31"/>
        <v>4285</v>
      </c>
      <c r="AA32" s="16">
        <f t="shared" si="31"/>
        <v>4285</v>
      </c>
      <c r="AB32" s="16">
        <f>AA32</f>
        <v>4285</v>
      </c>
      <c r="AC32" s="16">
        <f t="shared" ref="AC32:AM32" si="32">AB32</f>
        <v>4285</v>
      </c>
      <c r="AD32" s="16">
        <f t="shared" si="32"/>
        <v>4285</v>
      </c>
      <c r="AE32" s="16">
        <f t="shared" si="32"/>
        <v>4285</v>
      </c>
      <c r="AF32" s="16">
        <f t="shared" si="32"/>
        <v>4285</v>
      </c>
      <c r="AG32" s="16">
        <f t="shared" si="32"/>
        <v>4285</v>
      </c>
      <c r="AH32" s="16">
        <f t="shared" si="32"/>
        <v>4285</v>
      </c>
      <c r="AI32" s="16">
        <f t="shared" si="32"/>
        <v>4285</v>
      </c>
      <c r="AJ32" s="16">
        <f t="shared" si="32"/>
        <v>4285</v>
      </c>
      <c r="AK32" s="16">
        <v>0</v>
      </c>
      <c r="AL32" s="16">
        <f t="shared" si="32"/>
        <v>0</v>
      </c>
      <c r="AM32" s="16">
        <f t="shared" si="32"/>
        <v>0</v>
      </c>
      <c r="AO32" s="16">
        <f t="shared" si="19"/>
        <v>119980</v>
      </c>
      <c r="AP32" s="16">
        <f t="shared" si="20"/>
        <v>359160.13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 t="shared" ref="J33:AA33" si="33">I33</f>
        <v>0</v>
      </c>
      <c r="K33" s="60">
        <f t="shared" si="33"/>
        <v>0</v>
      </c>
      <c r="L33" s="60">
        <f t="shared" si="33"/>
        <v>0</v>
      </c>
      <c r="M33" s="60">
        <f t="shared" si="33"/>
        <v>0</v>
      </c>
      <c r="N33" s="60">
        <f t="shared" si="33"/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>AA33</f>
        <v>0</v>
      </c>
      <c r="AC33" s="60">
        <f t="shared" ref="AC33:AM33" si="34">AB33</f>
        <v>0</v>
      </c>
      <c r="AD33" s="60">
        <f t="shared" si="34"/>
        <v>0</v>
      </c>
      <c r="AE33" s="60">
        <f t="shared" si="34"/>
        <v>0</v>
      </c>
      <c r="AF33" s="60">
        <f t="shared" si="34"/>
        <v>0</v>
      </c>
      <c r="AG33" s="60">
        <f t="shared" si="34"/>
        <v>0</v>
      </c>
      <c r="AH33" s="60">
        <f t="shared" si="34"/>
        <v>0</v>
      </c>
      <c r="AI33" s="60">
        <f t="shared" si="34"/>
        <v>0</v>
      </c>
      <c r="AJ33" s="60">
        <f t="shared" si="34"/>
        <v>0</v>
      </c>
      <c r="AK33" s="60">
        <f t="shared" si="34"/>
        <v>0</v>
      </c>
      <c r="AL33" s="60">
        <f t="shared" si="34"/>
        <v>0</v>
      </c>
      <c r="AM33" s="60">
        <f t="shared" si="34"/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0</v>
      </c>
      <c r="AL34" s="58">
        <f t="shared" si="35"/>
        <v>0</v>
      </c>
      <c r="AM34" s="58">
        <f t="shared" si="35"/>
        <v>0</v>
      </c>
      <c r="AO34" s="20">
        <f>SUM(AO20:AO33)</f>
        <v>700000</v>
      </c>
      <c r="AP34" s="20">
        <f>SUM(AP20:AP33)</f>
        <v>2095450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idden="1" x14ac:dyDescent="0.2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/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AO164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/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AO168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hidden="1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212</v>
      </c>
      <c r="D53" s="1" t="s">
        <v>213</v>
      </c>
      <c r="E53" s="104">
        <v>0.1</v>
      </c>
      <c r="F53" s="105">
        <v>0.01</v>
      </c>
      <c r="I53" s="103">
        <f>I20-I84</f>
        <v>7000</v>
      </c>
      <c r="J53" s="103">
        <f>J20-J84</f>
        <v>7000</v>
      </c>
      <c r="K53" s="103">
        <f>K20-K84</f>
        <v>7000</v>
      </c>
      <c r="L53" s="103">
        <f>L20-L84</f>
        <v>7000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>
        <f>AK20-AK84</f>
        <v>0</v>
      </c>
      <c r="AL53" s="103">
        <f>AL20-AL84</f>
        <v>0</v>
      </c>
      <c r="AM53" s="103">
        <f>AM20-AM84</f>
        <v>0</v>
      </c>
      <c r="AO53" s="106">
        <f t="shared" ref="AO53:AO66" si="37">SUM(I53:AL53)-AQ53</f>
        <v>27720</v>
      </c>
      <c r="AP53" s="107">
        <f t="shared" ref="AP53:AP68" si="38">AO53*E53</f>
        <v>2772</v>
      </c>
      <c r="AQ53" s="106">
        <f t="shared" ref="AQ53:AQ67" si="39">SUM(I53:AM53)*F53</f>
        <v>280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v>10715</v>
      </c>
      <c r="J55" s="103">
        <v>10000</v>
      </c>
      <c r="K55" s="103">
        <f>K11+K28-K86</f>
        <v>10000</v>
      </c>
      <c r="L55" s="103">
        <f>L11+L28-L86-L107</f>
        <v>10000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>
        <f>AK11+AK28-AK86</f>
        <v>0</v>
      </c>
      <c r="AL55" s="103">
        <f>AL11+AL28-AL86</f>
        <v>0</v>
      </c>
      <c r="AM55" s="103">
        <f>AM11+AM28-AM86</f>
        <v>0</v>
      </c>
      <c r="AO55" s="106">
        <f t="shared" si="37"/>
        <v>40307.85</v>
      </c>
      <c r="AP55" s="107">
        <f t="shared" si="38"/>
        <v>4030.7849999999999</v>
      </c>
      <c r="AQ55" s="106">
        <f t="shared" si="39"/>
        <v>407.15000000000003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1">P23-P87</f>
        <v>0</v>
      </c>
      <c r="Q56" s="103">
        <f t="shared" si="41"/>
        <v>0</v>
      </c>
      <c r="R56" s="103">
        <f t="shared" si="41"/>
        <v>0</v>
      </c>
      <c r="S56" s="103">
        <f t="shared" si="41"/>
        <v>0</v>
      </c>
      <c r="T56" s="103">
        <f t="shared" si="41"/>
        <v>0</v>
      </c>
      <c r="U56" s="103">
        <f t="shared" si="41"/>
        <v>0</v>
      </c>
      <c r="V56" s="103">
        <f t="shared" si="41"/>
        <v>0</v>
      </c>
      <c r="W56" s="103">
        <f t="shared" si="41"/>
        <v>0</v>
      </c>
      <c r="X56" s="103">
        <f t="shared" si="41"/>
        <v>0</v>
      </c>
      <c r="Y56" s="103">
        <f t="shared" si="41"/>
        <v>0</v>
      </c>
      <c r="Z56" s="103">
        <f t="shared" si="41"/>
        <v>0</v>
      </c>
      <c r="AA56" s="103">
        <f t="shared" si="41"/>
        <v>0</v>
      </c>
      <c r="AB56" s="103">
        <f t="shared" si="41"/>
        <v>0</v>
      </c>
      <c r="AC56" s="103">
        <f t="shared" si="41"/>
        <v>0</v>
      </c>
      <c r="AD56" s="103">
        <f t="shared" si="41"/>
        <v>0</v>
      </c>
      <c r="AE56" s="103">
        <f t="shared" si="41"/>
        <v>0</v>
      </c>
      <c r="AF56" s="103">
        <f t="shared" si="41"/>
        <v>0</v>
      </c>
      <c r="AG56" s="103">
        <f t="shared" si="41"/>
        <v>0</v>
      </c>
      <c r="AH56" s="103">
        <f t="shared" si="41"/>
        <v>0</v>
      </c>
      <c r="AI56" s="103">
        <f t="shared" si="41"/>
        <v>0</v>
      </c>
      <c r="AJ56" s="103">
        <f t="shared" si="41"/>
        <v>0</v>
      </c>
      <c r="AK56" s="103">
        <f t="shared" si="41"/>
        <v>0</v>
      </c>
      <c r="AL56" s="103">
        <f t="shared" si="41"/>
        <v>0</v>
      </c>
      <c r="AM56" s="103">
        <f t="shared" si="41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2">I10-I88</f>
        <v>0</v>
      </c>
      <c r="J57" s="103">
        <f t="shared" si="42"/>
        <v>0</v>
      </c>
      <c r="K57" s="103">
        <f t="shared" si="42"/>
        <v>0</v>
      </c>
      <c r="L57" s="103">
        <f t="shared" si="42"/>
        <v>0</v>
      </c>
      <c r="M57" s="103">
        <f t="shared" si="42"/>
        <v>0</v>
      </c>
      <c r="N57" s="103">
        <f t="shared" si="42"/>
        <v>0</v>
      </c>
      <c r="O57" s="103">
        <f t="shared" si="42"/>
        <v>0</v>
      </c>
      <c r="P57" s="103">
        <f t="shared" si="42"/>
        <v>0</v>
      </c>
      <c r="Q57" s="103">
        <f t="shared" si="42"/>
        <v>0</v>
      </c>
      <c r="R57" s="103">
        <f t="shared" si="42"/>
        <v>0</v>
      </c>
      <c r="S57" s="103">
        <f t="shared" si="42"/>
        <v>0</v>
      </c>
      <c r="T57" s="103">
        <f t="shared" si="42"/>
        <v>0</v>
      </c>
      <c r="U57" s="103">
        <f t="shared" si="42"/>
        <v>0</v>
      </c>
      <c r="V57" s="103">
        <f t="shared" si="42"/>
        <v>0</v>
      </c>
      <c r="W57" s="103">
        <f t="shared" si="42"/>
        <v>0</v>
      </c>
      <c r="X57" s="103">
        <f t="shared" si="42"/>
        <v>0</v>
      </c>
      <c r="Y57" s="103">
        <f t="shared" si="42"/>
        <v>0</v>
      </c>
      <c r="Z57" s="103">
        <f t="shared" si="42"/>
        <v>0</v>
      </c>
      <c r="AA57" s="103">
        <f t="shared" si="42"/>
        <v>0</v>
      </c>
      <c r="AB57" s="103">
        <f t="shared" si="42"/>
        <v>0</v>
      </c>
      <c r="AC57" s="103">
        <f t="shared" si="42"/>
        <v>0</v>
      </c>
      <c r="AD57" s="103">
        <f t="shared" si="42"/>
        <v>0</v>
      </c>
      <c r="AE57" s="103">
        <f t="shared" si="42"/>
        <v>0</v>
      </c>
      <c r="AF57" s="103">
        <f t="shared" si="42"/>
        <v>0</v>
      </c>
      <c r="AG57" s="103">
        <f t="shared" si="42"/>
        <v>0</v>
      </c>
      <c r="AH57" s="103">
        <f t="shared" si="42"/>
        <v>0</v>
      </c>
      <c r="AI57" s="103">
        <f t="shared" si="42"/>
        <v>0</v>
      </c>
      <c r="AJ57" s="103">
        <f t="shared" si="42"/>
        <v>0</v>
      </c>
      <c r="AK57" s="103">
        <f t="shared" si="42"/>
        <v>0</v>
      </c>
      <c r="AL57" s="103">
        <f t="shared" si="42"/>
        <v>0</v>
      </c>
      <c r="AM57" s="103">
        <f t="shared" si="42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3">I12+I24-I90</f>
        <v>0</v>
      </c>
      <c r="J59" s="103">
        <f t="shared" si="43"/>
        <v>0</v>
      </c>
      <c r="K59" s="103">
        <f t="shared" si="43"/>
        <v>0</v>
      </c>
      <c r="L59" s="103">
        <f t="shared" ref="L59:AM59" si="44">L12+L24-L90-L117</f>
        <v>0</v>
      </c>
      <c r="M59" s="103">
        <f t="shared" si="44"/>
        <v>0</v>
      </c>
      <c r="N59" s="103">
        <f t="shared" si="44"/>
        <v>0</v>
      </c>
      <c r="O59" s="103">
        <f t="shared" si="44"/>
        <v>0</v>
      </c>
      <c r="P59" s="103">
        <f t="shared" si="44"/>
        <v>0</v>
      </c>
      <c r="Q59" s="103">
        <f t="shared" si="44"/>
        <v>0</v>
      </c>
      <c r="R59" s="103">
        <f t="shared" si="44"/>
        <v>0</v>
      </c>
      <c r="S59" s="103">
        <f t="shared" si="44"/>
        <v>0</v>
      </c>
      <c r="T59" s="103">
        <f t="shared" si="44"/>
        <v>0</v>
      </c>
      <c r="U59" s="103">
        <f t="shared" si="44"/>
        <v>0</v>
      </c>
      <c r="V59" s="103">
        <f t="shared" si="44"/>
        <v>0</v>
      </c>
      <c r="W59" s="103">
        <f t="shared" si="44"/>
        <v>0</v>
      </c>
      <c r="X59" s="103">
        <f t="shared" si="44"/>
        <v>0</v>
      </c>
      <c r="Y59" s="103">
        <f t="shared" si="44"/>
        <v>0</v>
      </c>
      <c r="Z59" s="103">
        <f t="shared" si="44"/>
        <v>0</v>
      </c>
      <c r="AA59" s="103">
        <f t="shared" si="44"/>
        <v>0</v>
      </c>
      <c r="AB59" s="103">
        <f t="shared" si="44"/>
        <v>0</v>
      </c>
      <c r="AC59" s="103">
        <f t="shared" si="44"/>
        <v>0</v>
      </c>
      <c r="AD59" s="103">
        <f t="shared" si="44"/>
        <v>0</v>
      </c>
      <c r="AE59" s="103">
        <f t="shared" si="44"/>
        <v>0</v>
      </c>
      <c r="AF59" s="103">
        <f t="shared" si="44"/>
        <v>0</v>
      </c>
      <c r="AG59" s="103">
        <f t="shared" si="44"/>
        <v>0</v>
      </c>
      <c r="AH59" s="103">
        <f t="shared" si="44"/>
        <v>0</v>
      </c>
      <c r="AI59" s="103">
        <f t="shared" si="44"/>
        <v>0</v>
      </c>
      <c r="AJ59" s="103">
        <f t="shared" si="44"/>
        <v>0</v>
      </c>
      <c r="AK59" s="103">
        <f t="shared" si="44"/>
        <v>0</v>
      </c>
      <c r="AL59" s="103">
        <f t="shared" si="44"/>
        <v>0</v>
      </c>
      <c r="AM59" s="103">
        <f t="shared" si="44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3"/>
        <v>10000</v>
      </c>
      <c r="J60" s="103">
        <f t="shared" si="43"/>
        <v>10000</v>
      </c>
      <c r="K60" s="103">
        <f t="shared" si="43"/>
        <v>10000</v>
      </c>
      <c r="L60" s="103">
        <f>L13+L25-L91</f>
        <v>10000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>
        <f>AL13+AL25-AL91</f>
        <v>0</v>
      </c>
      <c r="AM60" s="103">
        <v>0</v>
      </c>
      <c r="AO60" s="106">
        <f t="shared" si="37"/>
        <v>39600</v>
      </c>
      <c r="AP60" s="107">
        <f t="shared" si="38"/>
        <v>3960</v>
      </c>
      <c r="AQ60" s="106">
        <f t="shared" si="39"/>
        <v>400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3"/>
        <v>0</v>
      </c>
      <c r="J61" s="103">
        <f t="shared" si="43"/>
        <v>0</v>
      </c>
      <c r="K61" s="103">
        <f t="shared" si="43"/>
        <v>0</v>
      </c>
      <c r="L61" s="103">
        <f t="shared" ref="L61:AM61" si="45">L14+L26-L92</f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5000</v>
      </c>
      <c r="W61" s="103">
        <f t="shared" si="45"/>
        <v>5000</v>
      </c>
      <c r="X61" s="103">
        <f t="shared" si="45"/>
        <v>5000</v>
      </c>
      <c r="Y61" s="103">
        <f t="shared" si="45"/>
        <v>5000</v>
      </c>
      <c r="Z61" s="103">
        <f t="shared" si="45"/>
        <v>5000</v>
      </c>
      <c r="AA61" s="103">
        <f t="shared" si="45"/>
        <v>5000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7"/>
        <v>29700</v>
      </c>
      <c r="AP61" s="107">
        <f t="shared" si="38"/>
        <v>2970</v>
      </c>
      <c r="AQ61" s="106">
        <f t="shared" si="39"/>
        <v>300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0</v>
      </c>
      <c r="J62" s="103">
        <v>715</v>
      </c>
      <c r="K62" s="103">
        <v>715</v>
      </c>
      <c r="L62" s="103">
        <v>715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>
        <f>AK27-AK93</f>
        <v>0</v>
      </c>
      <c r="AL62" s="103">
        <f>AL27-AL93</f>
        <v>0</v>
      </c>
      <c r="AM62" s="103">
        <f>AM16</f>
        <v>0</v>
      </c>
      <c r="AO62" s="106">
        <f t="shared" si="37"/>
        <v>2123.5500000000002</v>
      </c>
      <c r="AP62" s="107">
        <f t="shared" si="38"/>
        <v>212.35500000000002</v>
      </c>
      <c r="AQ62" s="106">
        <f t="shared" si="39"/>
        <v>21.45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6">I29-I94</f>
        <v>0</v>
      </c>
      <c r="J63" s="103">
        <f t="shared" si="46"/>
        <v>0</v>
      </c>
      <c r="K63" s="103">
        <f t="shared" si="46"/>
        <v>0</v>
      </c>
      <c r="L63" s="103">
        <f t="shared" si="46"/>
        <v>0</v>
      </c>
      <c r="M63" s="103">
        <f t="shared" si="46"/>
        <v>0</v>
      </c>
      <c r="N63" s="103">
        <f t="shared" si="46"/>
        <v>0</v>
      </c>
      <c r="O63" s="103">
        <f t="shared" si="46"/>
        <v>0</v>
      </c>
      <c r="P63" s="103">
        <f t="shared" si="46"/>
        <v>0</v>
      </c>
      <c r="Q63" s="103">
        <f t="shared" si="46"/>
        <v>0</v>
      </c>
      <c r="R63" s="103">
        <f t="shared" si="46"/>
        <v>0</v>
      </c>
      <c r="S63" s="103">
        <f t="shared" si="46"/>
        <v>0</v>
      </c>
      <c r="T63" s="103">
        <f t="shared" si="46"/>
        <v>0</v>
      </c>
      <c r="U63" s="103">
        <f t="shared" si="46"/>
        <v>0</v>
      </c>
      <c r="V63" s="103">
        <f t="shared" si="46"/>
        <v>0</v>
      </c>
      <c r="W63" s="103">
        <f t="shared" si="46"/>
        <v>0</v>
      </c>
      <c r="X63" s="103">
        <f t="shared" si="46"/>
        <v>0</v>
      </c>
      <c r="Y63" s="103">
        <f t="shared" si="46"/>
        <v>0</v>
      </c>
      <c r="Z63" s="103">
        <f t="shared" si="46"/>
        <v>0</v>
      </c>
      <c r="AA63" s="103">
        <f t="shared" si="46"/>
        <v>0</v>
      </c>
      <c r="AB63" s="103">
        <f t="shared" si="46"/>
        <v>0</v>
      </c>
      <c r="AC63" s="103">
        <f t="shared" si="46"/>
        <v>0</v>
      </c>
      <c r="AD63" s="103">
        <f t="shared" si="46"/>
        <v>0</v>
      </c>
      <c r="AE63" s="103">
        <f t="shared" si="46"/>
        <v>0</v>
      </c>
      <c r="AF63" s="103">
        <f t="shared" si="46"/>
        <v>0</v>
      </c>
      <c r="AG63" s="103">
        <f t="shared" si="46"/>
        <v>0</v>
      </c>
      <c r="AH63" s="103">
        <f t="shared" si="46"/>
        <v>0</v>
      </c>
      <c r="AI63" s="103">
        <f t="shared" si="46"/>
        <v>0</v>
      </c>
      <c r="AJ63" s="103">
        <f t="shared" si="46"/>
        <v>0</v>
      </c>
      <c r="AK63" s="103">
        <f t="shared" si="46"/>
        <v>0</v>
      </c>
      <c r="AL63" s="103">
        <f t="shared" si="46"/>
        <v>0</v>
      </c>
      <c r="AM63" s="103">
        <f t="shared" si="46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7">I30-I95</f>
        <v>0</v>
      </c>
      <c r="J64" s="103">
        <f t="shared" si="47"/>
        <v>0</v>
      </c>
      <c r="K64" s="103">
        <f t="shared" si="47"/>
        <v>0</v>
      </c>
      <c r="L64" s="103">
        <f t="shared" si="47"/>
        <v>0</v>
      </c>
      <c r="M64" s="103">
        <f t="shared" si="47"/>
        <v>0</v>
      </c>
      <c r="N64" s="103">
        <f t="shared" si="47"/>
        <v>0</v>
      </c>
      <c r="O64" s="103">
        <f t="shared" si="47"/>
        <v>0</v>
      </c>
      <c r="P64" s="103">
        <f t="shared" si="47"/>
        <v>0</v>
      </c>
      <c r="Q64" s="103">
        <f t="shared" si="47"/>
        <v>0</v>
      </c>
      <c r="R64" s="103">
        <f t="shared" si="47"/>
        <v>0</v>
      </c>
      <c r="S64" s="103">
        <f t="shared" si="47"/>
        <v>0</v>
      </c>
      <c r="T64" s="103">
        <f t="shared" si="47"/>
        <v>0</v>
      </c>
      <c r="U64" s="103">
        <f t="shared" si="47"/>
        <v>0</v>
      </c>
      <c r="V64" s="103">
        <f t="shared" si="47"/>
        <v>0</v>
      </c>
      <c r="W64" s="103">
        <f t="shared" si="47"/>
        <v>0</v>
      </c>
      <c r="X64" s="103">
        <f t="shared" si="47"/>
        <v>0</v>
      </c>
      <c r="Y64" s="103">
        <f t="shared" si="47"/>
        <v>0</v>
      </c>
      <c r="Z64" s="103">
        <f t="shared" si="47"/>
        <v>0</v>
      </c>
      <c r="AA64" s="103">
        <f t="shared" si="47"/>
        <v>0</v>
      </c>
      <c r="AB64" s="103">
        <f t="shared" si="47"/>
        <v>0</v>
      </c>
      <c r="AC64" s="103">
        <f t="shared" si="47"/>
        <v>0</v>
      </c>
      <c r="AD64" s="103">
        <f t="shared" si="47"/>
        <v>0</v>
      </c>
      <c r="AE64" s="103">
        <f t="shared" si="47"/>
        <v>0</v>
      </c>
      <c r="AF64" s="103">
        <f t="shared" si="47"/>
        <v>0</v>
      </c>
      <c r="AG64" s="103">
        <f t="shared" si="47"/>
        <v>0</v>
      </c>
      <c r="AH64" s="103">
        <f t="shared" si="47"/>
        <v>0</v>
      </c>
      <c r="AI64" s="103">
        <f t="shared" si="47"/>
        <v>0</v>
      </c>
      <c r="AJ64" s="103">
        <f t="shared" si="47"/>
        <v>0</v>
      </c>
      <c r="AK64" s="103">
        <f t="shared" si="47"/>
        <v>0</v>
      </c>
      <c r="AL64" s="103">
        <f t="shared" si="47"/>
        <v>0</v>
      </c>
      <c r="AM64" s="103">
        <f t="shared" si="47"/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8">I15+I31-I96</f>
        <v>0</v>
      </c>
      <c r="J65" s="103">
        <f t="shared" si="48"/>
        <v>0</v>
      </c>
      <c r="K65" s="103">
        <f t="shared" si="48"/>
        <v>0</v>
      </c>
      <c r="L65" s="103">
        <f t="shared" si="48"/>
        <v>0</v>
      </c>
      <c r="M65" s="103">
        <f t="shared" si="48"/>
        <v>0</v>
      </c>
      <c r="N65" s="103">
        <f t="shared" si="48"/>
        <v>0</v>
      </c>
      <c r="O65" s="103">
        <f t="shared" si="48"/>
        <v>0</v>
      </c>
      <c r="P65" s="103">
        <f t="shared" si="48"/>
        <v>0</v>
      </c>
      <c r="Q65" s="103">
        <f t="shared" si="48"/>
        <v>0</v>
      </c>
      <c r="R65" s="103">
        <f t="shared" si="48"/>
        <v>0</v>
      </c>
      <c r="S65" s="103">
        <f t="shared" si="48"/>
        <v>0</v>
      </c>
      <c r="T65" s="103">
        <f t="shared" si="48"/>
        <v>0</v>
      </c>
      <c r="U65" s="103">
        <f t="shared" si="48"/>
        <v>0</v>
      </c>
      <c r="V65" s="103">
        <f t="shared" si="48"/>
        <v>0</v>
      </c>
      <c r="W65" s="103">
        <f t="shared" si="48"/>
        <v>0</v>
      </c>
      <c r="X65" s="103">
        <f t="shared" si="48"/>
        <v>0</v>
      </c>
      <c r="Y65" s="103">
        <f t="shared" si="48"/>
        <v>0</v>
      </c>
      <c r="Z65" s="103">
        <f t="shared" si="48"/>
        <v>0</v>
      </c>
      <c r="AA65" s="103">
        <f t="shared" si="48"/>
        <v>0</v>
      </c>
      <c r="AB65" s="103">
        <f t="shared" si="48"/>
        <v>0</v>
      </c>
      <c r="AC65" s="103">
        <f t="shared" si="48"/>
        <v>0</v>
      </c>
      <c r="AD65" s="103">
        <f t="shared" si="48"/>
        <v>0</v>
      </c>
      <c r="AE65" s="103">
        <f t="shared" si="48"/>
        <v>0</v>
      </c>
      <c r="AF65" s="103">
        <f t="shared" si="48"/>
        <v>0</v>
      </c>
      <c r="AG65" s="103">
        <f t="shared" si="48"/>
        <v>0</v>
      </c>
      <c r="AH65" s="103">
        <f t="shared" si="48"/>
        <v>0</v>
      </c>
      <c r="AI65" s="103">
        <f t="shared" si="48"/>
        <v>0</v>
      </c>
      <c r="AJ65" s="103">
        <f t="shared" si="48"/>
        <v>0</v>
      </c>
      <c r="AK65" s="103">
        <f t="shared" si="48"/>
        <v>0</v>
      </c>
      <c r="AL65" s="103">
        <f t="shared" si="48"/>
        <v>0</v>
      </c>
      <c r="AM65" s="103">
        <f t="shared" si="48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4285</v>
      </c>
      <c r="J66" s="103">
        <f>J16+J32-J97</f>
        <v>4285</v>
      </c>
      <c r="K66" s="103">
        <f>K32-K97</f>
        <v>4285</v>
      </c>
      <c r="L66" s="103">
        <f>L32-L97</f>
        <v>4285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>
        <f>AK32-AK97</f>
        <v>0</v>
      </c>
      <c r="AL66" s="103">
        <f>AL32-AL97</f>
        <v>0</v>
      </c>
      <c r="AM66" s="103">
        <f>AM32-AM97</f>
        <v>0</v>
      </c>
      <c r="AO66" s="106">
        <f t="shared" si="37"/>
        <v>16968.599999999999</v>
      </c>
      <c r="AP66" s="107">
        <f t="shared" si="38"/>
        <v>1696.86</v>
      </c>
      <c r="AQ66" s="106">
        <f t="shared" si="39"/>
        <v>171.4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49">K33-K98</f>
        <v>0</v>
      </c>
      <c r="L67" s="109">
        <f t="shared" si="49"/>
        <v>0</v>
      </c>
      <c r="M67" s="109">
        <f t="shared" si="49"/>
        <v>0</v>
      </c>
      <c r="N67" s="109">
        <f t="shared" si="49"/>
        <v>0</v>
      </c>
      <c r="O67" s="109">
        <f t="shared" si="49"/>
        <v>0</v>
      </c>
      <c r="P67" s="109">
        <f t="shared" si="49"/>
        <v>0</v>
      </c>
      <c r="Q67" s="109">
        <f t="shared" si="49"/>
        <v>0</v>
      </c>
      <c r="R67" s="109">
        <f t="shared" si="49"/>
        <v>0</v>
      </c>
      <c r="S67" s="109">
        <f t="shared" si="49"/>
        <v>0</v>
      </c>
      <c r="T67" s="109">
        <f t="shared" si="49"/>
        <v>0</v>
      </c>
      <c r="U67" s="109">
        <f t="shared" si="49"/>
        <v>0</v>
      </c>
      <c r="V67" s="109">
        <f t="shared" si="49"/>
        <v>0</v>
      </c>
      <c r="W67" s="109">
        <f t="shared" si="49"/>
        <v>0</v>
      </c>
      <c r="X67" s="109">
        <f t="shared" si="49"/>
        <v>0</v>
      </c>
      <c r="Y67" s="109">
        <f t="shared" si="49"/>
        <v>0</v>
      </c>
      <c r="Z67" s="109">
        <f t="shared" si="49"/>
        <v>0</v>
      </c>
      <c r="AA67" s="109">
        <f t="shared" si="49"/>
        <v>0</v>
      </c>
      <c r="AB67" s="109">
        <f t="shared" si="49"/>
        <v>0</v>
      </c>
      <c r="AC67" s="109">
        <f t="shared" si="49"/>
        <v>0</v>
      </c>
      <c r="AD67" s="109">
        <f t="shared" si="49"/>
        <v>0</v>
      </c>
      <c r="AE67" s="109">
        <f t="shared" si="49"/>
        <v>0</v>
      </c>
      <c r="AF67" s="109">
        <f t="shared" si="49"/>
        <v>0</v>
      </c>
      <c r="AG67" s="109">
        <f t="shared" si="49"/>
        <v>0</v>
      </c>
      <c r="AH67" s="109">
        <f t="shared" si="49"/>
        <v>0</v>
      </c>
      <c r="AI67" s="109">
        <f t="shared" si="49"/>
        <v>0</v>
      </c>
      <c r="AJ67" s="109">
        <f t="shared" si="49"/>
        <v>0</v>
      </c>
      <c r="AK67" s="109">
        <f t="shared" si="49"/>
        <v>0</v>
      </c>
      <c r="AL67" s="109">
        <f t="shared" si="49"/>
        <v>0</v>
      </c>
      <c r="AM67" s="109">
        <f t="shared" si="49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2000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2000</v>
      </c>
      <c r="AP68" s="111">
        <f t="shared" si="38"/>
        <v>0</v>
      </c>
      <c r="AQ68" s="110">
        <f>AO68*F68</f>
        <v>20</v>
      </c>
    </row>
    <row r="69" spans="1:43" s="102" customFormat="1" x14ac:dyDescent="0.2">
      <c r="I69" s="112">
        <f t="shared" ref="I69:AL69" si="50">SUM(I53:I67)</f>
        <v>32000</v>
      </c>
      <c r="J69" s="112">
        <f t="shared" si="50"/>
        <v>32000</v>
      </c>
      <c r="K69" s="112">
        <f t="shared" si="50"/>
        <v>32000</v>
      </c>
      <c r="L69" s="112">
        <f t="shared" si="50"/>
        <v>32000</v>
      </c>
      <c r="M69" s="112">
        <f t="shared" si="50"/>
        <v>0</v>
      </c>
      <c r="N69" s="112">
        <f t="shared" si="50"/>
        <v>0</v>
      </c>
      <c r="O69" s="112">
        <f t="shared" si="50"/>
        <v>0</v>
      </c>
      <c r="P69" s="112">
        <f t="shared" si="50"/>
        <v>0</v>
      </c>
      <c r="Q69" s="112">
        <f t="shared" si="50"/>
        <v>0</v>
      </c>
      <c r="R69" s="112">
        <f t="shared" si="50"/>
        <v>0</v>
      </c>
      <c r="S69" s="112">
        <f t="shared" si="50"/>
        <v>0</v>
      </c>
      <c r="T69" s="112">
        <f t="shared" si="50"/>
        <v>0</v>
      </c>
      <c r="U69" s="112">
        <f t="shared" si="50"/>
        <v>0</v>
      </c>
      <c r="V69" s="112">
        <f t="shared" si="50"/>
        <v>5000</v>
      </c>
      <c r="W69" s="112">
        <f t="shared" si="50"/>
        <v>5000</v>
      </c>
      <c r="X69" s="112">
        <f t="shared" si="50"/>
        <v>5000</v>
      </c>
      <c r="Y69" s="112">
        <f t="shared" si="50"/>
        <v>5000</v>
      </c>
      <c r="Z69" s="112">
        <f t="shared" si="50"/>
        <v>5000</v>
      </c>
      <c r="AA69" s="112">
        <f t="shared" si="50"/>
        <v>5000</v>
      </c>
      <c r="AB69" s="112">
        <f t="shared" si="50"/>
        <v>0</v>
      </c>
      <c r="AC69" s="112">
        <f t="shared" si="50"/>
        <v>0</v>
      </c>
      <c r="AD69" s="112">
        <f t="shared" si="50"/>
        <v>0</v>
      </c>
      <c r="AE69" s="112">
        <f t="shared" si="50"/>
        <v>0</v>
      </c>
      <c r="AF69" s="112">
        <f t="shared" si="50"/>
        <v>0</v>
      </c>
      <c r="AG69" s="112">
        <f t="shared" si="50"/>
        <v>0</v>
      </c>
      <c r="AH69" s="112">
        <f t="shared" si="50"/>
        <v>0</v>
      </c>
      <c r="AI69" s="112">
        <f t="shared" si="50"/>
        <v>0</v>
      </c>
      <c r="AJ69" s="112">
        <f t="shared" si="50"/>
        <v>0</v>
      </c>
      <c r="AK69" s="112">
        <f t="shared" si="50"/>
        <v>0</v>
      </c>
      <c r="AL69" s="112">
        <f t="shared" si="50"/>
        <v>0</v>
      </c>
      <c r="AM69" s="112">
        <f>SUM(AM53:AM68)</f>
        <v>0</v>
      </c>
      <c r="AO69" s="112">
        <f>SUM(AO53:AO68)</f>
        <v>158420</v>
      </c>
      <c r="AP69" s="113">
        <f>SUM(AP53:AP68)</f>
        <v>15642</v>
      </c>
      <c r="AQ69" s="112">
        <f>SUM(AQ53:AQ68)</f>
        <v>1600.0000000000002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ht="12" customHeigh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ht="12" customHeight="1" x14ac:dyDescent="0.2">
      <c r="A80" s="5"/>
      <c r="B80" s="95" t="s">
        <v>113</v>
      </c>
    </row>
    <row r="81" spans="2:44" s="102" customFormat="1" ht="12" customHeight="1" x14ac:dyDescent="0.2">
      <c r="C81" s="102" t="s">
        <v>90</v>
      </c>
      <c r="D81" s="102" t="s">
        <v>91</v>
      </c>
      <c r="G81" s="102">
        <v>0.04</v>
      </c>
      <c r="I81" s="106">
        <f t="shared" ref="I81:AM81" si="51">I69-(I53*$F53+I54*$F54+I55*$F55+I56*$F56+I57*$F57+I59*$F59+I60*$F60+I61*$F61+I62*$F62+I63*$F63+I64*$F64+I65*$F65+I66*$F66+I67*$F67+I58*$F58)-I68*$F68-I99-I102-I106-I112-I116+I99</f>
        <v>31680</v>
      </c>
      <c r="J81" s="106">
        <f t="shared" si="51"/>
        <v>31680</v>
      </c>
      <c r="K81" s="106">
        <f t="shared" si="51"/>
        <v>31680</v>
      </c>
      <c r="L81" s="106">
        <f t="shared" si="51"/>
        <v>31680</v>
      </c>
      <c r="M81" s="106">
        <f t="shared" si="51"/>
        <v>0</v>
      </c>
      <c r="N81" s="106">
        <f t="shared" si="51"/>
        <v>0</v>
      </c>
      <c r="O81" s="106">
        <f t="shared" si="51"/>
        <v>0</v>
      </c>
      <c r="P81" s="106">
        <f t="shared" si="51"/>
        <v>0</v>
      </c>
      <c r="Q81" s="106">
        <f t="shared" si="51"/>
        <v>0</v>
      </c>
      <c r="R81" s="106">
        <f t="shared" si="51"/>
        <v>0</v>
      </c>
      <c r="S81" s="106">
        <f t="shared" si="51"/>
        <v>0</v>
      </c>
      <c r="T81" s="106">
        <f t="shared" si="51"/>
        <v>0</v>
      </c>
      <c r="U81" s="106">
        <f t="shared" si="51"/>
        <v>0</v>
      </c>
      <c r="V81" s="106">
        <f t="shared" si="51"/>
        <v>4950</v>
      </c>
      <c r="W81" s="106">
        <f t="shared" si="51"/>
        <v>4950</v>
      </c>
      <c r="X81" s="106">
        <f t="shared" si="51"/>
        <v>4930</v>
      </c>
      <c r="Y81" s="106">
        <f t="shared" si="51"/>
        <v>4950</v>
      </c>
      <c r="Z81" s="106">
        <f t="shared" si="51"/>
        <v>4950</v>
      </c>
      <c r="AA81" s="106">
        <f t="shared" si="51"/>
        <v>4950</v>
      </c>
      <c r="AB81" s="106">
        <f t="shared" si="51"/>
        <v>0</v>
      </c>
      <c r="AC81" s="106">
        <f t="shared" si="51"/>
        <v>0</v>
      </c>
      <c r="AD81" s="106">
        <f t="shared" si="51"/>
        <v>0</v>
      </c>
      <c r="AE81" s="106">
        <f t="shared" si="51"/>
        <v>0</v>
      </c>
      <c r="AF81" s="106">
        <f t="shared" si="51"/>
        <v>0</v>
      </c>
      <c r="AG81" s="106">
        <f t="shared" si="51"/>
        <v>0</v>
      </c>
      <c r="AH81" s="106">
        <f t="shared" si="51"/>
        <v>0</v>
      </c>
      <c r="AI81" s="106">
        <f t="shared" si="51"/>
        <v>0</v>
      </c>
      <c r="AJ81" s="106">
        <f t="shared" si="51"/>
        <v>0</v>
      </c>
      <c r="AK81" s="106">
        <f t="shared" si="51"/>
        <v>0</v>
      </c>
      <c r="AL81" s="106">
        <f t="shared" si="51"/>
        <v>0</v>
      </c>
      <c r="AM81" s="106">
        <f t="shared" si="51"/>
        <v>0</v>
      </c>
      <c r="AO81" s="106">
        <f>SUM(I81:AN81)</f>
        <v>156400</v>
      </c>
      <c r="AP81" s="107">
        <f>AP17+AP34+AP37+AP40+AP69+AP72+AP75-AP99-AP102-AP106-AP112-AP116</f>
        <v>3536587</v>
      </c>
    </row>
    <row r="82" spans="2:44" ht="12" customHeight="1" x14ac:dyDescent="0.2">
      <c r="K82" s="16"/>
      <c r="AP82" s="17"/>
    </row>
    <row r="83" spans="2:44" ht="12" customHeight="1" x14ac:dyDescent="0.2">
      <c r="B83" s="95" t="s">
        <v>110</v>
      </c>
      <c r="K83" s="16"/>
      <c r="AR83" s="17"/>
    </row>
    <row r="84" spans="2:44" ht="12" customHeight="1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2">K84</f>
        <v>0</v>
      </c>
      <c r="M84" s="11">
        <f t="shared" si="52"/>
        <v>0</v>
      </c>
      <c r="N84" s="11">
        <f t="shared" si="52"/>
        <v>0</v>
      </c>
      <c r="O84" s="11">
        <f t="shared" si="52"/>
        <v>0</v>
      </c>
      <c r="P84" s="11">
        <f t="shared" si="52"/>
        <v>0</v>
      </c>
      <c r="Q84" s="11">
        <f t="shared" si="52"/>
        <v>0</v>
      </c>
      <c r="R84" s="11">
        <f t="shared" si="52"/>
        <v>0</v>
      </c>
      <c r="S84" s="11">
        <f t="shared" si="52"/>
        <v>0</v>
      </c>
      <c r="T84" s="11">
        <f t="shared" si="52"/>
        <v>0</v>
      </c>
      <c r="U84" s="11">
        <f t="shared" si="52"/>
        <v>0</v>
      </c>
      <c r="V84" s="11">
        <f t="shared" si="52"/>
        <v>0</v>
      </c>
      <c r="W84" s="11">
        <f t="shared" si="52"/>
        <v>0</v>
      </c>
      <c r="X84" s="11">
        <f t="shared" si="52"/>
        <v>0</v>
      </c>
      <c r="Y84" s="11">
        <f t="shared" si="52"/>
        <v>0</v>
      </c>
      <c r="Z84" s="11">
        <f t="shared" si="52"/>
        <v>0</v>
      </c>
      <c r="AA84" s="11">
        <f t="shared" si="52"/>
        <v>0</v>
      </c>
      <c r="AB84" s="11">
        <f t="shared" si="52"/>
        <v>0</v>
      </c>
      <c r="AC84" s="11">
        <f t="shared" si="52"/>
        <v>0</v>
      </c>
      <c r="AD84" s="11">
        <f t="shared" si="52"/>
        <v>0</v>
      </c>
      <c r="AE84" s="11">
        <f t="shared" si="52"/>
        <v>0</v>
      </c>
      <c r="AF84" s="11">
        <f t="shared" si="52"/>
        <v>0</v>
      </c>
      <c r="AG84" s="11">
        <f t="shared" si="52"/>
        <v>0</v>
      </c>
      <c r="AH84" s="11">
        <v>0</v>
      </c>
      <c r="AI84" s="11">
        <f t="shared" ref="AI84:AL85" si="53">AH84</f>
        <v>0</v>
      </c>
      <c r="AJ84" s="11">
        <f t="shared" si="53"/>
        <v>0</v>
      </c>
      <c r="AK84" s="11">
        <f t="shared" si="53"/>
        <v>0</v>
      </c>
      <c r="AL84" s="11">
        <f t="shared" si="53"/>
        <v>0</v>
      </c>
      <c r="AM84" s="11">
        <v>0</v>
      </c>
      <c r="AO84" s="16">
        <f>SUM(I84:AN84)</f>
        <v>0</v>
      </c>
      <c r="AP84" s="16">
        <f t="shared" ref="AP84:AP98" si="54">SUM(I84:AM84)*E84</f>
        <v>0</v>
      </c>
      <c r="AR84" s="17"/>
    </row>
    <row r="85" spans="2:44" ht="12" customHeight="1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3"/>
        <v>0</v>
      </c>
      <c r="AJ85" s="11">
        <f t="shared" si="53"/>
        <v>0</v>
      </c>
      <c r="AK85" s="11">
        <f t="shared" si="53"/>
        <v>0</v>
      </c>
      <c r="AL85" s="11">
        <f t="shared" si="53"/>
        <v>0</v>
      </c>
      <c r="AM85" s="11">
        <v>0</v>
      </c>
      <c r="AO85" s="16">
        <f>SUM(I85:AN85)</f>
        <v>0</v>
      </c>
      <c r="AP85" s="16">
        <f t="shared" si="54"/>
        <v>0</v>
      </c>
      <c r="AR85" s="17"/>
    </row>
    <row r="86" spans="2:44" ht="12" customHeight="1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5">AI86</f>
        <v>0</v>
      </c>
      <c r="AK86" s="11">
        <f t="shared" si="55"/>
        <v>0</v>
      </c>
      <c r="AL86" s="11">
        <f t="shared" si="55"/>
        <v>0</v>
      </c>
      <c r="AM86" s="11">
        <v>0</v>
      </c>
      <c r="AO86" s="16">
        <f>SUM(I86:AL86)</f>
        <v>0</v>
      </c>
      <c r="AP86" s="16">
        <f t="shared" si="54"/>
        <v>0</v>
      </c>
      <c r="AR86" s="17"/>
    </row>
    <row r="87" spans="2:44" ht="12" customHeight="1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6">AH87</f>
        <v>0</v>
      </c>
      <c r="AJ87" s="11">
        <f t="shared" si="55"/>
        <v>0</v>
      </c>
      <c r="AK87" s="11">
        <f t="shared" si="55"/>
        <v>0</v>
      </c>
      <c r="AL87" s="11">
        <f t="shared" si="55"/>
        <v>0</v>
      </c>
      <c r="AM87" s="11">
        <f>AL87</f>
        <v>0</v>
      </c>
      <c r="AO87" s="16">
        <f t="shared" ref="AO87:AO117" si="57">SUM(I87:AN87)</f>
        <v>0</v>
      </c>
      <c r="AP87" s="16">
        <f t="shared" si="54"/>
        <v>0</v>
      </c>
      <c r="AR87" s="17"/>
    </row>
    <row r="88" spans="2:44" ht="12" customHeight="1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6"/>
        <v>0</v>
      </c>
      <c r="AJ88" s="11">
        <f t="shared" si="55"/>
        <v>0</v>
      </c>
      <c r="AK88" s="11">
        <f t="shared" si="55"/>
        <v>0</v>
      </c>
      <c r="AL88" s="11">
        <f t="shared" si="55"/>
        <v>0</v>
      </c>
      <c r="AM88" s="11">
        <v>0</v>
      </c>
      <c r="AO88" s="16">
        <f t="shared" si="57"/>
        <v>0</v>
      </c>
      <c r="AP88" s="16">
        <f t="shared" si="54"/>
        <v>0</v>
      </c>
      <c r="AR88" s="17"/>
    </row>
    <row r="89" spans="2:44" ht="12" customHeight="1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6"/>
        <v>0</v>
      </c>
      <c r="AJ89" s="11">
        <f t="shared" si="55"/>
        <v>0</v>
      </c>
      <c r="AK89" s="11">
        <f t="shared" si="55"/>
        <v>0</v>
      </c>
      <c r="AL89" s="11">
        <f t="shared" si="55"/>
        <v>0</v>
      </c>
      <c r="AM89" s="11">
        <f>AL89</f>
        <v>0</v>
      </c>
      <c r="AO89" s="16">
        <f t="shared" si="57"/>
        <v>0</v>
      </c>
      <c r="AP89" s="16">
        <f t="shared" si="54"/>
        <v>0</v>
      </c>
      <c r="AR89" s="17"/>
    </row>
    <row r="90" spans="2:44" ht="12" customHeight="1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6"/>
        <v>0</v>
      </c>
      <c r="AJ90" s="11">
        <f t="shared" si="55"/>
        <v>0</v>
      </c>
      <c r="AK90" s="11">
        <f t="shared" si="55"/>
        <v>0</v>
      </c>
      <c r="AL90" s="11">
        <f t="shared" si="55"/>
        <v>0</v>
      </c>
      <c r="AM90" s="11">
        <f>AL90</f>
        <v>0</v>
      </c>
      <c r="AO90" s="16">
        <f t="shared" si="57"/>
        <v>0</v>
      </c>
      <c r="AP90" s="16">
        <f t="shared" si="54"/>
        <v>0</v>
      </c>
      <c r="AR90" s="17"/>
    </row>
    <row r="91" spans="2:44" ht="12" customHeight="1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6"/>
        <v>0</v>
      </c>
      <c r="AJ91" s="11">
        <f t="shared" si="55"/>
        <v>0</v>
      </c>
      <c r="AK91" s="11">
        <f t="shared" si="55"/>
        <v>0</v>
      </c>
      <c r="AL91" s="11">
        <f t="shared" si="55"/>
        <v>0</v>
      </c>
      <c r="AM91" s="11">
        <v>0</v>
      </c>
      <c r="AO91" s="16">
        <f t="shared" si="57"/>
        <v>0</v>
      </c>
      <c r="AP91" s="16">
        <f t="shared" si="54"/>
        <v>0</v>
      </c>
      <c r="AR91" s="17"/>
    </row>
    <row r="92" spans="2:44" ht="12" customHeight="1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6"/>
        <v>0</v>
      </c>
      <c r="AJ92" s="11">
        <f t="shared" si="55"/>
        <v>0</v>
      </c>
      <c r="AK92" s="11">
        <f t="shared" si="55"/>
        <v>0</v>
      </c>
      <c r="AL92" s="11">
        <f t="shared" si="55"/>
        <v>0</v>
      </c>
      <c r="AM92" s="11">
        <f t="shared" ref="AM92:AM98" si="58">AL92</f>
        <v>0</v>
      </c>
      <c r="AO92" s="16">
        <f t="shared" si="57"/>
        <v>0</v>
      </c>
      <c r="AP92" s="16">
        <f t="shared" si="54"/>
        <v>0</v>
      </c>
      <c r="AR92" s="17"/>
    </row>
    <row r="93" spans="2:44" ht="12" customHeight="1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6"/>
        <v>0</v>
      </c>
      <c r="AJ93" s="11">
        <f t="shared" si="55"/>
        <v>0</v>
      </c>
      <c r="AK93" s="11">
        <f t="shared" si="55"/>
        <v>0</v>
      </c>
      <c r="AL93" s="11">
        <f t="shared" si="55"/>
        <v>0</v>
      </c>
      <c r="AM93" s="11">
        <f t="shared" si="58"/>
        <v>0</v>
      </c>
      <c r="AO93" s="16">
        <f t="shared" si="57"/>
        <v>0</v>
      </c>
      <c r="AP93" s="16">
        <f t="shared" si="54"/>
        <v>0</v>
      </c>
      <c r="AR93" s="17"/>
    </row>
    <row r="94" spans="2:44" ht="12" customHeight="1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6"/>
        <v>0</v>
      </c>
      <c r="AJ94" s="11">
        <f t="shared" si="55"/>
        <v>0</v>
      </c>
      <c r="AK94" s="11">
        <f t="shared" si="55"/>
        <v>0</v>
      </c>
      <c r="AL94" s="11">
        <f t="shared" si="55"/>
        <v>0</v>
      </c>
      <c r="AM94" s="11">
        <f t="shared" si="58"/>
        <v>0</v>
      </c>
      <c r="AO94" s="16">
        <f t="shared" si="57"/>
        <v>0</v>
      </c>
      <c r="AP94" s="16">
        <f t="shared" si="54"/>
        <v>0</v>
      </c>
      <c r="AR94" s="17"/>
    </row>
    <row r="95" spans="2:44" ht="12" customHeight="1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6"/>
        <v>0</v>
      </c>
      <c r="AJ95" s="11">
        <f t="shared" si="55"/>
        <v>0</v>
      </c>
      <c r="AK95" s="11">
        <f t="shared" si="55"/>
        <v>0</v>
      </c>
      <c r="AL95" s="11">
        <f t="shared" si="55"/>
        <v>0</v>
      </c>
      <c r="AM95" s="11">
        <f t="shared" si="58"/>
        <v>0</v>
      </c>
      <c r="AO95" s="16">
        <f t="shared" si="57"/>
        <v>0</v>
      </c>
      <c r="AP95" s="16">
        <f t="shared" si="54"/>
        <v>0</v>
      </c>
      <c r="AR95" s="17"/>
    </row>
    <row r="96" spans="2:44" ht="12" customHeight="1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6"/>
        <v>0</v>
      </c>
      <c r="AJ96" s="11">
        <f t="shared" si="55"/>
        <v>0</v>
      </c>
      <c r="AK96" s="11">
        <f t="shared" si="55"/>
        <v>0</v>
      </c>
      <c r="AL96" s="11">
        <f t="shared" si="55"/>
        <v>0</v>
      </c>
      <c r="AM96" s="11">
        <f t="shared" si="58"/>
        <v>0</v>
      </c>
      <c r="AO96" s="16">
        <f t="shared" si="57"/>
        <v>0</v>
      </c>
      <c r="AP96" s="16">
        <f t="shared" si="54"/>
        <v>0</v>
      </c>
      <c r="AR96" s="17"/>
    </row>
    <row r="97" spans="2:44" ht="12" customHeight="1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6"/>
        <v>0</v>
      </c>
      <c r="AJ97" s="11">
        <f t="shared" si="55"/>
        <v>0</v>
      </c>
      <c r="AK97" s="11">
        <f t="shared" si="55"/>
        <v>0</v>
      </c>
      <c r="AL97" s="11">
        <f t="shared" si="55"/>
        <v>0</v>
      </c>
      <c r="AM97" s="11">
        <f t="shared" si="58"/>
        <v>0</v>
      </c>
      <c r="AO97" s="64">
        <f t="shared" si="57"/>
        <v>0</v>
      </c>
      <c r="AP97" s="64">
        <f t="shared" si="54"/>
        <v>0</v>
      </c>
      <c r="AR97" s="17"/>
    </row>
    <row r="98" spans="2:44" ht="12" customHeight="1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6"/>
        <v>0</v>
      </c>
      <c r="AJ98" s="59">
        <f t="shared" si="55"/>
        <v>0</v>
      </c>
      <c r="AK98" s="59">
        <f t="shared" si="55"/>
        <v>0</v>
      </c>
      <c r="AL98" s="59">
        <f t="shared" si="55"/>
        <v>0</v>
      </c>
      <c r="AM98" s="59">
        <f t="shared" si="58"/>
        <v>0</v>
      </c>
      <c r="AO98" s="60">
        <f t="shared" si="57"/>
        <v>0</v>
      </c>
      <c r="AP98" s="60">
        <f t="shared" si="54"/>
        <v>0</v>
      </c>
      <c r="AR98" s="17"/>
    </row>
    <row r="99" spans="2:44" ht="12" customHeight="1" x14ac:dyDescent="0.2">
      <c r="I99" s="58">
        <f t="shared" ref="I99:AM99" si="59">SUM(I84:I98)</f>
        <v>0</v>
      </c>
      <c r="J99" s="58">
        <f t="shared" si="59"/>
        <v>0</v>
      </c>
      <c r="K99" s="58">
        <f t="shared" si="59"/>
        <v>0</v>
      </c>
      <c r="L99" s="58">
        <f t="shared" si="59"/>
        <v>0</v>
      </c>
      <c r="M99" s="58">
        <f t="shared" si="59"/>
        <v>0</v>
      </c>
      <c r="N99" s="58">
        <f t="shared" si="59"/>
        <v>0</v>
      </c>
      <c r="O99" s="58">
        <f t="shared" si="59"/>
        <v>0</v>
      </c>
      <c r="P99" s="58">
        <f t="shared" si="59"/>
        <v>0</v>
      </c>
      <c r="Q99" s="58">
        <f t="shared" si="59"/>
        <v>0</v>
      </c>
      <c r="R99" s="58">
        <f t="shared" si="59"/>
        <v>0</v>
      </c>
      <c r="S99" s="58">
        <f t="shared" si="59"/>
        <v>0</v>
      </c>
      <c r="T99" s="58">
        <f t="shared" si="59"/>
        <v>0</v>
      </c>
      <c r="U99" s="58">
        <f t="shared" si="59"/>
        <v>0</v>
      </c>
      <c r="V99" s="58">
        <f t="shared" si="59"/>
        <v>0</v>
      </c>
      <c r="W99" s="58">
        <f t="shared" si="59"/>
        <v>0</v>
      </c>
      <c r="X99" s="58">
        <f t="shared" si="59"/>
        <v>0</v>
      </c>
      <c r="Y99" s="58">
        <f t="shared" si="59"/>
        <v>0</v>
      </c>
      <c r="Z99" s="58">
        <f t="shared" si="59"/>
        <v>0</v>
      </c>
      <c r="AA99" s="58">
        <f t="shared" si="59"/>
        <v>0</v>
      </c>
      <c r="AB99" s="58">
        <f t="shared" si="59"/>
        <v>0</v>
      </c>
      <c r="AC99" s="58">
        <f t="shared" si="59"/>
        <v>0</v>
      </c>
      <c r="AD99" s="58">
        <f t="shared" si="59"/>
        <v>0</v>
      </c>
      <c r="AE99" s="58">
        <f t="shared" si="59"/>
        <v>0</v>
      </c>
      <c r="AF99" s="58">
        <f t="shared" si="59"/>
        <v>0</v>
      </c>
      <c r="AG99" s="58">
        <f t="shared" si="59"/>
        <v>0</v>
      </c>
      <c r="AH99" s="58">
        <f t="shared" si="59"/>
        <v>0</v>
      </c>
      <c r="AI99" s="58">
        <f t="shared" si="59"/>
        <v>0</v>
      </c>
      <c r="AJ99" s="58">
        <f t="shared" si="59"/>
        <v>0</v>
      </c>
      <c r="AK99" s="58">
        <f t="shared" si="59"/>
        <v>0</v>
      </c>
      <c r="AL99" s="58">
        <f t="shared" si="59"/>
        <v>0</v>
      </c>
      <c r="AM99" s="58">
        <f t="shared" si="59"/>
        <v>0</v>
      </c>
      <c r="AO99" s="16">
        <f t="shared" si="57"/>
        <v>0</v>
      </c>
      <c r="AP99" s="20">
        <f>SUM(AP84:AP98)</f>
        <v>0</v>
      </c>
    </row>
    <row r="100" spans="2:44" ht="12" customHeight="1" x14ac:dyDescent="0.2">
      <c r="AO100" s="16">
        <f t="shared" si="57"/>
        <v>0</v>
      </c>
    </row>
    <row r="101" spans="2:44" ht="12" customHeight="1" x14ac:dyDescent="0.2">
      <c r="B101" s="61" t="s">
        <v>95</v>
      </c>
      <c r="AO101" s="16">
        <f t="shared" si="57"/>
        <v>0</v>
      </c>
    </row>
    <row r="102" spans="2:44" ht="12" customHeight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57"/>
        <v>0</v>
      </c>
      <c r="AP102" s="16">
        <f>SUM(I102:AM102)*E102</f>
        <v>0</v>
      </c>
    </row>
    <row r="103" spans="2:44" ht="12" customHeight="1" x14ac:dyDescent="0.2">
      <c r="C103" s="1" t="s">
        <v>180</v>
      </c>
      <c r="D103" s="1" t="s">
        <v>181</v>
      </c>
      <c r="AO103" s="16">
        <f t="shared" si="57"/>
        <v>0</v>
      </c>
    </row>
    <row r="104" spans="2:44" ht="12" customHeight="1" x14ac:dyDescent="0.2">
      <c r="C104" s="1" t="s">
        <v>192</v>
      </c>
      <c r="D104" s="1" t="s">
        <v>181</v>
      </c>
      <c r="AO104" s="16">
        <f t="shared" si="57"/>
        <v>0</v>
      </c>
    </row>
    <row r="105" spans="2:44" ht="12" customHeight="1" x14ac:dyDescent="0.2">
      <c r="B105" s="61" t="s">
        <v>95</v>
      </c>
      <c r="AO105" s="16">
        <f t="shared" si="57"/>
        <v>0</v>
      </c>
    </row>
    <row r="106" spans="2:44" ht="12" customHeight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57"/>
        <v>0</v>
      </c>
      <c r="AP106" s="16">
        <f>SUM(I106:AM106)*E106</f>
        <v>0</v>
      </c>
    </row>
    <row r="107" spans="2:44" ht="12" customHeight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57"/>
        <v>0</v>
      </c>
    </row>
    <row r="108" spans="2:44" ht="12" customHeight="1" x14ac:dyDescent="0.2">
      <c r="C108" s="1" t="s">
        <v>193</v>
      </c>
      <c r="AO108" s="16">
        <f t="shared" si="57"/>
        <v>0</v>
      </c>
    </row>
    <row r="109" spans="2:44" ht="12" customHeight="1" x14ac:dyDescent="0.2">
      <c r="C109" s="1" t="s">
        <v>194</v>
      </c>
      <c r="AO109" s="16">
        <f t="shared" si="57"/>
        <v>0</v>
      </c>
    </row>
    <row r="110" spans="2:44" ht="12" customHeight="1" x14ac:dyDescent="0.2">
      <c r="C110" s="1" t="s">
        <v>195</v>
      </c>
      <c r="AO110" s="16">
        <f t="shared" si="57"/>
        <v>0</v>
      </c>
    </row>
    <row r="111" spans="2:44" ht="12" customHeight="1" x14ac:dyDescent="0.2">
      <c r="B111" s="61" t="s">
        <v>95</v>
      </c>
      <c r="AO111" s="16">
        <f t="shared" si="57"/>
        <v>0</v>
      </c>
    </row>
    <row r="112" spans="2:44" ht="12" customHeight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57"/>
        <v>0</v>
      </c>
      <c r="AP112" s="16">
        <f>SUM(I112:AM112)*E112</f>
        <v>0</v>
      </c>
    </row>
    <row r="113" spans="2:42" ht="12" customHeight="1" x14ac:dyDescent="0.2">
      <c r="C113" s="1" t="s">
        <v>182</v>
      </c>
      <c r="D113" s="1" t="s">
        <v>183</v>
      </c>
      <c r="AO113" s="16">
        <f t="shared" si="57"/>
        <v>0</v>
      </c>
    </row>
    <row r="114" spans="2:42" ht="12" customHeight="1" x14ac:dyDescent="0.2">
      <c r="C114" s="1" t="s">
        <v>188</v>
      </c>
      <c r="D114" s="1" t="s">
        <v>183</v>
      </c>
      <c r="AO114" s="16">
        <f t="shared" si="57"/>
        <v>0</v>
      </c>
    </row>
    <row r="115" spans="2:42" ht="12" customHeight="1" x14ac:dyDescent="0.2">
      <c r="B115" s="61" t="s">
        <v>95</v>
      </c>
      <c r="AO115" s="16">
        <f t="shared" si="57"/>
        <v>0</v>
      </c>
    </row>
    <row r="116" spans="2:42" ht="12" customHeight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57"/>
        <v>0</v>
      </c>
      <c r="AP116" s="16">
        <f>SUM(I116:AM116)*E116</f>
        <v>0</v>
      </c>
    </row>
    <row r="117" spans="2:42" ht="12" customHeight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57"/>
        <v>0</v>
      </c>
    </row>
    <row r="118" spans="2:42" ht="12" customHeight="1" x14ac:dyDescent="0.2">
      <c r="AO118" s="16"/>
    </row>
    <row r="119" spans="2:42" ht="12" customHeight="1" x14ac:dyDescent="0.2"/>
    <row r="120" spans="2:42" ht="12" customHeight="1" x14ac:dyDescent="0.2">
      <c r="I120" s="16"/>
      <c r="J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K120" s="180" t="s">
        <v>79</v>
      </c>
      <c r="AL120" s="181"/>
      <c r="AM120" s="181"/>
      <c r="AN120" s="181"/>
      <c r="AO120" s="181"/>
      <c r="AP120" s="182"/>
    </row>
    <row r="121" spans="2:42" ht="12" customHeight="1" x14ac:dyDescent="0.2">
      <c r="AK121" s="68"/>
      <c r="AL121" s="69"/>
      <c r="AM121" s="69"/>
      <c r="AN121" s="69"/>
      <c r="AO121" s="78" t="s">
        <v>2</v>
      </c>
      <c r="AP121" s="79" t="s">
        <v>102</v>
      </c>
    </row>
    <row r="122" spans="2:42" ht="12" customHeight="1" x14ac:dyDescent="0.2">
      <c r="AK122" s="80" t="s">
        <v>60</v>
      </c>
      <c r="AL122" s="27"/>
      <c r="AM122" s="27"/>
      <c r="AN122" s="27"/>
      <c r="AO122" s="64">
        <f>AO17</f>
        <v>565000</v>
      </c>
      <c r="AP122" s="71">
        <f>AP17</f>
        <v>1425495</v>
      </c>
    </row>
    <row r="123" spans="2:42" ht="12" customHeight="1" x14ac:dyDescent="0.2">
      <c r="I123" s="1" t="s">
        <v>67</v>
      </c>
      <c r="AK123" s="70" t="s">
        <v>62</v>
      </c>
      <c r="AL123" s="27"/>
      <c r="AM123" s="27"/>
      <c r="AN123" s="27"/>
      <c r="AO123" s="64">
        <f>AO34</f>
        <v>700000</v>
      </c>
      <c r="AP123" s="71">
        <f>AP34</f>
        <v>2095450</v>
      </c>
    </row>
    <row r="124" spans="2:42" ht="12" customHeight="1" x14ac:dyDescent="0.2">
      <c r="AK124" s="70" t="s">
        <v>67</v>
      </c>
      <c r="AL124" s="27"/>
      <c r="AM124" s="27"/>
      <c r="AN124" s="27"/>
      <c r="AO124" s="72"/>
      <c r="AP124" s="73">
        <f>AP49</f>
        <v>0</v>
      </c>
    </row>
    <row r="125" spans="2:42" ht="12" customHeight="1" x14ac:dyDescent="0.2">
      <c r="AK125" s="70"/>
      <c r="AL125" s="27"/>
      <c r="AM125" s="27"/>
      <c r="AN125" s="27"/>
      <c r="AO125" s="27"/>
      <c r="AP125" s="74"/>
    </row>
    <row r="126" spans="2:42" ht="12" customHeight="1" x14ac:dyDescent="0.2">
      <c r="AK126" s="70" t="s">
        <v>105</v>
      </c>
      <c r="AL126" s="27"/>
      <c r="AM126" s="27"/>
      <c r="AN126" s="27"/>
      <c r="AO126" s="64">
        <f>AO69</f>
        <v>158420</v>
      </c>
      <c r="AP126" s="71">
        <f>AP69</f>
        <v>15642</v>
      </c>
    </row>
    <row r="127" spans="2:42" ht="12" customHeight="1" x14ac:dyDescent="0.2">
      <c r="AK127" s="70" t="s">
        <v>73</v>
      </c>
      <c r="AL127" s="27"/>
      <c r="AM127" s="27"/>
      <c r="AN127" s="27"/>
      <c r="AO127" s="72">
        <f>SUM(AO71:AO77)</f>
        <v>0</v>
      </c>
      <c r="AP127" s="73">
        <f>SUM(AP71:AP77)</f>
        <v>0</v>
      </c>
    </row>
    <row r="128" spans="2:42" ht="12" customHeight="1" x14ac:dyDescent="0.2">
      <c r="AK128" s="70"/>
      <c r="AL128" s="27"/>
      <c r="AM128" s="27"/>
      <c r="AN128" s="27"/>
      <c r="AO128" s="27"/>
      <c r="AP128" s="74"/>
    </row>
    <row r="129" spans="3:50" ht="12" customHeight="1" x14ac:dyDescent="0.2">
      <c r="AK129" s="70" t="s">
        <v>106</v>
      </c>
      <c r="AL129" s="27"/>
      <c r="AM129" s="27"/>
      <c r="AN129" s="27"/>
      <c r="AO129" s="72">
        <f>AO148</f>
        <v>1132000</v>
      </c>
      <c r="AP129" s="75">
        <f>AO172</f>
        <v>2399187.2000000002</v>
      </c>
    </row>
    <row r="130" spans="3:50" ht="12" customHeight="1" x14ac:dyDescent="0.2">
      <c r="AK130" s="70" t="s">
        <v>116</v>
      </c>
      <c r="AL130" s="27"/>
      <c r="AM130" s="27"/>
      <c r="AN130" s="27"/>
      <c r="AO130" s="64">
        <f>AO81+AO49</f>
        <v>156400</v>
      </c>
      <c r="AP130" s="71">
        <f>AP81+AP49</f>
        <v>3536587</v>
      </c>
    </row>
    <row r="131" spans="3:50" ht="12" customHeight="1" x14ac:dyDescent="0.2">
      <c r="AK131" s="70" t="s">
        <v>118</v>
      </c>
      <c r="AL131" s="27"/>
      <c r="AM131" s="27"/>
      <c r="AN131" s="27"/>
      <c r="AO131" s="64">
        <f>+(MAX((SUM(AO81:AO116)-AO99),SUM(AO69:AO77)+SUM(AQ69:AQ77),SUM(AO34:AO42,AO17)))</f>
        <v>1265000</v>
      </c>
      <c r="AP131" s="71">
        <f>AO131*G81</f>
        <v>50600</v>
      </c>
    </row>
    <row r="132" spans="3:50" ht="10.5" customHeight="1" x14ac:dyDescent="0.2">
      <c r="AK132" s="70" t="s">
        <v>117</v>
      </c>
      <c r="AL132" s="27"/>
      <c r="AM132" s="27"/>
      <c r="AN132" s="27"/>
      <c r="AO132" s="64"/>
      <c r="AP132" s="71">
        <f>AP130+AP131</f>
        <v>3587187</v>
      </c>
    </row>
    <row r="133" spans="3:50" x14ac:dyDescent="0.2">
      <c r="AK133" s="70"/>
      <c r="AL133" s="27"/>
      <c r="AM133" s="27"/>
      <c r="AN133" s="27"/>
      <c r="AO133" s="27"/>
      <c r="AP133" s="74"/>
    </row>
    <row r="134" spans="3:50" x14ac:dyDescent="0.2">
      <c r="AK134" s="70"/>
      <c r="AL134" s="27" t="s">
        <v>77</v>
      </c>
      <c r="AM134" s="27"/>
      <c r="AN134" s="27"/>
      <c r="AO134" s="64">
        <f>AQ69</f>
        <v>1600.0000000000002</v>
      </c>
      <c r="AP134" s="74"/>
    </row>
    <row r="135" spans="3:50" x14ac:dyDescent="0.2">
      <c r="AK135" s="70"/>
      <c r="AL135" s="27" t="s">
        <v>78</v>
      </c>
      <c r="AM135" s="27"/>
      <c r="AN135" s="27"/>
      <c r="AO135" s="64">
        <v>0</v>
      </c>
      <c r="AP135" s="74"/>
    </row>
    <row r="136" spans="3:50" x14ac:dyDescent="0.2">
      <c r="AK136" s="76"/>
      <c r="AL136" s="97" t="s">
        <v>12</v>
      </c>
      <c r="AM136" s="97"/>
      <c r="AN136" s="97"/>
      <c r="AO136" s="98">
        <f>SUM(AO122:AO124)-SUM(AO129:AO130)-AO135-AO134</f>
        <v>-25000</v>
      </c>
      <c r="AP136" s="99"/>
      <c r="AS136" s="27"/>
      <c r="AT136" s="27"/>
      <c r="AU136" s="27"/>
      <c r="AV136" s="27"/>
      <c r="AW136" s="27"/>
      <c r="AX136" s="27"/>
    </row>
    <row r="137" spans="3:50" ht="10.8" thickBot="1" x14ac:dyDescent="0.25">
      <c r="AK137" s="27"/>
      <c r="AL137" s="27"/>
      <c r="AM137" s="27"/>
      <c r="AN137" s="27"/>
      <c r="AO137" s="27"/>
      <c r="AP137" s="27"/>
    </row>
    <row r="138" spans="3:50" x14ac:dyDescent="0.2">
      <c r="C138" s="115" t="s">
        <v>189</v>
      </c>
      <c r="D138" s="116" t="s">
        <v>196</v>
      </c>
      <c r="E138" s="116"/>
      <c r="F138" s="116"/>
      <c r="G138" s="116"/>
      <c r="H138" s="116"/>
      <c r="I138" s="117"/>
      <c r="J138" s="117"/>
      <c r="K138" s="117">
        <v>0</v>
      </c>
      <c r="L138" s="117"/>
      <c r="M138" s="117">
        <v>7000</v>
      </c>
      <c r="N138" s="117">
        <v>7000</v>
      </c>
      <c r="O138" s="117">
        <v>7000</v>
      </c>
      <c r="P138" s="117">
        <v>7000</v>
      </c>
      <c r="Q138" s="117">
        <v>7000</v>
      </c>
      <c r="R138" s="117">
        <v>7000</v>
      </c>
      <c r="S138" s="117">
        <v>7000</v>
      </c>
      <c r="T138" s="117">
        <v>7000</v>
      </c>
      <c r="U138" s="117">
        <v>7000</v>
      </c>
      <c r="V138" s="117">
        <v>7000</v>
      </c>
      <c r="W138" s="117">
        <v>7000</v>
      </c>
      <c r="X138" s="117">
        <v>7000</v>
      </c>
      <c r="Y138" s="117">
        <v>7000</v>
      </c>
      <c r="Z138" s="117">
        <v>7000</v>
      </c>
      <c r="AA138" s="117">
        <v>7000</v>
      </c>
      <c r="AB138" s="117">
        <v>7000</v>
      </c>
      <c r="AC138" s="117">
        <v>7000</v>
      </c>
      <c r="AD138" s="117">
        <v>7000</v>
      </c>
      <c r="AE138" s="117">
        <v>7000</v>
      </c>
      <c r="AF138" s="117">
        <v>7000</v>
      </c>
      <c r="AG138" s="117">
        <v>7000</v>
      </c>
      <c r="AH138" s="117">
        <v>7000</v>
      </c>
      <c r="AI138" s="117">
        <v>7000</v>
      </c>
      <c r="AJ138" s="117">
        <v>7000</v>
      </c>
      <c r="AK138" s="117"/>
      <c r="AL138" s="117">
        <v>0</v>
      </c>
      <c r="AM138" s="58">
        <v>0</v>
      </c>
      <c r="AO138" s="16">
        <f>SUM(I138:AM138)</f>
        <v>168000</v>
      </c>
    </row>
    <row r="139" spans="3:50" x14ac:dyDescent="0.2">
      <c r="C139" s="139"/>
      <c r="D139" s="27" t="s">
        <v>216</v>
      </c>
      <c r="F139" s="27"/>
      <c r="G139" s="27"/>
      <c r="H139" s="27"/>
      <c r="I139" s="72"/>
      <c r="J139" s="72"/>
      <c r="K139" s="72"/>
      <c r="L139" s="72">
        <f>L117</f>
        <v>0</v>
      </c>
      <c r="M139" s="72">
        <v>10000</v>
      </c>
      <c r="N139" s="72">
        <v>10000</v>
      </c>
      <c r="O139" s="72">
        <v>10000</v>
      </c>
      <c r="P139" s="72">
        <v>10000</v>
      </c>
      <c r="Q139" s="72">
        <v>10000</v>
      </c>
      <c r="R139" s="72">
        <v>10000</v>
      </c>
      <c r="S139" s="72">
        <v>10000</v>
      </c>
      <c r="T139" s="72">
        <v>10000</v>
      </c>
      <c r="U139" s="72">
        <v>10000</v>
      </c>
      <c r="V139" s="72">
        <v>10000</v>
      </c>
      <c r="W139" s="72">
        <v>10000</v>
      </c>
      <c r="X139" s="72">
        <v>10000</v>
      </c>
      <c r="Y139" s="72">
        <v>10000</v>
      </c>
      <c r="Z139" s="72">
        <v>10000</v>
      </c>
      <c r="AA139" s="72">
        <v>10000</v>
      </c>
      <c r="AB139" s="72">
        <v>10000</v>
      </c>
      <c r="AC139" s="72">
        <v>10000</v>
      </c>
      <c r="AD139" s="72">
        <v>10000</v>
      </c>
      <c r="AE139" s="72">
        <v>10000</v>
      </c>
      <c r="AF139" s="72">
        <v>10000</v>
      </c>
      <c r="AG139" s="72">
        <v>10000</v>
      </c>
      <c r="AH139" s="72">
        <v>10000</v>
      </c>
      <c r="AI139" s="72">
        <v>10000</v>
      </c>
      <c r="AJ139" s="72">
        <v>10000</v>
      </c>
      <c r="AK139" s="72"/>
      <c r="AL139" s="72">
        <f>AF117</f>
        <v>0</v>
      </c>
      <c r="AM139" s="72">
        <f>AG117</f>
        <v>0</v>
      </c>
      <c r="AO139" s="16">
        <f t="shared" ref="AO139:AO145" si="60">SUM(I139:AM139)</f>
        <v>240000</v>
      </c>
    </row>
    <row r="140" spans="3:50" hidden="1" x14ac:dyDescent="0.2">
      <c r="C140" s="118"/>
      <c r="D140" s="27" t="s">
        <v>208</v>
      </c>
      <c r="E140" s="27" t="s">
        <v>186</v>
      </c>
      <c r="F140" s="27"/>
      <c r="G140" s="27"/>
      <c r="H140" s="27"/>
      <c r="I140" s="72"/>
      <c r="J140" s="72"/>
      <c r="K140" s="72">
        <v>0</v>
      </c>
      <c r="L140" s="72">
        <f>L107</f>
        <v>0</v>
      </c>
      <c r="M140" s="72">
        <f>M107</f>
        <v>0</v>
      </c>
      <c r="N140" s="72">
        <f>N107</f>
        <v>0</v>
      </c>
      <c r="O140" s="72">
        <f>O107</f>
        <v>0</v>
      </c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f>AF107</f>
        <v>0</v>
      </c>
      <c r="AM140" s="72">
        <f>AG107</f>
        <v>0</v>
      </c>
      <c r="AO140" s="16">
        <f t="shared" si="60"/>
        <v>0</v>
      </c>
    </row>
    <row r="141" spans="3:50" hidden="1" x14ac:dyDescent="0.2">
      <c r="C141" s="118"/>
      <c r="D141" s="1" t="s">
        <v>194</v>
      </c>
      <c r="E141" s="140">
        <v>503150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>
        <f t="shared" si="60"/>
        <v>0</v>
      </c>
    </row>
    <row r="142" spans="3:50" x14ac:dyDescent="0.2">
      <c r="C142" s="118"/>
      <c r="D142" s="1" t="s">
        <v>214</v>
      </c>
      <c r="E142" s="27"/>
      <c r="F142" s="27"/>
      <c r="G142" s="27"/>
      <c r="H142" s="27"/>
      <c r="I142" s="72"/>
      <c r="J142" s="72">
        <v>13000</v>
      </c>
      <c r="K142" s="72">
        <v>13000</v>
      </c>
      <c r="L142" s="72">
        <v>13000</v>
      </c>
      <c r="M142" s="72">
        <v>13715</v>
      </c>
      <c r="N142" s="72">
        <v>13715</v>
      </c>
      <c r="O142" s="72">
        <v>13715</v>
      </c>
      <c r="P142" s="72">
        <v>13715</v>
      </c>
      <c r="Q142" s="72">
        <v>13715</v>
      </c>
      <c r="R142" s="72">
        <v>13715</v>
      </c>
      <c r="S142" s="72">
        <v>13715</v>
      </c>
      <c r="T142" s="72">
        <v>9000</v>
      </c>
      <c r="U142" s="72">
        <v>9000</v>
      </c>
      <c r="V142" s="72">
        <v>18715</v>
      </c>
      <c r="W142" s="72">
        <v>18715</v>
      </c>
      <c r="X142" s="72">
        <v>18715</v>
      </c>
      <c r="Y142" s="72">
        <v>18715</v>
      </c>
      <c r="Z142" s="72">
        <v>18715</v>
      </c>
      <c r="AA142" s="72">
        <v>13715</v>
      </c>
      <c r="AB142" s="72">
        <v>13715</v>
      </c>
      <c r="AC142" s="72">
        <v>13715</v>
      </c>
      <c r="AD142" s="72">
        <v>13715</v>
      </c>
      <c r="AE142" s="72">
        <v>13715</v>
      </c>
      <c r="AF142" s="72">
        <v>13715</v>
      </c>
      <c r="AG142" s="72">
        <v>13715</v>
      </c>
      <c r="AH142" s="72">
        <v>13715</v>
      </c>
      <c r="AI142" s="72">
        <v>13715</v>
      </c>
      <c r="AJ142" s="72">
        <v>13715</v>
      </c>
      <c r="AK142" s="72"/>
      <c r="AL142" s="72">
        <v>0</v>
      </c>
      <c r="AM142" s="58"/>
      <c r="AO142" s="16">
        <f t="shared" si="60"/>
        <v>383730</v>
      </c>
    </row>
    <row r="143" spans="3:50" x14ac:dyDescent="0.2">
      <c r="C143" s="118"/>
      <c r="D143" s="27" t="s">
        <v>188</v>
      </c>
      <c r="E143" s="27"/>
      <c r="F143" s="27"/>
      <c r="G143" s="27"/>
      <c r="H143" s="27"/>
      <c r="I143" s="72">
        <v>0</v>
      </c>
      <c r="J143" s="72">
        <v>0</v>
      </c>
      <c r="K143" s="72">
        <v>0</v>
      </c>
      <c r="L143" s="72">
        <v>0</v>
      </c>
      <c r="M143" s="72">
        <v>4285</v>
      </c>
      <c r="N143" s="72">
        <v>4285</v>
      </c>
      <c r="O143" s="72">
        <v>4285</v>
      </c>
      <c r="P143" s="72">
        <v>4285</v>
      </c>
      <c r="Q143" s="72">
        <v>4285</v>
      </c>
      <c r="R143" s="72">
        <v>4285</v>
      </c>
      <c r="S143" s="72">
        <v>4285</v>
      </c>
      <c r="T143" s="72">
        <v>4285</v>
      </c>
      <c r="U143" s="72">
        <v>4285</v>
      </c>
      <c r="V143" s="72">
        <v>4285</v>
      </c>
      <c r="W143" s="72">
        <v>4285</v>
      </c>
      <c r="X143" s="72">
        <v>4285</v>
      </c>
      <c r="Y143" s="72">
        <v>4285</v>
      </c>
      <c r="Z143" s="72">
        <v>4285</v>
      </c>
      <c r="AA143" s="72">
        <v>4285</v>
      </c>
      <c r="AB143" s="72">
        <v>4285</v>
      </c>
      <c r="AC143" s="72">
        <v>4285</v>
      </c>
      <c r="AD143" s="72">
        <v>4285</v>
      </c>
      <c r="AE143" s="72">
        <v>4285</v>
      </c>
      <c r="AF143" s="72">
        <v>4285</v>
      </c>
      <c r="AG143" s="72">
        <v>4285</v>
      </c>
      <c r="AH143" s="72">
        <v>4285</v>
      </c>
      <c r="AI143" s="72">
        <v>4285</v>
      </c>
      <c r="AJ143" s="72">
        <v>4285</v>
      </c>
      <c r="AK143" s="72"/>
      <c r="AL143" s="72">
        <v>0</v>
      </c>
      <c r="AM143" s="58"/>
      <c r="AO143" s="16">
        <f t="shared" si="60"/>
        <v>102840</v>
      </c>
    </row>
    <row r="144" spans="3:50" hidden="1" x14ac:dyDescent="0.2">
      <c r="C144" s="118"/>
      <c r="D144" s="27" t="s">
        <v>188</v>
      </c>
      <c r="E144" s="27" t="s">
        <v>183</v>
      </c>
      <c r="F144" s="27"/>
      <c r="G144" s="27"/>
      <c r="H144" s="27"/>
      <c r="I144" s="72"/>
      <c r="J144" s="72"/>
      <c r="K144" s="72"/>
      <c r="L144" s="72"/>
      <c r="M144" s="72">
        <v>0</v>
      </c>
      <c r="N144" s="72">
        <v>0</v>
      </c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6">
        <f t="shared" si="60"/>
        <v>0</v>
      </c>
    </row>
    <row r="145" spans="3:41" x14ac:dyDescent="0.2">
      <c r="C145" s="118"/>
      <c r="D145" s="27" t="s">
        <v>215</v>
      </c>
      <c r="E145" s="27"/>
      <c r="F145" s="27"/>
      <c r="G145" s="27"/>
      <c r="H145" s="27"/>
      <c r="I145" s="72">
        <v>13000</v>
      </c>
      <c r="J145" s="72"/>
      <c r="K145" s="72"/>
      <c r="L145" s="72"/>
      <c r="M145" s="72">
        <v>10000</v>
      </c>
      <c r="N145" s="72">
        <v>10000</v>
      </c>
      <c r="O145" s="72">
        <v>10000</v>
      </c>
      <c r="P145" s="72">
        <v>10000</v>
      </c>
      <c r="Q145" s="72">
        <v>10000</v>
      </c>
      <c r="R145" s="72">
        <v>10000</v>
      </c>
      <c r="S145" s="72">
        <v>10000</v>
      </c>
      <c r="T145" s="72">
        <v>14715</v>
      </c>
      <c r="U145" s="72">
        <v>14715</v>
      </c>
      <c r="V145" s="72">
        <v>5000</v>
      </c>
      <c r="W145" s="72">
        <v>5000</v>
      </c>
      <c r="X145" s="72">
        <v>5000</v>
      </c>
      <c r="Y145" s="72">
        <v>5000</v>
      </c>
      <c r="Z145" s="72">
        <v>5000</v>
      </c>
      <c r="AA145" s="72">
        <v>10000</v>
      </c>
      <c r="AB145" s="72">
        <v>10000</v>
      </c>
      <c r="AC145" s="72">
        <v>10000</v>
      </c>
      <c r="AD145" s="72">
        <v>10000</v>
      </c>
      <c r="AE145" s="72">
        <v>10000</v>
      </c>
      <c r="AF145" s="72">
        <v>10000</v>
      </c>
      <c r="AG145" s="72">
        <v>10000</v>
      </c>
      <c r="AH145" s="72">
        <v>10000</v>
      </c>
      <c r="AI145" s="72">
        <v>10000</v>
      </c>
      <c r="AJ145" s="72">
        <v>10000</v>
      </c>
      <c r="AK145" s="72"/>
      <c r="AL145" s="72">
        <v>0</v>
      </c>
      <c r="AM145" s="58"/>
      <c r="AO145" s="16">
        <f t="shared" si="60"/>
        <v>237430</v>
      </c>
    </row>
    <row r="146" spans="3:41" ht="10.8" thickBot="1" x14ac:dyDescent="0.25">
      <c r="C146" s="119"/>
      <c r="D146" s="120"/>
      <c r="E146" s="120"/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>
        <v>0</v>
      </c>
      <c r="AM146" s="58"/>
      <c r="AO146" s="126"/>
    </row>
    <row r="147" spans="3:41" ht="10.8" hidden="1" thickBot="1" x14ac:dyDescent="0.25">
      <c r="C147" s="119"/>
      <c r="D147" s="120"/>
      <c r="E147" s="120"/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>
        <f>SUM(I147:AM147)</f>
        <v>0</v>
      </c>
    </row>
    <row r="148" spans="3:41" x14ac:dyDescent="0.2">
      <c r="D148" s="5" t="s">
        <v>190</v>
      </c>
      <c r="I148" s="58">
        <f t="shared" ref="I148:O148" si="61">SUM(I138:I147)</f>
        <v>13000</v>
      </c>
      <c r="J148" s="58">
        <f t="shared" si="61"/>
        <v>13000</v>
      </c>
      <c r="K148" s="58">
        <f t="shared" si="61"/>
        <v>13000</v>
      </c>
      <c r="L148" s="58">
        <f t="shared" si="61"/>
        <v>13000</v>
      </c>
      <c r="M148" s="58">
        <f t="shared" si="61"/>
        <v>45000</v>
      </c>
      <c r="N148" s="58">
        <f t="shared" si="61"/>
        <v>45000</v>
      </c>
      <c r="O148" s="58">
        <f t="shared" si="61"/>
        <v>45000</v>
      </c>
      <c r="P148" s="58">
        <f>SUM(P138:P145)</f>
        <v>45000</v>
      </c>
      <c r="Q148" s="58">
        <f>SUM(Q138:Q145)</f>
        <v>45000</v>
      </c>
      <c r="R148" s="58">
        <f>SUM(R138:R145)</f>
        <v>45000</v>
      </c>
      <c r="S148" s="58">
        <f>SUM(S138:S145)</f>
        <v>45000</v>
      </c>
      <c r="T148" s="58">
        <f>SUM(T138:T146)</f>
        <v>45000</v>
      </c>
      <c r="U148" s="58">
        <f t="shared" ref="U148:AJ148" si="62">SUM(U138:U145)</f>
        <v>45000</v>
      </c>
      <c r="V148" s="58">
        <f t="shared" si="62"/>
        <v>45000</v>
      </c>
      <c r="W148" s="58">
        <f t="shared" si="62"/>
        <v>45000</v>
      </c>
      <c r="X148" s="58">
        <f t="shared" si="62"/>
        <v>45000</v>
      </c>
      <c r="Y148" s="58">
        <f t="shared" si="62"/>
        <v>45000</v>
      </c>
      <c r="Z148" s="58">
        <f t="shared" si="62"/>
        <v>45000</v>
      </c>
      <c r="AA148" s="58">
        <f t="shared" si="62"/>
        <v>45000</v>
      </c>
      <c r="AB148" s="58">
        <f t="shared" si="62"/>
        <v>45000</v>
      </c>
      <c r="AC148" s="58">
        <f t="shared" si="62"/>
        <v>45000</v>
      </c>
      <c r="AD148" s="58">
        <f t="shared" si="62"/>
        <v>45000</v>
      </c>
      <c r="AE148" s="58">
        <f t="shared" si="62"/>
        <v>45000</v>
      </c>
      <c r="AF148" s="58">
        <f t="shared" si="62"/>
        <v>45000</v>
      </c>
      <c r="AG148" s="58">
        <f t="shared" si="62"/>
        <v>45000</v>
      </c>
      <c r="AH148" s="58">
        <f t="shared" si="62"/>
        <v>45000</v>
      </c>
      <c r="AI148" s="58">
        <f t="shared" si="62"/>
        <v>45000</v>
      </c>
      <c r="AJ148" s="58">
        <f t="shared" si="62"/>
        <v>45000</v>
      </c>
      <c r="AK148" s="58"/>
      <c r="AL148" s="58">
        <f>SUM(AL138:AL147)</f>
        <v>0</v>
      </c>
      <c r="AM148" s="58">
        <f>SUM(AM138:AM147)</f>
        <v>0</v>
      </c>
      <c r="AO148" s="125">
        <f>SUM(AO138:AO145)</f>
        <v>1132000</v>
      </c>
    </row>
    <row r="149" spans="3:41" ht="10.8" thickBot="1" x14ac:dyDescent="0.25">
      <c r="AM149" s="1">
        <v>0</v>
      </c>
    </row>
    <row r="150" spans="3:41" ht="12.75" customHeight="1" x14ac:dyDescent="0.2">
      <c r="C150" s="144" t="s">
        <v>142</v>
      </c>
      <c r="D150" s="145" t="s">
        <v>196</v>
      </c>
      <c r="E150" s="145"/>
      <c r="F150" s="145"/>
      <c r="G150" s="145"/>
      <c r="H150" s="145"/>
      <c r="I150" s="146">
        <v>2.0499999999999998</v>
      </c>
      <c r="J150" s="146">
        <v>2.11</v>
      </c>
      <c r="K150" s="146">
        <v>2.11</v>
      </c>
      <c r="L150" s="146">
        <v>2.11</v>
      </c>
      <c r="M150" s="146">
        <v>2.0299999999999998</v>
      </c>
      <c r="N150" s="146">
        <v>2.0499999999999998</v>
      </c>
      <c r="O150" s="146">
        <v>2.0099999999999998</v>
      </c>
      <c r="P150" s="146">
        <v>2.04</v>
      </c>
      <c r="Q150" s="146">
        <v>2.0499999999999998</v>
      </c>
      <c r="R150" s="146">
        <v>2.0499999999999998</v>
      </c>
      <c r="S150" s="146">
        <v>2.0499999999999998</v>
      </c>
      <c r="T150" s="146">
        <v>2.08</v>
      </c>
      <c r="U150" s="146">
        <v>2.2400000000000002</v>
      </c>
      <c r="V150" s="146">
        <v>2.21</v>
      </c>
      <c r="W150" s="146">
        <v>2.1</v>
      </c>
      <c r="X150" s="146">
        <v>2</v>
      </c>
      <c r="Y150" s="146">
        <v>2</v>
      </c>
      <c r="Z150" s="146">
        <v>2</v>
      </c>
      <c r="AA150" s="146">
        <v>2</v>
      </c>
      <c r="AB150" s="147">
        <v>2.08</v>
      </c>
      <c r="AC150" s="147">
        <v>2.27</v>
      </c>
      <c r="AD150" s="147">
        <v>2.19</v>
      </c>
      <c r="AE150" s="147">
        <v>2.16</v>
      </c>
      <c r="AF150" s="147">
        <v>2.16</v>
      </c>
      <c r="AG150" s="147">
        <v>2.16</v>
      </c>
      <c r="AH150" s="147">
        <v>2.3199999999999998</v>
      </c>
      <c r="AI150" s="147">
        <v>2.3199999999999998</v>
      </c>
      <c r="AJ150" s="147">
        <v>2.2999999999999998</v>
      </c>
      <c r="AK150" s="127"/>
      <c r="AL150" s="141">
        <v>0</v>
      </c>
      <c r="AM150" s="133">
        <v>0</v>
      </c>
      <c r="AO150" s="16"/>
    </row>
    <row r="151" spans="3:41" s="12" customFormat="1" x14ac:dyDescent="0.2">
      <c r="C151" s="148"/>
      <c r="D151" s="149" t="s">
        <v>216</v>
      </c>
      <c r="E151" s="149"/>
      <c r="F151" s="150"/>
      <c r="G151" s="150"/>
      <c r="H151" s="150"/>
      <c r="I151" s="151">
        <f>I150</f>
        <v>2.0499999999999998</v>
      </c>
      <c r="J151" s="151">
        <f t="shared" ref="J151:L157" si="63">J150</f>
        <v>2.11</v>
      </c>
      <c r="K151" s="151">
        <f t="shared" si="63"/>
        <v>2.11</v>
      </c>
      <c r="L151" s="151">
        <f t="shared" si="63"/>
        <v>2.11</v>
      </c>
      <c r="M151" s="151">
        <v>2.0299999999999998</v>
      </c>
      <c r="N151" s="151">
        <f>N150</f>
        <v>2.0499999999999998</v>
      </c>
      <c r="O151" s="151">
        <f t="shared" ref="O151:R157" si="64">O150</f>
        <v>2.0099999999999998</v>
      </c>
      <c r="P151" s="151">
        <f t="shared" si="64"/>
        <v>2.04</v>
      </c>
      <c r="Q151" s="151">
        <f t="shared" si="64"/>
        <v>2.0499999999999998</v>
      </c>
      <c r="R151" s="151">
        <f t="shared" si="64"/>
        <v>2.0499999999999998</v>
      </c>
      <c r="S151" s="151">
        <f t="shared" ref="S151:S157" si="65">S150</f>
        <v>2.0499999999999998</v>
      </c>
      <c r="T151" s="151">
        <f t="shared" ref="T151:T157" si="66">T150</f>
        <v>2.08</v>
      </c>
      <c r="U151" s="151">
        <f t="shared" ref="U151:U157" si="67">U150</f>
        <v>2.2400000000000002</v>
      </c>
      <c r="V151" s="151">
        <f t="shared" ref="V151:V157" si="68">V150</f>
        <v>2.21</v>
      </c>
      <c r="W151" s="151">
        <f t="shared" ref="W151:W157" si="69">W150</f>
        <v>2.1</v>
      </c>
      <c r="X151" s="151">
        <f t="shared" ref="X151:X157" si="70">X150</f>
        <v>2</v>
      </c>
      <c r="Y151" s="151">
        <f t="shared" ref="Y151:Y157" si="71">Y150</f>
        <v>2</v>
      </c>
      <c r="Z151" s="151">
        <f t="shared" ref="Z151:Z157" si="72">Z150</f>
        <v>2</v>
      </c>
      <c r="AA151" s="151">
        <f t="shared" ref="AA151:AA157" si="73">AA150</f>
        <v>2</v>
      </c>
      <c r="AB151" s="150">
        <f t="shared" ref="AB151:AB157" si="74">AB150</f>
        <v>2.08</v>
      </c>
      <c r="AC151" s="150">
        <v>2.27</v>
      </c>
      <c r="AD151" s="150">
        <v>2.19</v>
      </c>
      <c r="AE151" s="150">
        <v>2.16</v>
      </c>
      <c r="AF151" s="150">
        <v>2.16</v>
      </c>
      <c r="AG151" s="150">
        <v>2.16</v>
      </c>
      <c r="AH151" s="150">
        <v>2.3199999999999998</v>
      </c>
      <c r="AI151" s="150">
        <v>2.3199999999999998</v>
      </c>
      <c r="AJ151" s="150">
        <v>2.2999999999999998</v>
      </c>
      <c r="AK151" s="128"/>
      <c r="AL151" s="136"/>
    </row>
    <row r="152" spans="3:41" x14ac:dyDescent="0.2">
      <c r="C152" s="152"/>
      <c r="D152" s="149" t="s">
        <v>208</v>
      </c>
      <c r="E152" s="149"/>
      <c r="F152" s="149"/>
      <c r="G152" s="149"/>
      <c r="H152" s="149"/>
      <c r="I152" s="151">
        <f t="shared" ref="I152:I157" si="75">I151</f>
        <v>2.0499999999999998</v>
      </c>
      <c r="J152" s="151">
        <f t="shared" si="63"/>
        <v>2.11</v>
      </c>
      <c r="K152" s="151">
        <f t="shared" si="63"/>
        <v>2.11</v>
      </c>
      <c r="L152" s="151">
        <f t="shared" si="63"/>
        <v>2.11</v>
      </c>
      <c r="M152" s="151"/>
      <c r="N152" s="151">
        <f t="shared" ref="N152:N157" si="76">N151</f>
        <v>2.0499999999999998</v>
      </c>
      <c r="O152" s="151">
        <f t="shared" si="64"/>
        <v>2.0099999999999998</v>
      </c>
      <c r="P152" s="151">
        <f t="shared" si="64"/>
        <v>2.04</v>
      </c>
      <c r="Q152" s="151">
        <f t="shared" si="64"/>
        <v>2.0499999999999998</v>
      </c>
      <c r="R152" s="151">
        <f t="shared" si="64"/>
        <v>2.0499999999999998</v>
      </c>
      <c r="S152" s="151">
        <f t="shared" si="65"/>
        <v>2.0499999999999998</v>
      </c>
      <c r="T152" s="151">
        <f t="shared" si="66"/>
        <v>2.08</v>
      </c>
      <c r="U152" s="151">
        <f t="shared" si="67"/>
        <v>2.2400000000000002</v>
      </c>
      <c r="V152" s="151">
        <f t="shared" si="68"/>
        <v>2.21</v>
      </c>
      <c r="W152" s="151">
        <f t="shared" si="69"/>
        <v>2.1</v>
      </c>
      <c r="X152" s="151">
        <f t="shared" si="70"/>
        <v>2</v>
      </c>
      <c r="Y152" s="151">
        <f t="shared" si="71"/>
        <v>2</v>
      </c>
      <c r="Z152" s="151">
        <f t="shared" si="72"/>
        <v>2</v>
      </c>
      <c r="AA152" s="151">
        <f t="shared" si="73"/>
        <v>2</v>
      </c>
      <c r="AB152" s="150">
        <f t="shared" si="74"/>
        <v>2.08</v>
      </c>
      <c r="AC152" s="150">
        <v>2.27</v>
      </c>
      <c r="AD152" s="150">
        <v>2.19</v>
      </c>
      <c r="AE152" s="150">
        <v>2.16</v>
      </c>
      <c r="AF152" s="150">
        <v>2.16</v>
      </c>
      <c r="AG152" s="150">
        <v>2.16</v>
      </c>
      <c r="AH152" s="150">
        <v>2.3199999999999998</v>
      </c>
      <c r="AI152" s="150">
        <v>2.3199999999999998</v>
      </c>
      <c r="AJ152" s="150">
        <v>2.2999999999999998</v>
      </c>
      <c r="AK152" s="128"/>
      <c r="AL152" s="136"/>
      <c r="AM152" s="12"/>
      <c r="AO152" s="16"/>
    </row>
    <row r="153" spans="3:41" ht="12" customHeight="1" x14ac:dyDescent="0.2">
      <c r="C153" s="152"/>
      <c r="D153" s="89" t="s">
        <v>194</v>
      </c>
      <c r="E153" s="149"/>
      <c r="F153" s="149"/>
      <c r="G153" s="149"/>
      <c r="H153" s="149"/>
      <c r="I153" s="151">
        <f t="shared" si="75"/>
        <v>2.0499999999999998</v>
      </c>
      <c r="J153" s="151">
        <f t="shared" si="63"/>
        <v>2.11</v>
      </c>
      <c r="K153" s="151">
        <f t="shared" si="63"/>
        <v>2.11</v>
      </c>
      <c r="L153" s="151">
        <f t="shared" si="63"/>
        <v>2.11</v>
      </c>
      <c r="M153" s="151"/>
      <c r="N153" s="151">
        <f t="shared" si="76"/>
        <v>2.0499999999999998</v>
      </c>
      <c r="O153" s="151">
        <f t="shared" si="64"/>
        <v>2.0099999999999998</v>
      </c>
      <c r="P153" s="151">
        <f t="shared" si="64"/>
        <v>2.04</v>
      </c>
      <c r="Q153" s="151">
        <f t="shared" si="64"/>
        <v>2.0499999999999998</v>
      </c>
      <c r="R153" s="151">
        <f t="shared" si="64"/>
        <v>2.0499999999999998</v>
      </c>
      <c r="S153" s="151">
        <f t="shared" si="65"/>
        <v>2.0499999999999998</v>
      </c>
      <c r="T153" s="151">
        <f t="shared" si="66"/>
        <v>2.08</v>
      </c>
      <c r="U153" s="151">
        <f t="shared" si="67"/>
        <v>2.2400000000000002</v>
      </c>
      <c r="V153" s="151">
        <f t="shared" si="68"/>
        <v>2.21</v>
      </c>
      <c r="W153" s="151">
        <f t="shared" si="69"/>
        <v>2.1</v>
      </c>
      <c r="X153" s="151">
        <f t="shared" si="70"/>
        <v>2</v>
      </c>
      <c r="Y153" s="151">
        <f t="shared" si="71"/>
        <v>2</v>
      </c>
      <c r="Z153" s="151">
        <f t="shared" si="72"/>
        <v>2</v>
      </c>
      <c r="AA153" s="151">
        <f t="shared" si="73"/>
        <v>2</v>
      </c>
      <c r="AB153" s="150">
        <f t="shared" si="74"/>
        <v>2.08</v>
      </c>
      <c r="AC153" s="150">
        <v>2.27</v>
      </c>
      <c r="AD153" s="150">
        <v>2.19</v>
      </c>
      <c r="AE153" s="150">
        <v>2.16</v>
      </c>
      <c r="AF153" s="150">
        <v>2.16</v>
      </c>
      <c r="AG153" s="150">
        <v>2.16</v>
      </c>
      <c r="AH153" s="150">
        <v>2.3199999999999998</v>
      </c>
      <c r="AI153" s="150">
        <v>2.3199999999999998</v>
      </c>
      <c r="AJ153" s="150">
        <v>2.2999999999999998</v>
      </c>
      <c r="AK153" s="72"/>
      <c r="AL153" s="123"/>
      <c r="AM153" s="133"/>
      <c r="AO153" s="16"/>
    </row>
    <row r="154" spans="3:41" x14ac:dyDescent="0.2">
      <c r="C154" s="152"/>
      <c r="D154" s="89" t="s">
        <v>214</v>
      </c>
      <c r="E154" s="149"/>
      <c r="F154" s="149"/>
      <c r="G154" s="149"/>
      <c r="H154" s="149"/>
      <c r="I154" s="151">
        <f t="shared" si="75"/>
        <v>2.0499999999999998</v>
      </c>
      <c r="J154" s="151">
        <f t="shared" si="63"/>
        <v>2.11</v>
      </c>
      <c r="K154" s="151">
        <f t="shared" si="63"/>
        <v>2.11</v>
      </c>
      <c r="L154" s="151">
        <f t="shared" si="63"/>
        <v>2.11</v>
      </c>
      <c r="M154" s="151">
        <v>2.0499999999999998</v>
      </c>
      <c r="N154" s="151">
        <f t="shared" si="76"/>
        <v>2.0499999999999998</v>
      </c>
      <c r="O154" s="151">
        <f t="shared" si="64"/>
        <v>2.0099999999999998</v>
      </c>
      <c r="P154" s="151">
        <f t="shared" si="64"/>
        <v>2.04</v>
      </c>
      <c r="Q154" s="153">
        <v>2.0699999999999998</v>
      </c>
      <c r="R154" s="153">
        <v>2.0699999999999998</v>
      </c>
      <c r="S154" s="153">
        <v>2.0699999999999998</v>
      </c>
      <c r="T154" s="151">
        <f t="shared" si="66"/>
        <v>2.08</v>
      </c>
      <c r="U154" s="151">
        <f t="shared" si="67"/>
        <v>2.2400000000000002</v>
      </c>
      <c r="V154" s="151">
        <f t="shared" si="68"/>
        <v>2.21</v>
      </c>
      <c r="W154" s="151">
        <f t="shared" si="69"/>
        <v>2.1</v>
      </c>
      <c r="X154" s="151">
        <f t="shared" si="70"/>
        <v>2</v>
      </c>
      <c r="Y154" s="151">
        <f t="shared" si="71"/>
        <v>2</v>
      </c>
      <c r="Z154" s="151">
        <f t="shared" si="72"/>
        <v>2</v>
      </c>
      <c r="AA154" s="151">
        <f t="shared" si="73"/>
        <v>2</v>
      </c>
      <c r="AB154" s="150">
        <f t="shared" si="74"/>
        <v>2.08</v>
      </c>
      <c r="AC154" s="150">
        <v>2.27</v>
      </c>
      <c r="AD154" s="150">
        <v>2.19</v>
      </c>
      <c r="AE154" s="150">
        <v>2.16</v>
      </c>
      <c r="AF154" s="150">
        <v>2.16</v>
      </c>
      <c r="AG154" s="150">
        <v>2.16</v>
      </c>
      <c r="AH154" s="150">
        <v>2.3199999999999998</v>
      </c>
      <c r="AI154" s="150">
        <v>2.3199999999999998</v>
      </c>
      <c r="AJ154" s="150">
        <v>2.2999999999999998</v>
      </c>
      <c r="AK154" s="72"/>
      <c r="AL154" s="123"/>
      <c r="AM154" s="133"/>
      <c r="AO154" s="16"/>
    </row>
    <row r="155" spans="3:41" x14ac:dyDescent="0.2">
      <c r="C155" s="152"/>
      <c r="D155" s="149" t="s">
        <v>188</v>
      </c>
      <c r="E155" s="149"/>
      <c r="F155" s="149"/>
      <c r="G155" s="149"/>
      <c r="H155" s="149"/>
      <c r="I155" s="151">
        <f t="shared" si="75"/>
        <v>2.0499999999999998</v>
      </c>
      <c r="J155" s="151">
        <f t="shared" si="63"/>
        <v>2.11</v>
      </c>
      <c r="K155" s="151">
        <f t="shared" si="63"/>
        <v>2.11</v>
      </c>
      <c r="L155" s="151">
        <f t="shared" si="63"/>
        <v>2.11</v>
      </c>
      <c r="M155" s="151">
        <v>2.0299999999999998</v>
      </c>
      <c r="N155" s="151">
        <f t="shared" si="76"/>
        <v>2.0499999999999998</v>
      </c>
      <c r="O155" s="151">
        <f t="shared" si="64"/>
        <v>2.0099999999999998</v>
      </c>
      <c r="P155" s="151">
        <f t="shared" si="64"/>
        <v>2.04</v>
      </c>
      <c r="Q155" s="151">
        <v>2.0499999999999998</v>
      </c>
      <c r="R155" s="151">
        <v>2.0499999999999998</v>
      </c>
      <c r="S155" s="151">
        <v>2.0499999999999998</v>
      </c>
      <c r="T155" s="151">
        <f t="shared" si="66"/>
        <v>2.08</v>
      </c>
      <c r="U155" s="151">
        <f t="shared" si="67"/>
        <v>2.2400000000000002</v>
      </c>
      <c r="V155" s="151">
        <f t="shared" si="68"/>
        <v>2.21</v>
      </c>
      <c r="W155" s="151">
        <f t="shared" si="69"/>
        <v>2.1</v>
      </c>
      <c r="X155" s="151">
        <f t="shared" si="70"/>
        <v>2</v>
      </c>
      <c r="Y155" s="151">
        <f t="shared" si="71"/>
        <v>2</v>
      </c>
      <c r="Z155" s="151">
        <f t="shared" si="72"/>
        <v>2</v>
      </c>
      <c r="AA155" s="151">
        <f t="shared" si="73"/>
        <v>2</v>
      </c>
      <c r="AB155" s="150">
        <f t="shared" si="74"/>
        <v>2.08</v>
      </c>
      <c r="AC155" s="150">
        <v>2.27</v>
      </c>
      <c r="AD155" s="150">
        <v>2.19</v>
      </c>
      <c r="AE155" s="150">
        <v>2.16</v>
      </c>
      <c r="AF155" s="150">
        <v>2.16</v>
      </c>
      <c r="AG155" s="150">
        <v>2.16</v>
      </c>
      <c r="AH155" s="150">
        <v>2.3199999999999998</v>
      </c>
      <c r="AI155" s="150">
        <v>2.3199999999999998</v>
      </c>
      <c r="AJ155" s="150">
        <v>2.2999999999999998</v>
      </c>
      <c r="AK155" s="128"/>
      <c r="AL155" s="136"/>
      <c r="AM155" s="58"/>
      <c r="AO155" s="16"/>
    </row>
    <row r="156" spans="3:41" x14ac:dyDescent="0.2">
      <c r="C156" s="152"/>
      <c r="D156" s="149" t="s">
        <v>188</v>
      </c>
      <c r="E156" s="149"/>
      <c r="F156" s="149"/>
      <c r="G156" s="149"/>
      <c r="H156" s="149"/>
      <c r="I156" s="151">
        <f t="shared" si="75"/>
        <v>2.0499999999999998</v>
      </c>
      <c r="J156" s="151">
        <f t="shared" si="63"/>
        <v>2.11</v>
      </c>
      <c r="K156" s="151">
        <f t="shared" si="63"/>
        <v>2.11</v>
      </c>
      <c r="L156" s="151">
        <f t="shared" si="63"/>
        <v>2.11</v>
      </c>
      <c r="M156" s="151">
        <v>0</v>
      </c>
      <c r="N156" s="151">
        <f t="shared" si="76"/>
        <v>2.0499999999999998</v>
      </c>
      <c r="O156" s="151">
        <f t="shared" si="64"/>
        <v>2.0099999999999998</v>
      </c>
      <c r="P156" s="151">
        <f t="shared" si="64"/>
        <v>2.04</v>
      </c>
      <c r="Q156" s="151">
        <f t="shared" si="64"/>
        <v>2.0499999999999998</v>
      </c>
      <c r="R156" s="151">
        <f t="shared" si="64"/>
        <v>2.0499999999999998</v>
      </c>
      <c r="S156" s="151">
        <f t="shared" si="65"/>
        <v>2.0499999999999998</v>
      </c>
      <c r="T156" s="151">
        <f t="shared" si="66"/>
        <v>2.08</v>
      </c>
      <c r="U156" s="151">
        <f t="shared" si="67"/>
        <v>2.2400000000000002</v>
      </c>
      <c r="V156" s="151">
        <f t="shared" si="68"/>
        <v>2.21</v>
      </c>
      <c r="W156" s="151">
        <f t="shared" si="69"/>
        <v>2.1</v>
      </c>
      <c r="X156" s="151">
        <f t="shared" si="70"/>
        <v>2</v>
      </c>
      <c r="Y156" s="151">
        <f t="shared" si="71"/>
        <v>2</v>
      </c>
      <c r="Z156" s="151">
        <f t="shared" si="72"/>
        <v>2</v>
      </c>
      <c r="AA156" s="151">
        <f t="shared" si="73"/>
        <v>2</v>
      </c>
      <c r="AB156" s="150">
        <f t="shared" si="74"/>
        <v>2.08</v>
      </c>
      <c r="AC156" s="150">
        <v>2.27</v>
      </c>
      <c r="AD156" s="150">
        <v>2.19</v>
      </c>
      <c r="AE156" s="150">
        <v>2.16</v>
      </c>
      <c r="AF156" s="150">
        <v>2.16</v>
      </c>
      <c r="AG156" s="150">
        <v>2.16</v>
      </c>
      <c r="AH156" s="150">
        <v>2.3199999999999998</v>
      </c>
      <c r="AI156" s="150">
        <v>2.3199999999999998</v>
      </c>
      <c r="AJ156" s="150">
        <v>2.2999999999999998</v>
      </c>
      <c r="AK156" s="72"/>
      <c r="AL156" s="123">
        <v>0</v>
      </c>
      <c r="AM156" s="58"/>
      <c r="AO156" s="16"/>
    </row>
    <row r="157" spans="3:41" ht="12.75" customHeight="1" x14ac:dyDescent="0.2">
      <c r="C157" s="152"/>
      <c r="D157" s="149" t="s">
        <v>215</v>
      </c>
      <c r="E157" s="149"/>
      <c r="F157" s="149"/>
      <c r="G157" s="149"/>
      <c r="H157" s="149"/>
      <c r="I157" s="151">
        <f t="shared" si="75"/>
        <v>2.0499999999999998</v>
      </c>
      <c r="J157" s="151">
        <f t="shared" si="63"/>
        <v>2.11</v>
      </c>
      <c r="K157" s="151">
        <f t="shared" si="63"/>
        <v>2.11</v>
      </c>
      <c r="L157" s="151">
        <f t="shared" si="63"/>
        <v>2.11</v>
      </c>
      <c r="M157" s="151">
        <v>2.0299999999999998</v>
      </c>
      <c r="N157" s="151">
        <f t="shared" si="76"/>
        <v>2.0499999999999998</v>
      </c>
      <c r="O157" s="151">
        <f t="shared" si="64"/>
        <v>2.0099999999999998</v>
      </c>
      <c r="P157" s="151">
        <f t="shared" si="64"/>
        <v>2.04</v>
      </c>
      <c r="Q157" s="151">
        <f t="shared" si="64"/>
        <v>2.0499999999999998</v>
      </c>
      <c r="R157" s="151">
        <f t="shared" si="64"/>
        <v>2.0499999999999998</v>
      </c>
      <c r="S157" s="151">
        <f t="shared" si="65"/>
        <v>2.0499999999999998</v>
      </c>
      <c r="T157" s="151">
        <f t="shared" si="66"/>
        <v>2.08</v>
      </c>
      <c r="U157" s="151">
        <f t="shared" si="67"/>
        <v>2.2400000000000002</v>
      </c>
      <c r="V157" s="151">
        <f t="shared" si="68"/>
        <v>2.21</v>
      </c>
      <c r="W157" s="151">
        <f t="shared" si="69"/>
        <v>2.1</v>
      </c>
      <c r="X157" s="151">
        <f t="shared" si="70"/>
        <v>2</v>
      </c>
      <c r="Y157" s="151">
        <f t="shared" si="71"/>
        <v>2</v>
      </c>
      <c r="Z157" s="151">
        <f t="shared" si="72"/>
        <v>2</v>
      </c>
      <c r="AA157" s="151">
        <f t="shared" si="73"/>
        <v>2</v>
      </c>
      <c r="AB157" s="150">
        <f t="shared" si="74"/>
        <v>2.08</v>
      </c>
      <c r="AC157" s="150">
        <v>2.27</v>
      </c>
      <c r="AD157" s="150">
        <v>2.19</v>
      </c>
      <c r="AE157" s="150">
        <v>2.16</v>
      </c>
      <c r="AF157" s="150">
        <v>2.16</v>
      </c>
      <c r="AG157" s="150">
        <v>2.16</v>
      </c>
      <c r="AH157" s="150">
        <v>2.3199999999999998</v>
      </c>
      <c r="AI157" s="150">
        <v>2.3199999999999998</v>
      </c>
      <c r="AJ157" s="150">
        <v>2.2999999999999998</v>
      </c>
      <c r="AK157" s="72"/>
      <c r="AL157" s="123"/>
      <c r="AM157" s="58"/>
      <c r="AO157" s="126"/>
    </row>
    <row r="158" spans="3:41" ht="12.75" customHeight="1" thickBot="1" x14ac:dyDescent="0.25">
      <c r="C158" s="154"/>
      <c r="D158" s="155"/>
      <c r="E158" s="155"/>
      <c r="F158" s="155"/>
      <c r="G158" s="155"/>
      <c r="H158" s="155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7"/>
      <c r="V158" s="158"/>
      <c r="W158" s="158"/>
      <c r="X158" s="158"/>
      <c r="Y158" s="158"/>
      <c r="Z158" s="158"/>
      <c r="AA158" s="158"/>
      <c r="AB158" s="158"/>
      <c r="AC158" s="158"/>
      <c r="AD158" s="158"/>
      <c r="AE158" s="158"/>
      <c r="AF158" s="158"/>
      <c r="AG158" s="158"/>
      <c r="AH158" s="158"/>
      <c r="AI158" s="158"/>
      <c r="AJ158" s="158"/>
      <c r="AK158" s="134"/>
      <c r="AL158" s="124"/>
      <c r="AM158" s="58"/>
      <c r="AO158" s="126"/>
    </row>
    <row r="159" spans="3:41" ht="10.8" thickBot="1" x14ac:dyDescent="0.25">
      <c r="C159" s="154"/>
      <c r="D159" s="155"/>
      <c r="E159" s="155"/>
      <c r="F159" s="155"/>
      <c r="G159" s="155"/>
      <c r="H159" s="155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7"/>
      <c r="V159" s="157"/>
      <c r="W159" s="157"/>
      <c r="X159" s="157"/>
      <c r="Y159" s="158"/>
      <c r="Z159" s="157"/>
      <c r="AA159" s="156"/>
      <c r="AB159" s="157"/>
      <c r="AC159" s="157"/>
      <c r="AD159" s="157"/>
      <c r="AE159" s="157"/>
      <c r="AF159" s="157"/>
      <c r="AG159" s="157"/>
      <c r="AH159" s="157"/>
      <c r="AI159" s="157"/>
      <c r="AJ159" s="157"/>
      <c r="AK159" s="121"/>
      <c r="AL159" s="124"/>
      <c r="AM159" s="58"/>
      <c r="AO159" s="126"/>
    </row>
    <row r="160" spans="3:41" x14ac:dyDescent="0.2">
      <c r="D160" s="5"/>
      <c r="I160" s="58"/>
      <c r="J160" s="58"/>
      <c r="K160" s="58"/>
      <c r="L160" s="58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33"/>
      <c r="AB160" s="129"/>
      <c r="AC160" s="129"/>
      <c r="AD160" s="129"/>
      <c r="AE160" s="58"/>
      <c r="AF160" s="58"/>
      <c r="AG160" s="58"/>
      <c r="AH160" s="58"/>
      <c r="AI160" s="58"/>
      <c r="AJ160" s="58"/>
      <c r="AK160" s="58"/>
      <c r="AL160" s="58"/>
      <c r="AM160" s="11"/>
      <c r="AO160" s="130"/>
    </row>
    <row r="161" spans="3:41" ht="10.8" thickBot="1" x14ac:dyDescent="0.25">
      <c r="AA161" s="17"/>
    </row>
    <row r="162" spans="3:41" x14ac:dyDescent="0.2">
      <c r="C162" s="115" t="s">
        <v>143</v>
      </c>
      <c r="D162" s="116" t="s">
        <v>196</v>
      </c>
      <c r="E162" s="116"/>
      <c r="F162" s="116"/>
      <c r="G162" s="116"/>
      <c r="H162" s="116"/>
      <c r="I162" s="117">
        <f t="shared" ref="I162:M163" si="77">I150*I138</f>
        <v>0</v>
      </c>
      <c r="J162" s="117">
        <f t="shared" si="77"/>
        <v>0</v>
      </c>
      <c r="K162" s="117">
        <f t="shared" si="77"/>
        <v>0</v>
      </c>
      <c r="L162" s="117">
        <f t="shared" si="77"/>
        <v>0</v>
      </c>
      <c r="M162" s="117">
        <f t="shared" si="77"/>
        <v>14209.999999999998</v>
      </c>
      <c r="N162" s="117">
        <f t="shared" ref="N162:S162" si="78">N138*N150</f>
        <v>14349.999999999998</v>
      </c>
      <c r="O162" s="117">
        <f t="shared" si="78"/>
        <v>14069.999999999998</v>
      </c>
      <c r="P162" s="117">
        <f t="shared" si="78"/>
        <v>14280</v>
      </c>
      <c r="Q162" s="117">
        <f t="shared" si="78"/>
        <v>14349.999999999998</v>
      </c>
      <c r="R162" s="117">
        <f t="shared" si="78"/>
        <v>14349.999999999998</v>
      </c>
      <c r="S162" s="117">
        <f t="shared" si="78"/>
        <v>14349.999999999998</v>
      </c>
      <c r="T162" s="117">
        <f t="shared" ref="T162:Z162" si="79">T138*T150</f>
        <v>14560</v>
      </c>
      <c r="U162" s="117">
        <f t="shared" si="79"/>
        <v>15680.000000000002</v>
      </c>
      <c r="V162" s="117">
        <f t="shared" si="79"/>
        <v>15470</v>
      </c>
      <c r="W162" s="117">
        <f t="shared" si="79"/>
        <v>14700</v>
      </c>
      <c r="X162" s="117">
        <f t="shared" si="79"/>
        <v>14000</v>
      </c>
      <c r="Y162" s="117">
        <f t="shared" si="79"/>
        <v>14000</v>
      </c>
      <c r="Z162" s="117">
        <f t="shared" si="79"/>
        <v>14000</v>
      </c>
      <c r="AA162" s="117">
        <f t="shared" ref="AA162:AJ162" si="80">AA138*AA150</f>
        <v>14000</v>
      </c>
      <c r="AB162" s="117">
        <f t="shared" si="80"/>
        <v>14560</v>
      </c>
      <c r="AC162" s="117">
        <f t="shared" si="80"/>
        <v>15890</v>
      </c>
      <c r="AD162" s="117">
        <f t="shared" si="80"/>
        <v>15330</v>
      </c>
      <c r="AE162" s="117">
        <f t="shared" si="80"/>
        <v>15120.000000000002</v>
      </c>
      <c r="AF162" s="117">
        <f t="shared" si="80"/>
        <v>15120.000000000002</v>
      </c>
      <c r="AG162" s="117">
        <f t="shared" si="80"/>
        <v>15120.000000000002</v>
      </c>
      <c r="AH162" s="117">
        <f t="shared" si="80"/>
        <v>16239.999999999998</v>
      </c>
      <c r="AI162" s="117">
        <f t="shared" si="80"/>
        <v>16239.999999999998</v>
      </c>
      <c r="AJ162" s="117">
        <f t="shared" si="80"/>
        <v>16099.999999999998</v>
      </c>
      <c r="AK162" s="72"/>
      <c r="AL162" s="122">
        <f>AL138*AL150</f>
        <v>0</v>
      </c>
      <c r="AM162" s="72">
        <f>AM138*AM150</f>
        <v>0</v>
      </c>
      <c r="AO162" s="16">
        <f>SUM(I162:AJ162)</f>
        <v>356090</v>
      </c>
    </row>
    <row r="163" spans="3:41" x14ac:dyDescent="0.2">
      <c r="C163" s="139"/>
      <c r="D163" s="27" t="s">
        <v>216</v>
      </c>
      <c r="E163" s="27"/>
      <c r="F163" s="27"/>
      <c r="G163" s="27"/>
      <c r="H163" s="27"/>
      <c r="I163" s="72">
        <f t="shared" si="77"/>
        <v>0</v>
      </c>
      <c r="J163" s="72">
        <f t="shared" si="77"/>
        <v>0</v>
      </c>
      <c r="K163" s="72">
        <f t="shared" si="77"/>
        <v>0</v>
      </c>
      <c r="L163" s="72">
        <f t="shared" si="77"/>
        <v>0</v>
      </c>
      <c r="M163" s="72">
        <f t="shared" si="77"/>
        <v>20299.999999999996</v>
      </c>
      <c r="N163" s="72">
        <f>N151*N139</f>
        <v>20500</v>
      </c>
      <c r="O163" s="72">
        <f>O151*O139</f>
        <v>20099.999999999996</v>
      </c>
      <c r="P163" s="72">
        <f>P151*P139</f>
        <v>20400</v>
      </c>
      <c r="Q163" s="72">
        <f t="shared" ref="N163:S164" si="81">Q151*Q139</f>
        <v>20500</v>
      </c>
      <c r="R163" s="72">
        <f t="shared" si="81"/>
        <v>20500</v>
      </c>
      <c r="S163" s="72">
        <f t="shared" si="81"/>
        <v>20500</v>
      </c>
      <c r="T163" s="72">
        <f t="shared" ref="T163:Z163" si="82">T151*T139</f>
        <v>20800</v>
      </c>
      <c r="U163" s="72">
        <f t="shared" si="82"/>
        <v>22400.000000000004</v>
      </c>
      <c r="V163" s="72">
        <f t="shared" si="82"/>
        <v>22100</v>
      </c>
      <c r="W163" s="72">
        <f t="shared" si="82"/>
        <v>21000</v>
      </c>
      <c r="X163" s="72">
        <f t="shared" si="82"/>
        <v>20000</v>
      </c>
      <c r="Y163" s="72">
        <f t="shared" si="82"/>
        <v>20000</v>
      </c>
      <c r="Z163" s="72">
        <f t="shared" si="82"/>
        <v>20000</v>
      </c>
      <c r="AA163" s="72">
        <f t="shared" ref="AA163:AG163" si="83">AA139*AA151</f>
        <v>20000</v>
      </c>
      <c r="AB163" s="72">
        <f t="shared" si="83"/>
        <v>20800</v>
      </c>
      <c r="AC163" s="72">
        <f t="shared" si="83"/>
        <v>22700</v>
      </c>
      <c r="AD163" s="72">
        <f t="shared" si="83"/>
        <v>21900</v>
      </c>
      <c r="AE163" s="72">
        <f t="shared" si="83"/>
        <v>21600</v>
      </c>
      <c r="AF163" s="72">
        <f t="shared" si="83"/>
        <v>21600</v>
      </c>
      <c r="AG163" s="72">
        <f t="shared" si="83"/>
        <v>21600</v>
      </c>
      <c r="AH163" s="72">
        <f>AH139*AH152</f>
        <v>23200</v>
      </c>
      <c r="AI163" s="72">
        <f>AI139*AI151</f>
        <v>23200</v>
      </c>
      <c r="AJ163" s="72">
        <f>AJ139*AJ151</f>
        <v>23000</v>
      </c>
      <c r="AK163" s="72"/>
      <c r="AL163" s="123">
        <f>AL151*AL139</f>
        <v>0</v>
      </c>
      <c r="AM163" s="72">
        <f>AM151*AM139</f>
        <v>0</v>
      </c>
      <c r="AO163" s="16">
        <f t="shared" ref="AO163:AO171" si="84">SUM(I163:AJ163)</f>
        <v>508700</v>
      </c>
    </row>
    <row r="164" spans="3:41" hidden="1" x14ac:dyDescent="0.2">
      <c r="C164" s="118"/>
      <c r="D164" s="27" t="s">
        <v>208</v>
      </c>
      <c r="E164" s="27"/>
      <c r="F164" s="27"/>
      <c r="G164" s="27"/>
      <c r="H164" s="27"/>
      <c r="I164" s="72">
        <f t="shared" ref="I164:J169" si="85">I152*I140</f>
        <v>0</v>
      </c>
      <c r="J164" s="72">
        <f t="shared" si="85"/>
        <v>0</v>
      </c>
      <c r="K164" s="72">
        <f t="shared" ref="K164:O169" si="86">K152*K140</f>
        <v>0</v>
      </c>
      <c r="L164" s="72">
        <f t="shared" si="86"/>
        <v>0</v>
      </c>
      <c r="M164" s="72">
        <f t="shared" si="86"/>
        <v>0</v>
      </c>
      <c r="N164" s="72">
        <f t="shared" si="81"/>
        <v>0</v>
      </c>
      <c r="O164" s="72">
        <f t="shared" si="81"/>
        <v>0</v>
      </c>
      <c r="P164" s="72">
        <f t="shared" si="81"/>
        <v>0</v>
      </c>
      <c r="Q164" s="72">
        <f t="shared" si="81"/>
        <v>0</v>
      </c>
      <c r="R164" s="72">
        <f t="shared" si="81"/>
        <v>0</v>
      </c>
      <c r="S164" s="72">
        <f t="shared" si="81"/>
        <v>0</v>
      </c>
      <c r="T164" s="72">
        <f t="shared" ref="T164:Z164" si="87">T152*T140</f>
        <v>0</v>
      </c>
      <c r="U164" s="72">
        <f t="shared" si="87"/>
        <v>0</v>
      </c>
      <c r="V164" s="72">
        <f t="shared" si="87"/>
        <v>0</v>
      </c>
      <c r="W164" s="72">
        <f t="shared" si="87"/>
        <v>0</v>
      </c>
      <c r="X164" s="72">
        <f t="shared" si="87"/>
        <v>0</v>
      </c>
      <c r="Y164" s="72">
        <f t="shared" si="87"/>
        <v>0</v>
      </c>
      <c r="Z164" s="72">
        <f t="shared" si="87"/>
        <v>0</v>
      </c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>
        <f>AL152*AL140</f>
        <v>0</v>
      </c>
      <c r="AM164" s="72">
        <f>AM152*AM140</f>
        <v>0</v>
      </c>
      <c r="AO164" s="16">
        <f t="shared" si="84"/>
        <v>0</v>
      </c>
    </row>
    <row r="165" spans="3:41" hidden="1" x14ac:dyDescent="0.2">
      <c r="C165" s="118"/>
      <c r="D165" s="27" t="s">
        <v>194</v>
      </c>
      <c r="E165" s="27"/>
      <c r="F165" s="27"/>
      <c r="G165" s="27"/>
      <c r="H165" s="27"/>
      <c r="I165" s="72">
        <f t="shared" si="85"/>
        <v>0</v>
      </c>
      <c r="J165" s="72">
        <f t="shared" si="85"/>
        <v>0</v>
      </c>
      <c r="K165" s="72">
        <f t="shared" si="86"/>
        <v>0</v>
      </c>
      <c r="L165" s="72">
        <f t="shared" si="86"/>
        <v>0</v>
      </c>
      <c r="M165" s="72">
        <f t="shared" si="86"/>
        <v>0</v>
      </c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>
        <f t="shared" si="84"/>
        <v>0</v>
      </c>
    </row>
    <row r="166" spans="3:41" x14ac:dyDescent="0.2">
      <c r="C166" s="118"/>
      <c r="D166" s="27" t="s">
        <v>214</v>
      </c>
      <c r="E166" s="27"/>
      <c r="F166" s="27"/>
      <c r="G166" s="27"/>
      <c r="H166" s="27"/>
      <c r="I166" s="72">
        <f t="shared" si="85"/>
        <v>0</v>
      </c>
      <c r="J166" s="72">
        <f t="shared" si="85"/>
        <v>27430</v>
      </c>
      <c r="K166" s="72">
        <f t="shared" si="86"/>
        <v>27430</v>
      </c>
      <c r="L166" s="72">
        <f t="shared" si="86"/>
        <v>27430</v>
      </c>
      <c r="M166" s="72">
        <f t="shared" si="86"/>
        <v>28115.749999999996</v>
      </c>
      <c r="N166" s="72">
        <f t="shared" si="86"/>
        <v>28115.749999999996</v>
      </c>
      <c r="O166" s="72">
        <f t="shared" si="86"/>
        <v>27567.149999999998</v>
      </c>
      <c r="P166" s="72">
        <f>P154*P142</f>
        <v>27978.600000000002</v>
      </c>
      <c r="Q166" s="72">
        <f>Q154*Q142</f>
        <v>28390.05</v>
      </c>
      <c r="R166" s="72">
        <f>R154*R142</f>
        <v>28390.05</v>
      </c>
      <c r="S166" s="72">
        <f>S154*S142</f>
        <v>28390.05</v>
      </c>
      <c r="T166" s="72">
        <f t="shared" ref="T166:Z166" si="88">T154*T142</f>
        <v>18720</v>
      </c>
      <c r="U166" s="72">
        <f t="shared" si="88"/>
        <v>20160.000000000004</v>
      </c>
      <c r="V166" s="72">
        <f t="shared" si="88"/>
        <v>41360.15</v>
      </c>
      <c r="W166" s="72">
        <f t="shared" si="88"/>
        <v>39301.5</v>
      </c>
      <c r="X166" s="72">
        <f t="shared" si="88"/>
        <v>37430</v>
      </c>
      <c r="Y166" s="72">
        <f t="shared" si="88"/>
        <v>37430</v>
      </c>
      <c r="Z166" s="72">
        <f t="shared" si="88"/>
        <v>37430</v>
      </c>
      <c r="AA166" s="72">
        <f>AA142*AA154</f>
        <v>27430</v>
      </c>
      <c r="AB166" s="72">
        <f>AC142*AB154</f>
        <v>28527.200000000001</v>
      </c>
      <c r="AC166" s="72">
        <f t="shared" ref="AC166:AJ166" si="89">AC142*AC154</f>
        <v>31133.05</v>
      </c>
      <c r="AD166" s="72">
        <f t="shared" si="89"/>
        <v>30035.85</v>
      </c>
      <c r="AE166" s="72">
        <f t="shared" si="89"/>
        <v>29624.400000000001</v>
      </c>
      <c r="AF166" s="72">
        <f t="shared" si="89"/>
        <v>29624.400000000001</v>
      </c>
      <c r="AG166" s="72">
        <f t="shared" si="89"/>
        <v>29624.400000000001</v>
      </c>
      <c r="AH166" s="72">
        <f t="shared" si="89"/>
        <v>31818.799999999999</v>
      </c>
      <c r="AI166" s="72">
        <f t="shared" si="89"/>
        <v>31818.799999999999</v>
      </c>
      <c r="AJ166" s="72">
        <f t="shared" si="89"/>
        <v>31544.499999999996</v>
      </c>
      <c r="AK166" s="72"/>
      <c r="AL166" s="123"/>
      <c r="AM166" s="72"/>
      <c r="AO166" s="16">
        <f t="shared" si="84"/>
        <v>812250.45000000019</v>
      </c>
    </row>
    <row r="167" spans="3:41" x14ac:dyDescent="0.2">
      <c r="C167" s="118"/>
      <c r="D167" s="27" t="s">
        <v>188</v>
      </c>
      <c r="E167" s="27"/>
      <c r="F167" s="27"/>
      <c r="G167" s="27"/>
      <c r="H167" s="27"/>
      <c r="I167" s="72">
        <f t="shared" si="85"/>
        <v>0</v>
      </c>
      <c r="J167" s="72">
        <f t="shared" si="85"/>
        <v>0</v>
      </c>
      <c r="K167" s="72">
        <f t="shared" si="86"/>
        <v>0</v>
      </c>
      <c r="L167" s="72">
        <f t="shared" si="86"/>
        <v>0</v>
      </c>
      <c r="M167" s="72">
        <f t="shared" si="86"/>
        <v>8698.5499999999993</v>
      </c>
      <c r="N167" s="72">
        <f t="shared" ref="N167:O169" si="90">N143*N155</f>
        <v>8784.25</v>
      </c>
      <c r="O167" s="72">
        <f t="shared" si="90"/>
        <v>8612.8499999999985</v>
      </c>
      <c r="P167" s="72">
        <f t="shared" ref="P167:S169" si="91">P143*P155</f>
        <v>8741.4</v>
      </c>
      <c r="Q167" s="72">
        <f t="shared" si="91"/>
        <v>8784.25</v>
      </c>
      <c r="R167" s="72">
        <f t="shared" si="91"/>
        <v>8784.25</v>
      </c>
      <c r="S167" s="72">
        <f t="shared" si="91"/>
        <v>8784.25</v>
      </c>
      <c r="T167" s="72">
        <f t="shared" ref="T167:Z167" si="92">T143*T155</f>
        <v>8912.8000000000011</v>
      </c>
      <c r="U167" s="72">
        <f t="shared" si="92"/>
        <v>9598.4000000000015</v>
      </c>
      <c r="V167" s="72">
        <f t="shared" si="92"/>
        <v>9469.85</v>
      </c>
      <c r="W167" s="72">
        <f t="shared" si="92"/>
        <v>8998.5</v>
      </c>
      <c r="X167" s="72">
        <f t="shared" si="92"/>
        <v>8570</v>
      </c>
      <c r="Y167" s="72">
        <f t="shared" si="92"/>
        <v>8570</v>
      </c>
      <c r="Z167" s="72">
        <f t="shared" si="92"/>
        <v>8570</v>
      </c>
      <c r="AA167" s="72">
        <f>AA143*AA156</f>
        <v>8570</v>
      </c>
      <c r="AB167" s="72">
        <f>AB143*AB156</f>
        <v>8912.8000000000011</v>
      </c>
      <c r="AC167" s="72">
        <f>AC143*AC155</f>
        <v>9726.9500000000007</v>
      </c>
      <c r="AD167" s="72">
        <f>AD143*AD155</f>
        <v>9384.15</v>
      </c>
      <c r="AE167" s="72">
        <f>AE143*AE156</f>
        <v>9255.6</v>
      </c>
      <c r="AF167" s="72">
        <f>AF143*AF155</f>
        <v>9255.6</v>
      </c>
      <c r="AG167" s="72">
        <f>AG143*AG155</f>
        <v>9255.6</v>
      </c>
      <c r="AH167" s="72">
        <f>AH143*AH155</f>
        <v>9941.1999999999989</v>
      </c>
      <c r="AI167" s="72">
        <f>AI143*AI156</f>
        <v>9941.1999999999989</v>
      </c>
      <c r="AJ167" s="72">
        <f>AJ143*AJ155</f>
        <v>9855.5</v>
      </c>
      <c r="AK167" s="72"/>
      <c r="AL167" s="123">
        <f t="shared" ref="AL167:AM169" si="93">AL143*AL155</f>
        <v>0</v>
      </c>
      <c r="AM167" s="72">
        <f t="shared" si="93"/>
        <v>0</v>
      </c>
      <c r="AO167" s="16">
        <f t="shared" si="84"/>
        <v>217977.95000000004</v>
      </c>
    </row>
    <row r="168" spans="3:41" hidden="1" x14ac:dyDescent="0.2">
      <c r="C168" s="118"/>
      <c r="D168" s="27" t="s">
        <v>188</v>
      </c>
      <c r="E168" s="27"/>
      <c r="F168" s="27"/>
      <c r="G168" s="27"/>
      <c r="H168" s="27"/>
      <c r="I168" s="72">
        <f t="shared" si="85"/>
        <v>0</v>
      </c>
      <c r="J168" s="72">
        <f t="shared" si="85"/>
        <v>0</v>
      </c>
      <c r="K168" s="72">
        <f t="shared" si="86"/>
        <v>0</v>
      </c>
      <c r="L168" s="72">
        <f t="shared" si="86"/>
        <v>0</v>
      </c>
      <c r="M168" s="72">
        <f t="shared" si="86"/>
        <v>0</v>
      </c>
      <c r="N168" s="72">
        <f t="shared" si="90"/>
        <v>0</v>
      </c>
      <c r="O168" s="72">
        <f t="shared" si="90"/>
        <v>0</v>
      </c>
      <c r="P168" s="72">
        <f t="shared" si="91"/>
        <v>0</v>
      </c>
      <c r="Q168" s="72">
        <f t="shared" si="91"/>
        <v>0</v>
      </c>
      <c r="R168" s="72">
        <f t="shared" si="91"/>
        <v>0</v>
      </c>
      <c r="S168" s="72">
        <f t="shared" si="91"/>
        <v>0</v>
      </c>
      <c r="T168" s="72">
        <f t="shared" ref="T168:Z168" si="94">T144*T156</f>
        <v>0</v>
      </c>
      <c r="U168" s="72">
        <f t="shared" si="94"/>
        <v>0</v>
      </c>
      <c r="V168" s="72">
        <f t="shared" si="94"/>
        <v>0</v>
      </c>
      <c r="W168" s="72">
        <f t="shared" si="94"/>
        <v>0</v>
      </c>
      <c r="X168" s="72">
        <f t="shared" si="94"/>
        <v>0</v>
      </c>
      <c r="Y168" s="72">
        <f t="shared" si="94"/>
        <v>0</v>
      </c>
      <c r="Z168" s="72">
        <f t="shared" si="94"/>
        <v>0</v>
      </c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93"/>
        <v>0</v>
      </c>
      <c r="AM168" s="72">
        <f t="shared" si="93"/>
        <v>0</v>
      </c>
      <c r="AO168" s="16">
        <f t="shared" si="84"/>
        <v>0</v>
      </c>
    </row>
    <row r="169" spans="3:41" x14ac:dyDescent="0.2">
      <c r="C169" s="118"/>
      <c r="D169" s="27" t="s">
        <v>215</v>
      </c>
      <c r="E169" s="27"/>
      <c r="F169" s="27"/>
      <c r="G169" s="27"/>
      <c r="H169" s="27"/>
      <c r="I169" s="72">
        <f t="shared" si="85"/>
        <v>26649.999999999996</v>
      </c>
      <c r="J169" s="72">
        <f t="shared" si="85"/>
        <v>0</v>
      </c>
      <c r="K169" s="72">
        <f t="shared" si="86"/>
        <v>0</v>
      </c>
      <c r="L169" s="72">
        <f t="shared" si="86"/>
        <v>0</v>
      </c>
      <c r="M169" s="72">
        <f t="shared" si="86"/>
        <v>20299.999999999996</v>
      </c>
      <c r="N169" s="72">
        <f t="shared" si="90"/>
        <v>20500</v>
      </c>
      <c r="O169" s="72">
        <f t="shared" si="90"/>
        <v>20099.999999999996</v>
      </c>
      <c r="P169" s="72">
        <f t="shared" si="91"/>
        <v>20400</v>
      </c>
      <c r="Q169" s="72">
        <f t="shared" si="91"/>
        <v>20500</v>
      </c>
      <c r="R169" s="72">
        <f t="shared" si="91"/>
        <v>20500</v>
      </c>
      <c r="S169" s="72">
        <f t="shared" si="91"/>
        <v>20500</v>
      </c>
      <c r="T169" s="72">
        <f t="shared" ref="T169:Z169" si="95">T145*T157</f>
        <v>30607.200000000001</v>
      </c>
      <c r="U169" s="72">
        <f t="shared" si="95"/>
        <v>32961.600000000006</v>
      </c>
      <c r="V169" s="72">
        <f t="shared" si="95"/>
        <v>11050</v>
      </c>
      <c r="W169" s="72">
        <f t="shared" si="95"/>
        <v>10500</v>
      </c>
      <c r="X169" s="72">
        <f t="shared" si="95"/>
        <v>10000</v>
      </c>
      <c r="Y169" s="72">
        <f t="shared" si="95"/>
        <v>10000</v>
      </c>
      <c r="Z169" s="72">
        <f t="shared" si="95"/>
        <v>10000</v>
      </c>
      <c r="AA169" s="72">
        <f t="shared" ref="AA169:AJ169" si="96">AA145*AA157</f>
        <v>20000</v>
      </c>
      <c r="AB169" s="72">
        <f t="shared" si="96"/>
        <v>20800</v>
      </c>
      <c r="AC169" s="72">
        <f t="shared" si="96"/>
        <v>22700</v>
      </c>
      <c r="AD169" s="72">
        <f t="shared" si="96"/>
        <v>21900</v>
      </c>
      <c r="AE169" s="72">
        <f t="shared" si="96"/>
        <v>21600</v>
      </c>
      <c r="AF169" s="72">
        <f t="shared" si="96"/>
        <v>21600</v>
      </c>
      <c r="AG169" s="72">
        <f t="shared" si="96"/>
        <v>21600</v>
      </c>
      <c r="AH169" s="72">
        <f t="shared" si="96"/>
        <v>23200</v>
      </c>
      <c r="AI169" s="72">
        <f t="shared" si="96"/>
        <v>23200</v>
      </c>
      <c r="AJ169" s="72">
        <f t="shared" si="96"/>
        <v>23000</v>
      </c>
      <c r="AK169" s="72"/>
      <c r="AL169" s="123">
        <f t="shared" si="93"/>
        <v>0</v>
      </c>
      <c r="AM169" s="72">
        <f t="shared" si="93"/>
        <v>0</v>
      </c>
      <c r="AO169" s="16">
        <f t="shared" si="84"/>
        <v>504168.80000000005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72"/>
      <c r="AK170" s="121"/>
      <c r="AL170" s="124"/>
      <c r="AM170" s="72">
        <f>AM146*AM158</f>
        <v>0</v>
      </c>
      <c r="AO170" s="16">
        <f t="shared" si="84"/>
        <v>0</v>
      </c>
    </row>
    <row r="171" spans="3:41" ht="10.8" thickBot="1" x14ac:dyDescent="0.25">
      <c r="C171" s="119"/>
      <c r="D171" s="120"/>
      <c r="E171" s="120"/>
      <c r="F171" s="120"/>
      <c r="G171" s="120"/>
      <c r="H171" s="120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>
        <f>Y159*Y147</f>
        <v>0</v>
      </c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4"/>
      <c r="AM171" s="72">
        <f>AM147*AM159</f>
        <v>0</v>
      </c>
      <c r="AO171" s="16">
        <f t="shared" si="84"/>
        <v>0</v>
      </c>
    </row>
    <row r="172" spans="3:41" x14ac:dyDescent="0.2">
      <c r="D172" s="5" t="s">
        <v>143</v>
      </c>
      <c r="I172" s="58">
        <f t="shared" ref="I172:AM172" si="97">SUM(I162:I171)</f>
        <v>26649.999999999996</v>
      </c>
      <c r="J172" s="58">
        <f t="shared" si="97"/>
        <v>27430</v>
      </c>
      <c r="K172" s="58">
        <f t="shared" si="97"/>
        <v>27430</v>
      </c>
      <c r="L172" s="58">
        <f t="shared" si="97"/>
        <v>27430</v>
      </c>
      <c r="M172" s="58">
        <f t="shared" si="97"/>
        <v>91624.299999999988</v>
      </c>
      <c r="N172" s="58">
        <f t="shared" si="97"/>
        <v>92250</v>
      </c>
      <c r="O172" s="58">
        <f t="shared" si="97"/>
        <v>90450</v>
      </c>
      <c r="P172" s="58">
        <f t="shared" si="97"/>
        <v>91800</v>
      </c>
      <c r="Q172" s="58">
        <f t="shared" si="97"/>
        <v>92524.3</v>
      </c>
      <c r="R172" s="58">
        <f t="shared" si="97"/>
        <v>92524.3</v>
      </c>
      <c r="S172" s="58">
        <f t="shared" si="97"/>
        <v>92524.3</v>
      </c>
      <c r="T172" s="58">
        <f t="shared" si="97"/>
        <v>93600</v>
      </c>
      <c r="U172" s="58">
        <f>SUM(U162:U171)</f>
        <v>100800.00000000003</v>
      </c>
      <c r="V172" s="58">
        <f t="shared" si="97"/>
        <v>99450</v>
      </c>
      <c r="W172" s="58">
        <f t="shared" si="97"/>
        <v>94500</v>
      </c>
      <c r="X172" s="58">
        <f t="shared" si="97"/>
        <v>90000</v>
      </c>
      <c r="Y172" s="58">
        <f t="shared" si="97"/>
        <v>90000</v>
      </c>
      <c r="Z172" s="58">
        <f t="shared" si="97"/>
        <v>90000</v>
      </c>
      <c r="AA172" s="58">
        <f t="shared" si="97"/>
        <v>90000</v>
      </c>
      <c r="AB172" s="58">
        <f t="shared" si="97"/>
        <v>93600</v>
      </c>
      <c r="AC172" s="58">
        <f t="shared" si="97"/>
        <v>102150</v>
      </c>
      <c r="AD172" s="58">
        <f t="shared" si="97"/>
        <v>98550</v>
      </c>
      <c r="AE172" s="58">
        <f t="shared" si="97"/>
        <v>97200</v>
      </c>
      <c r="AF172" s="58">
        <f t="shared" si="97"/>
        <v>97200</v>
      </c>
      <c r="AG172" s="58">
        <f t="shared" si="97"/>
        <v>97200</v>
      </c>
      <c r="AH172" s="58">
        <f t="shared" si="97"/>
        <v>104400</v>
      </c>
      <c r="AI172" s="58">
        <f t="shared" si="97"/>
        <v>104400</v>
      </c>
      <c r="AJ172" s="58">
        <f t="shared" si="97"/>
        <v>103500</v>
      </c>
      <c r="AK172" s="58">
        <f t="shared" si="97"/>
        <v>0</v>
      </c>
      <c r="AL172" s="58">
        <f t="shared" si="97"/>
        <v>0</v>
      </c>
      <c r="AM172" s="11">
        <f t="shared" si="97"/>
        <v>0</v>
      </c>
      <c r="AO172" s="125">
        <f>SUM(AO162:AO171)</f>
        <v>2399187.2000000002</v>
      </c>
    </row>
  </sheetData>
  <mergeCells count="1">
    <mergeCell ref="AK120:AP120"/>
  </mergeCells>
  <phoneticPr fontId="0" type="noConversion"/>
  <pageMargins left="0.25" right="0.25" top="0.25" bottom="0.25" header="0.25" footer="0.25"/>
  <pageSetup scale="39" pageOrder="overThenDown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81"/>
  <sheetViews>
    <sheetView topLeftCell="A4" zoomScale="90" workbookViewId="0">
      <pane xSplit="8" ySplit="4" topLeftCell="S142" activePane="bottomRight" state="frozen"/>
      <selection activeCell="A4" sqref="A4"/>
      <selection pane="topRight" activeCell="I4" sqref="I4"/>
      <selection pane="bottomLeft" activeCell="A8" sqref="A8"/>
      <selection pane="bottomRight" activeCell="W156" sqref="W156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20" width="7.6640625" style="1" customWidth="1"/>
    <col min="21" max="21" width="8.5546875" style="1" bestFit="1" customWidth="1"/>
    <col min="22" max="32" width="7.6640625" style="1" customWidth="1"/>
    <col min="33" max="33" width="7.88671875" style="1" customWidth="1"/>
    <col min="34" max="35" width="8.5546875" style="1" bestFit="1" customWidth="1"/>
    <col min="36" max="36" width="8.6640625" style="1" customWidth="1"/>
    <col min="37" max="37" width="7.6640625" style="1" customWidth="1"/>
    <col min="38" max="38" width="9" style="1" customWidth="1"/>
    <col min="39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211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37316.1</v>
      </c>
      <c r="J7" s="65">
        <f t="shared" ref="J7:AM7" si="0">I7+1</f>
        <v>37317.1</v>
      </c>
      <c r="K7" s="65">
        <f t="shared" si="0"/>
        <v>37318.1</v>
      </c>
      <c r="L7" s="65">
        <f t="shared" si="0"/>
        <v>37319.1</v>
      </c>
      <c r="M7" s="65">
        <f t="shared" si="0"/>
        <v>37320.1</v>
      </c>
      <c r="N7" s="65">
        <f t="shared" si="0"/>
        <v>37321.1</v>
      </c>
      <c r="O7" s="65">
        <f t="shared" si="0"/>
        <v>37322.1</v>
      </c>
      <c r="P7" s="65">
        <f t="shared" si="0"/>
        <v>37323.1</v>
      </c>
      <c r="Q7" s="65">
        <f t="shared" si="0"/>
        <v>37324.1</v>
      </c>
      <c r="R7" s="65">
        <f t="shared" si="0"/>
        <v>37325.1</v>
      </c>
      <c r="S7" s="65">
        <f t="shared" si="0"/>
        <v>37326.1</v>
      </c>
      <c r="T7" s="65">
        <f t="shared" si="0"/>
        <v>37327.1</v>
      </c>
      <c r="U7" s="65">
        <f t="shared" si="0"/>
        <v>37328.1</v>
      </c>
      <c r="V7" s="65">
        <f t="shared" si="0"/>
        <v>37329.1</v>
      </c>
      <c r="W7" s="65">
        <f t="shared" si="0"/>
        <v>37330.1</v>
      </c>
      <c r="X7" s="65">
        <f t="shared" si="0"/>
        <v>37331.1</v>
      </c>
      <c r="Y7" s="65">
        <f t="shared" si="0"/>
        <v>37332.1</v>
      </c>
      <c r="Z7" s="65">
        <f t="shared" si="0"/>
        <v>37333.1</v>
      </c>
      <c r="AA7" s="65">
        <f t="shared" si="0"/>
        <v>37334.1</v>
      </c>
      <c r="AB7" s="65">
        <f t="shared" si="0"/>
        <v>37335.1</v>
      </c>
      <c r="AC7" s="65">
        <f t="shared" si="0"/>
        <v>37336.1</v>
      </c>
      <c r="AD7" s="65">
        <f t="shared" si="0"/>
        <v>37337.1</v>
      </c>
      <c r="AE7" s="65">
        <f t="shared" si="0"/>
        <v>37338.1</v>
      </c>
      <c r="AF7" s="65">
        <f t="shared" si="0"/>
        <v>37339.1</v>
      </c>
      <c r="AG7" s="65">
        <f t="shared" si="0"/>
        <v>37340.1</v>
      </c>
      <c r="AH7" s="65">
        <f t="shared" si="0"/>
        <v>37341.1</v>
      </c>
      <c r="AI7" s="65">
        <f t="shared" si="0"/>
        <v>37342.1</v>
      </c>
      <c r="AJ7" s="65">
        <f t="shared" si="0"/>
        <v>37343.1</v>
      </c>
      <c r="AK7" s="65">
        <f t="shared" si="0"/>
        <v>37344.1</v>
      </c>
      <c r="AL7" s="65">
        <f t="shared" si="0"/>
        <v>37345.1</v>
      </c>
      <c r="AM7" s="65">
        <f t="shared" si="0"/>
        <v>37346.1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10000</v>
      </c>
      <c r="J11" s="11">
        <f t="shared" ref="J11:U11" si="4">I11</f>
        <v>10000</v>
      </c>
      <c r="K11" s="11">
        <f t="shared" si="4"/>
        <v>10000</v>
      </c>
      <c r="L11" s="11">
        <f t="shared" si="4"/>
        <v>10000</v>
      </c>
      <c r="M11" s="11">
        <f t="shared" si="4"/>
        <v>10000</v>
      </c>
      <c r="N11" s="11">
        <f t="shared" si="4"/>
        <v>10000</v>
      </c>
      <c r="O11" s="11">
        <f t="shared" si="4"/>
        <v>10000</v>
      </c>
      <c r="P11" s="11">
        <f t="shared" si="4"/>
        <v>10000</v>
      </c>
      <c r="Q11" s="11">
        <f t="shared" si="4"/>
        <v>10000</v>
      </c>
      <c r="R11" s="11">
        <f t="shared" si="4"/>
        <v>10000</v>
      </c>
      <c r="S11" s="11">
        <f t="shared" si="4"/>
        <v>10000</v>
      </c>
      <c r="T11" s="11">
        <f t="shared" si="4"/>
        <v>10000</v>
      </c>
      <c r="U11" s="11">
        <f t="shared" si="4"/>
        <v>10000</v>
      </c>
      <c r="V11" s="11">
        <v>5000</v>
      </c>
      <c r="W11" s="11">
        <f>V11</f>
        <v>5000</v>
      </c>
      <c r="X11" s="11">
        <f>W11</f>
        <v>5000</v>
      </c>
      <c r="Y11" s="11">
        <f>X11</f>
        <v>5000</v>
      </c>
      <c r="Z11" s="11">
        <f>Y11</f>
        <v>5000</v>
      </c>
      <c r="AA11" s="11">
        <v>10000</v>
      </c>
      <c r="AB11" s="11">
        <f t="shared" ref="AB11:AJ11" si="5">AA11</f>
        <v>10000</v>
      </c>
      <c r="AC11" s="11">
        <f t="shared" si="5"/>
        <v>10000</v>
      </c>
      <c r="AD11" s="11">
        <f t="shared" si="5"/>
        <v>10000</v>
      </c>
      <c r="AE11" s="11">
        <f t="shared" si="5"/>
        <v>10000</v>
      </c>
      <c r="AF11" s="11">
        <f t="shared" si="5"/>
        <v>10000</v>
      </c>
      <c r="AG11" s="11">
        <f t="shared" si="5"/>
        <v>10000</v>
      </c>
      <c r="AH11" s="11">
        <f t="shared" si="5"/>
        <v>10000</v>
      </c>
      <c r="AI11" s="11">
        <f t="shared" si="5"/>
        <v>10000</v>
      </c>
      <c r="AJ11" s="11">
        <f t="shared" si="5"/>
        <v>10000</v>
      </c>
      <c r="AK11" s="11">
        <v>0</v>
      </c>
      <c r="AL11" s="11">
        <v>0</v>
      </c>
      <c r="AM11" s="11">
        <v>0</v>
      </c>
      <c r="AO11" s="16">
        <f t="shared" si="2"/>
        <v>255000</v>
      </c>
      <c r="AP11" s="16">
        <f t="shared" si="3"/>
        <v>643365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ref="J12:U12" si="6">I12</f>
        <v>0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10000</v>
      </c>
      <c r="J13" s="11">
        <f t="shared" ref="J13:U13" si="9">I13</f>
        <v>10000</v>
      </c>
      <c r="K13" s="11">
        <f t="shared" si="9"/>
        <v>10000</v>
      </c>
      <c r="L13" s="11">
        <f t="shared" si="9"/>
        <v>10000</v>
      </c>
      <c r="M13" s="11">
        <f t="shared" si="9"/>
        <v>10000</v>
      </c>
      <c r="N13" s="11">
        <f t="shared" si="9"/>
        <v>10000</v>
      </c>
      <c r="O13" s="11">
        <f t="shared" si="9"/>
        <v>10000</v>
      </c>
      <c r="P13" s="11">
        <f t="shared" si="9"/>
        <v>10000</v>
      </c>
      <c r="Q13" s="11">
        <f t="shared" si="9"/>
        <v>10000</v>
      </c>
      <c r="R13" s="11">
        <f t="shared" si="9"/>
        <v>10000</v>
      </c>
      <c r="S13" s="11">
        <f t="shared" si="9"/>
        <v>10000</v>
      </c>
      <c r="T13" s="11">
        <f t="shared" si="9"/>
        <v>10000</v>
      </c>
      <c r="U13" s="11">
        <f t="shared" si="9"/>
        <v>10000</v>
      </c>
      <c r="V13" s="11">
        <f>U13</f>
        <v>10000</v>
      </c>
      <c r="W13" s="11">
        <f>V13</f>
        <v>10000</v>
      </c>
      <c r="X13" s="11">
        <f>W13</f>
        <v>10000</v>
      </c>
      <c r="Y13" s="11">
        <f>X13</f>
        <v>10000</v>
      </c>
      <c r="Z13" s="11">
        <f t="shared" si="7"/>
        <v>10000</v>
      </c>
      <c r="AA13" s="11">
        <f t="shared" si="7"/>
        <v>10000</v>
      </c>
      <c r="AB13" s="11">
        <f t="shared" si="7"/>
        <v>10000</v>
      </c>
      <c r="AC13" s="11">
        <f t="shared" ref="AC13:AJ14" si="10">AB13</f>
        <v>10000</v>
      </c>
      <c r="AD13" s="11">
        <f t="shared" si="10"/>
        <v>10000</v>
      </c>
      <c r="AE13" s="11">
        <f t="shared" si="10"/>
        <v>10000</v>
      </c>
      <c r="AF13" s="11">
        <f t="shared" si="10"/>
        <v>10000</v>
      </c>
      <c r="AG13" s="11">
        <f t="shared" si="10"/>
        <v>10000</v>
      </c>
      <c r="AH13" s="11">
        <f t="shared" si="10"/>
        <v>10000</v>
      </c>
      <c r="AI13" s="11">
        <f t="shared" si="10"/>
        <v>10000</v>
      </c>
      <c r="AJ13" s="11">
        <f t="shared" si="10"/>
        <v>10000</v>
      </c>
      <c r="AK13" s="11">
        <v>0</v>
      </c>
      <c r="AL13" s="11">
        <v>0</v>
      </c>
      <c r="AM13" s="11">
        <v>0</v>
      </c>
      <c r="AO13" s="16">
        <f t="shared" si="2"/>
        <v>280000</v>
      </c>
      <c r="AP13" s="16">
        <f t="shared" si="3"/>
        <v>706440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>I14</f>
        <v>0</v>
      </c>
      <c r="K14" s="11">
        <f>J14</f>
        <v>0</v>
      </c>
      <c r="L14" s="11">
        <f>K14</f>
        <v>0</v>
      </c>
      <c r="M14" s="11">
        <f>L14</f>
        <v>0</v>
      </c>
      <c r="N14" s="11">
        <f>M14</f>
        <v>0</v>
      </c>
      <c r="O14" s="11">
        <v>0</v>
      </c>
      <c r="P14" s="11">
        <v>0</v>
      </c>
      <c r="Q14" s="11">
        <f t="shared" ref="Q14:U16" si="11">P14</f>
        <v>0</v>
      </c>
      <c r="R14" s="11">
        <f t="shared" si="11"/>
        <v>0</v>
      </c>
      <c r="S14" s="11">
        <f t="shared" si="11"/>
        <v>0</v>
      </c>
      <c r="T14" s="11">
        <f t="shared" si="11"/>
        <v>0</v>
      </c>
      <c r="U14" s="11">
        <f t="shared" si="11"/>
        <v>0</v>
      </c>
      <c r="V14" s="11">
        <v>5000</v>
      </c>
      <c r="W14" s="11">
        <v>5000</v>
      </c>
      <c r="X14" s="11">
        <f>W14</f>
        <v>5000</v>
      </c>
      <c r="Y14" s="11">
        <f>X14</f>
        <v>5000</v>
      </c>
      <c r="Z14" s="11">
        <f t="shared" ref="Z14:AA16" si="12">Y14</f>
        <v>5000</v>
      </c>
      <c r="AA14" s="11">
        <f t="shared" si="12"/>
        <v>5000</v>
      </c>
      <c r="AB14" s="11">
        <v>0</v>
      </c>
      <c r="AC14" s="11">
        <f t="shared" si="10"/>
        <v>0</v>
      </c>
      <c r="AD14" s="11">
        <f t="shared" si="10"/>
        <v>0</v>
      </c>
      <c r="AE14" s="11">
        <f t="shared" si="10"/>
        <v>0</v>
      </c>
      <c r="AF14" s="11">
        <f t="shared" si="10"/>
        <v>0</v>
      </c>
      <c r="AG14" s="11">
        <f t="shared" si="10"/>
        <v>0</v>
      </c>
      <c r="AH14" s="11">
        <f t="shared" si="10"/>
        <v>0</v>
      </c>
      <c r="AI14" s="11">
        <f t="shared" si="10"/>
        <v>0</v>
      </c>
      <c r="AJ14" s="11">
        <f t="shared" si="10"/>
        <v>0</v>
      </c>
      <c r="AK14" s="11">
        <f>AJ14</f>
        <v>0</v>
      </c>
      <c r="AL14" s="11">
        <f>AK14</f>
        <v>0</v>
      </c>
      <c r="AM14" s="11">
        <v>0</v>
      </c>
      <c r="AO14" s="16">
        <f t="shared" si="2"/>
        <v>30000</v>
      </c>
      <c r="AP14" s="16">
        <f t="shared" si="3"/>
        <v>75690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>K15</f>
        <v>0</v>
      </c>
      <c r="M15" s="11">
        <f>L15</f>
        <v>0</v>
      </c>
      <c r="N15" s="11">
        <f>M15</f>
        <v>0</v>
      </c>
      <c r="O15" s="11">
        <v>0</v>
      </c>
      <c r="P15" s="11">
        <f>O15</f>
        <v>0</v>
      </c>
      <c r="Q15" s="11">
        <f t="shared" si="11"/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2"/>
        <v>0</v>
      </c>
      <c r="AA15" s="11">
        <f t="shared" si="12"/>
        <v>0</v>
      </c>
      <c r="AB15" s="11">
        <f t="shared" ref="AB15:AI16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1"/>
        <v>0</v>
      </c>
      <c r="R16" s="59">
        <f t="shared" si="11"/>
        <v>0</v>
      </c>
      <c r="S16" s="59">
        <f t="shared" si="11"/>
        <v>0</v>
      </c>
      <c r="T16" s="59">
        <f t="shared" si="11"/>
        <v>0</v>
      </c>
      <c r="U16" s="59">
        <f t="shared" si="11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2"/>
        <v>0</v>
      </c>
      <c r="AA16" s="59">
        <f t="shared" si="12"/>
        <v>0</v>
      </c>
      <c r="AB16" s="59">
        <f t="shared" si="13"/>
        <v>0</v>
      </c>
      <c r="AC16" s="59">
        <f t="shared" si="13"/>
        <v>0</v>
      </c>
      <c r="AD16" s="59">
        <f t="shared" si="13"/>
        <v>0</v>
      </c>
      <c r="AE16" s="59">
        <f t="shared" si="13"/>
        <v>0</v>
      </c>
      <c r="AF16" s="59">
        <f t="shared" si="13"/>
        <v>0</v>
      </c>
      <c r="AG16" s="59">
        <f t="shared" si="13"/>
        <v>0</v>
      </c>
      <c r="AH16" s="59">
        <f t="shared" si="13"/>
        <v>0</v>
      </c>
      <c r="AI16" s="59">
        <f t="shared" si="13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4">SUM(I10:I16)</f>
        <v>20000</v>
      </c>
      <c r="J17" s="58">
        <f t="shared" si="14"/>
        <v>20000</v>
      </c>
      <c r="K17" s="58">
        <f t="shared" si="14"/>
        <v>20000</v>
      </c>
      <c r="L17" s="58">
        <f t="shared" si="14"/>
        <v>20000</v>
      </c>
      <c r="M17" s="58">
        <f t="shared" si="14"/>
        <v>20000</v>
      </c>
      <c r="N17" s="58">
        <f t="shared" si="14"/>
        <v>20000</v>
      </c>
      <c r="O17" s="58">
        <f t="shared" si="14"/>
        <v>20000</v>
      </c>
      <c r="P17" s="58">
        <f t="shared" si="14"/>
        <v>20000</v>
      </c>
      <c r="Q17" s="58">
        <f t="shared" si="14"/>
        <v>20000</v>
      </c>
      <c r="R17" s="58">
        <f t="shared" si="14"/>
        <v>20000</v>
      </c>
      <c r="S17" s="58">
        <f t="shared" si="14"/>
        <v>20000</v>
      </c>
      <c r="T17" s="58">
        <f t="shared" si="14"/>
        <v>20000</v>
      </c>
      <c r="U17" s="58">
        <f t="shared" si="14"/>
        <v>20000</v>
      </c>
      <c r="V17" s="58">
        <f t="shared" si="14"/>
        <v>20000</v>
      </c>
      <c r="W17" s="58">
        <f t="shared" si="14"/>
        <v>20000</v>
      </c>
      <c r="X17" s="58">
        <f t="shared" si="14"/>
        <v>20000</v>
      </c>
      <c r="Y17" s="58">
        <f t="shared" si="14"/>
        <v>20000</v>
      </c>
      <c r="Z17" s="58">
        <f t="shared" si="14"/>
        <v>20000</v>
      </c>
      <c r="AA17" s="58">
        <f t="shared" si="14"/>
        <v>25000</v>
      </c>
      <c r="AB17" s="58">
        <f t="shared" si="14"/>
        <v>20000</v>
      </c>
      <c r="AC17" s="58">
        <f t="shared" si="14"/>
        <v>20000</v>
      </c>
      <c r="AD17" s="58">
        <f t="shared" si="14"/>
        <v>20000</v>
      </c>
      <c r="AE17" s="58">
        <f t="shared" si="14"/>
        <v>20000</v>
      </c>
      <c r="AF17" s="58">
        <f t="shared" si="14"/>
        <v>20000</v>
      </c>
      <c r="AG17" s="58">
        <f t="shared" si="14"/>
        <v>20000</v>
      </c>
      <c r="AH17" s="58">
        <f t="shared" si="14"/>
        <v>20000</v>
      </c>
      <c r="AI17" s="58">
        <f t="shared" si="14"/>
        <v>20000</v>
      </c>
      <c r="AJ17" s="58">
        <f t="shared" si="14"/>
        <v>20000</v>
      </c>
      <c r="AK17" s="58">
        <f t="shared" si="14"/>
        <v>0</v>
      </c>
      <c r="AL17" s="58">
        <f t="shared" si="14"/>
        <v>0</v>
      </c>
      <c r="AM17" s="58">
        <f t="shared" si="14"/>
        <v>0</v>
      </c>
      <c r="AO17" s="20">
        <f>SUM(AO10:AO16)</f>
        <v>565000</v>
      </c>
      <c r="AP17" s="20">
        <f>SUM(AP10:AP16)</f>
        <v>1425495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212</v>
      </c>
      <c r="D20" s="1" t="s">
        <v>213</v>
      </c>
      <c r="E20" s="1">
        <v>2.5499999999999998</v>
      </c>
      <c r="F20" s="57">
        <v>0.48</v>
      </c>
      <c r="G20" s="1">
        <v>-3.6499999999999998E-2</v>
      </c>
      <c r="I20" s="11">
        <v>7000</v>
      </c>
      <c r="J20" s="16">
        <f t="shared" ref="J20:Q23" si="15">I20</f>
        <v>7000</v>
      </c>
      <c r="K20" s="16">
        <f t="shared" si="15"/>
        <v>7000</v>
      </c>
      <c r="L20" s="16">
        <f t="shared" si="15"/>
        <v>7000</v>
      </c>
      <c r="M20" s="16">
        <f t="shared" si="15"/>
        <v>7000</v>
      </c>
      <c r="N20" s="16">
        <f t="shared" si="15"/>
        <v>7000</v>
      </c>
      <c r="O20" s="16">
        <f t="shared" si="15"/>
        <v>7000</v>
      </c>
      <c r="P20" s="16">
        <f t="shared" si="15"/>
        <v>7000</v>
      </c>
      <c r="Q20" s="16">
        <f t="shared" si="15"/>
        <v>7000</v>
      </c>
      <c r="R20" s="16">
        <v>7000</v>
      </c>
      <c r="S20" s="16">
        <f t="shared" ref="S20:U23" si="16">R20</f>
        <v>7000</v>
      </c>
      <c r="T20" s="16">
        <f t="shared" si="16"/>
        <v>7000</v>
      </c>
      <c r="U20" s="16">
        <f t="shared" si="16"/>
        <v>7000</v>
      </c>
      <c r="V20" s="16">
        <v>7000</v>
      </c>
      <c r="W20" s="16">
        <v>7000</v>
      </c>
      <c r="X20" s="16">
        <f t="shared" ref="X20:AJ20" si="17">W20</f>
        <v>7000</v>
      </c>
      <c r="Y20" s="16">
        <f t="shared" si="17"/>
        <v>7000</v>
      </c>
      <c r="Z20" s="16">
        <f t="shared" si="17"/>
        <v>7000</v>
      </c>
      <c r="AA20" s="16">
        <f t="shared" si="17"/>
        <v>7000</v>
      </c>
      <c r="AB20" s="16">
        <f t="shared" si="17"/>
        <v>7000</v>
      </c>
      <c r="AC20" s="16">
        <f t="shared" si="17"/>
        <v>7000</v>
      </c>
      <c r="AD20" s="16">
        <f t="shared" si="17"/>
        <v>7000</v>
      </c>
      <c r="AE20" s="16">
        <f t="shared" si="17"/>
        <v>7000</v>
      </c>
      <c r="AF20" s="16">
        <f t="shared" si="17"/>
        <v>7000</v>
      </c>
      <c r="AG20" s="16">
        <f t="shared" si="17"/>
        <v>7000</v>
      </c>
      <c r="AH20" s="16">
        <f t="shared" si="17"/>
        <v>7000</v>
      </c>
      <c r="AI20" s="16">
        <f t="shared" si="17"/>
        <v>7000</v>
      </c>
      <c r="AJ20" s="16">
        <f t="shared" si="17"/>
        <v>7000</v>
      </c>
      <c r="AK20" s="16">
        <v>0</v>
      </c>
      <c r="AL20" s="16">
        <v>0</v>
      </c>
      <c r="AM20" s="16">
        <v>0</v>
      </c>
      <c r="AO20" s="16">
        <f t="shared" ref="AO20:AO33" si="18">SUM(I20:AN20)</f>
        <v>196000</v>
      </c>
      <c r="AP20" s="16">
        <f t="shared" ref="AP20:AP33" si="19">SUM(I20:AM20)*E20+SUM(I20:AM20)*F20+SUM(I20:AM20)*G20</f>
        <v>586726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5"/>
        <v>0</v>
      </c>
      <c r="K21" s="16">
        <f t="shared" si="15"/>
        <v>0</v>
      </c>
      <c r="L21" s="16">
        <f t="shared" si="15"/>
        <v>0</v>
      </c>
      <c r="M21" s="16">
        <f t="shared" si="15"/>
        <v>0</v>
      </c>
      <c r="N21" s="16">
        <f t="shared" si="15"/>
        <v>0</v>
      </c>
      <c r="O21" s="16">
        <f t="shared" si="15"/>
        <v>0</v>
      </c>
      <c r="P21" s="16">
        <f t="shared" si="15"/>
        <v>0</v>
      </c>
      <c r="Q21" s="16">
        <f t="shared" si="15"/>
        <v>0</v>
      </c>
      <c r="R21" s="16">
        <f>Q21</f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ref="V21:W23" si="20">U21</f>
        <v>0</v>
      </c>
      <c r="W21" s="16">
        <f t="shared" si="20"/>
        <v>0</v>
      </c>
      <c r="X21" s="16">
        <f t="shared" ref="X21:AJ21" si="21">W21</f>
        <v>0</v>
      </c>
      <c r="Y21" s="16">
        <f t="shared" si="21"/>
        <v>0</v>
      </c>
      <c r="Z21" s="16">
        <f t="shared" si="21"/>
        <v>0</v>
      </c>
      <c r="AA21" s="16">
        <f t="shared" si="21"/>
        <v>0</v>
      </c>
      <c r="AB21" s="16">
        <f t="shared" si="21"/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ref="AK21:AM23" si="22">AJ21</f>
        <v>0</v>
      </c>
      <c r="AL21" s="16">
        <f t="shared" si="22"/>
        <v>0</v>
      </c>
      <c r="AM21" s="16">
        <f t="shared" si="22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5"/>
        <v>0</v>
      </c>
      <c r="K22" s="16">
        <f t="shared" si="15"/>
        <v>0</v>
      </c>
      <c r="L22" s="16">
        <f t="shared" si="15"/>
        <v>0</v>
      </c>
      <c r="M22" s="16">
        <f t="shared" si="15"/>
        <v>0</v>
      </c>
      <c r="N22" s="16">
        <f t="shared" si="15"/>
        <v>0</v>
      </c>
      <c r="O22" s="16">
        <f t="shared" si="15"/>
        <v>0</v>
      </c>
      <c r="P22" s="16">
        <f t="shared" si="15"/>
        <v>0</v>
      </c>
      <c r="Q22" s="16">
        <f t="shared" si="15"/>
        <v>0</v>
      </c>
      <c r="R22" s="16">
        <f>Q22</f>
        <v>0</v>
      </c>
      <c r="S22" s="16">
        <f t="shared" si="16"/>
        <v>0</v>
      </c>
      <c r="T22" s="16">
        <f t="shared" si="16"/>
        <v>0</v>
      </c>
      <c r="U22" s="16">
        <f t="shared" si="16"/>
        <v>0</v>
      </c>
      <c r="V22" s="16">
        <f t="shared" si="20"/>
        <v>0</v>
      </c>
      <c r="W22" s="16">
        <f t="shared" si="20"/>
        <v>0</v>
      </c>
      <c r="X22" s="16">
        <f t="shared" ref="X22:AJ22" si="23">W22</f>
        <v>0</v>
      </c>
      <c r="Y22" s="16">
        <f t="shared" si="23"/>
        <v>0</v>
      </c>
      <c r="Z22" s="16">
        <f t="shared" si="23"/>
        <v>0</v>
      </c>
      <c r="AA22" s="16">
        <f t="shared" si="23"/>
        <v>0</v>
      </c>
      <c r="AB22" s="16">
        <f t="shared" si="23"/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2"/>
        <v>0</v>
      </c>
      <c r="AL22" s="16">
        <f t="shared" si="22"/>
        <v>0</v>
      </c>
      <c r="AM22" s="16">
        <f t="shared" si="22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5"/>
        <v>0</v>
      </c>
      <c r="K23" s="16">
        <f t="shared" si="15"/>
        <v>0</v>
      </c>
      <c r="L23" s="16">
        <f t="shared" si="15"/>
        <v>0</v>
      </c>
      <c r="M23" s="16">
        <f t="shared" si="15"/>
        <v>0</v>
      </c>
      <c r="N23" s="16">
        <f t="shared" si="15"/>
        <v>0</v>
      </c>
      <c r="O23" s="16">
        <f t="shared" si="15"/>
        <v>0</v>
      </c>
      <c r="P23" s="16">
        <f t="shared" si="15"/>
        <v>0</v>
      </c>
      <c r="Q23" s="16">
        <f t="shared" si="15"/>
        <v>0</v>
      </c>
      <c r="R23" s="16">
        <f>Q23</f>
        <v>0</v>
      </c>
      <c r="S23" s="16">
        <f t="shared" si="16"/>
        <v>0</v>
      </c>
      <c r="T23" s="16">
        <f t="shared" si="16"/>
        <v>0</v>
      </c>
      <c r="U23" s="16">
        <f t="shared" si="16"/>
        <v>0</v>
      </c>
      <c r="V23" s="16">
        <f t="shared" si="20"/>
        <v>0</v>
      </c>
      <c r="W23" s="16">
        <f t="shared" si="20"/>
        <v>0</v>
      </c>
      <c r="X23" s="16">
        <f>W23</f>
        <v>0</v>
      </c>
      <c r="Y23" s="16">
        <f>X23</f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J23" si="24">AC23</f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H23" s="16">
        <f t="shared" si="24"/>
        <v>0</v>
      </c>
      <c r="AI23" s="16">
        <f t="shared" si="24"/>
        <v>0</v>
      </c>
      <c r="AJ23" s="16">
        <f t="shared" si="24"/>
        <v>0</v>
      </c>
      <c r="AK23" s="16">
        <f t="shared" si="22"/>
        <v>0</v>
      </c>
      <c r="AL23" s="16">
        <f t="shared" si="22"/>
        <v>0</v>
      </c>
      <c r="AM23" s="16">
        <f t="shared" si="22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v>13715</v>
      </c>
      <c r="K27" s="11">
        <v>13715</v>
      </c>
      <c r="L27" s="11">
        <f t="shared" ref="L27:S28" si="25">K27</f>
        <v>13715</v>
      </c>
      <c r="M27" s="11">
        <f t="shared" si="25"/>
        <v>13715</v>
      </c>
      <c r="N27" s="11">
        <f t="shared" si="25"/>
        <v>13715</v>
      </c>
      <c r="O27" s="11">
        <f t="shared" si="25"/>
        <v>13715</v>
      </c>
      <c r="P27" s="11">
        <f t="shared" si="25"/>
        <v>13715</v>
      </c>
      <c r="Q27" s="11">
        <f t="shared" si="25"/>
        <v>13715</v>
      </c>
      <c r="R27" s="11">
        <f t="shared" si="25"/>
        <v>13715</v>
      </c>
      <c r="S27" s="11">
        <f t="shared" si="25"/>
        <v>13715</v>
      </c>
      <c r="T27" s="11">
        <v>9000</v>
      </c>
      <c r="U27" s="11">
        <f>T27</f>
        <v>9000</v>
      </c>
      <c r="V27" s="11">
        <v>13715</v>
      </c>
      <c r="W27" s="11">
        <f t="shared" ref="W27:AJ27" si="26">V27</f>
        <v>13715</v>
      </c>
      <c r="X27" s="11">
        <f t="shared" si="26"/>
        <v>13715</v>
      </c>
      <c r="Y27" s="11">
        <f t="shared" si="26"/>
        <v>13715</v>
      </c>
      <c r="Z27" s="11">
        <f t="shared" si="26"/>
        <v>13715</v>
      </c>
      <c r="AA27" s="11">
        <f t="shared" si="26"/>
        <v>13715</v>
      </c>
      <c r="AB27" s="11">
        <f t="shared" si="26"/>
        <v>13715</v>
      </c>
      <c r="AC27" s="11">
        <f t="shared" si="26"/>
        <v>13715</v>
      </c>
      <c r="AD27" s="11">
        <f t="shared" si="26"/>
        <v>13715</v>
      </c>
      <c r="AE27" s="11">
        <f t="shared" si="26"/>
        <v>13715</v>
      </c>
      <c r="AF27" s="11">
        <f t="shared" si="26"/>
        <v>13715</v>
      </c>
      <c r="AG27" s="11">
        <f t="shared" si="26"/>
        <v>13715</v>
      </c>
      <c r="AH27" s="11">
        <f t="shared" si="26"/>
        <v>13715</v>
      </c>
      <c r="AI27" s="11">
        <f t="shared" si="26"/>
        <v>13715</v>
      </c>
      <c r="AJ27" s="11">
        <f t="shared" si="26"/>
        <v>13715</v>
      </c>
      <c r="AK27" s="11">
        <v>0</v>
      </c>
      <c r="AL27" s="11">
        <f>AK27</f>
        <v>0</v>
      </c>
      <c r="AM27" s="11">
        <v>0</v>
      </c>
      <c r="AO27" s="16">
        <f t="shared" si="18"/>
        <v>360875</v>
      </c>
      <c r="AP27" s="16">
        <f t="shared" si="19"/>
        <v>1080279.3125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13715</v>
      </c>
      <c r="J28" s="11">
        <v>0</v>
      </c>
      <c r="K28" s="11">
        <v>0</v>
      </c>
      <c r="L28" s="11">
        <f t="shared" si="25"/>
        <v>0</v>
      </c>
      <c r="M28" s="11">
        <f t="shared" si="25"/>
        <v>0</v>
      </c>
      <c r="N28" s="11">
        <f t="shared" si="25"/>
        <v>0</v>
      </c>
      <c r="O28" s="11">
        <f t="shared" si="25"/>
        <v>0</v>
      </c>
      <c r="P28" s="11">
        <f t="shared" si="25"/>
        <v>0</v>
      </c>
      <c r="Q28" s="11">
        <f t="shared" si="25"/>
        <v>0</v>
      </c>
      <c r="R28" s="11">
        <f t="shared" si="25"/>
        <v>0</v>
      </c>
      <c r="S28" s="11">
        <f t="shared" si="25"/>
        <v>0</v>
      </c>
      <c r="T28" s="11">
        <v>4715</v>
      </c>
      <c r="U28" s="11">
        <f>T28</f>
        <v>4715</v>
      </c>
      <c r="V28" s="11">
        <v>0</v>
      </c>
      <c r="W28" s="11">
        <f t="shared" ref="W28:AJ28" si="27">V28</f>
        <v>0</v>
      </c>
      <c r="X28" s="11">
        <f t="shared" si="27"/>
        <v>0</v>
      </c>
      <c r="Y28" s="11">
        <f t="shared" si="27"/>
        <v>0</v>
      </c>
      <c r="Z28" s="11">
        <f t="shared" si="27"/>
        <v>0</v>
      </c>
      <c r="AA28" s="11">
        <f t="shared" si="27"/>
        <v>0</v>
      </c>
      <c r="AB28" s="11">
        <f t="shared" si="27"/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v>0</v>
      </c>
      <c r="AL28" s="11">
        <f>AK28</f>
        <v>0</v>
      </c>
      <c r="AM28" s="11">
        <f>AL28</f>
        <v>0</v>
      </c>
      <c r="AO28" s="16">
        <f t="shared" si="18"/>
        <v>23145</v>
      </c>
      <c r="AP28" s="16">
        <f t="shared" si="19"/>
        <v>69284.557499999995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0</v>
      </c>
      <c r="J30" s="11">
        <f t="shared" ref="J30:AJ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I30" s="11">
        <f t="shared" si="28"/>
        <v>0</v>
      </c>
      <c r="AJ30" s="11">
        <f t="shared" si="28"/>
        <v>0</v>
      </c>
      <c r="AK30" s="11">
        <v>0</v>
      </c>
      <c r="AL30" s="11">
        <f t="shared" ref="AL30:AM33" si="29">AK30</f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K31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31"/>
        <v>0</v>
      </c>
      <c r="AI31" s="16">
        <f t="shared" si="31"/>
        <v>0</v>
      </c>
      <c r="AJ31" s="16">
        <f t="shared" si="31"/>
        <v>0</v>
      </c>
      <c r="AK31" s="16">
        <f t="shared" si="31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4285</v>
      </c>
      <c r="J32" s="16">
        <f t="shared" ref="J32:AA32" si="32">I32</f>
        <v>4285</v>
      </c>
      <c r="K32" s="16">
        <f t="shared" si="32"/>
        <v>4285</v>
      </c>
      <c r="L32" s="16">
        <f t="shared" si="32"/>
        <v>4285</v>
      </c>
      <c r="M32" s="16">
        <f t="shared" si="32"/>
        <v>4285</v>
      </c>
      <c r="N32" s="16">
        <f t="shared" si="32"/>
        <v>4285</v>
      </c>
      <c r="O32" s="16">
        <f t="shared" si="32"/>
        <v>4285</v>
      </c>
      <c r="P32" s="16">
        <f t="shared" si="32"/>
        <v>4285</v>
      </c>
      <c r="Q32" s="16">
        <f t="shared" si="32"/>
        <v>4285</v>
      </c>
      <c r="R32" s="16">
        <f t="shared" si="32"/>
        <v>4285</v>
      </c>
      <c r="S32" s="16">
        <f t="shared" si="32"/>
        <v>4285</v>
      </c>
      <c r="T32" s="16">
        <f t="shared" si="32"/>
        <v>4285</v>
      </c>
      <c r="U32" s="16">
        <f t="shared" si="32"/>
        <v>4285</v>
      </c>
      <c r="V32" s="16">
        <f t="shared" si="32"/>
        <v>4285</v>
      </c>
      <c r="W32" s="16">
        <f t="shared" si="32"/>
        <v>4285</v>
      </c>
      <c r="X32" s="16">
        <f t="shared" si="32"/>
        <v>4285</v>
      </c>
      <c r="Y32" s="16">
        <f t="shared" si="32"/>
        <v>4285</v>
      </c>
      <c r="Z32" s="16">
        <f t="shared" si="32"/>
        <v>4285</v>
      </c>
      <c r="AA32" s="16">
        <f t="shared" si="32"/>
        <v>4285</v>
      </c>
      <c r="AB32" s="16">
        <f t="shared" ref="AB32:AJ32" si="33">AA32</f>
        <v>4285</v>
      </c>
      <c r="AC32" s="16">
        <f t="shared" si="33"/>
        <v>4285</v>
      </c>
      <c r="AD32" s="16">
        <f t="shared" si="33"/>
        <v>4285</v>
      </c>
      <c r="AE32" s="16">
        <f t="shared" si="33"/>
        <v>4285</v>
      </c>
      <c r="AF32" s="16">
        <f t="shared" si="33"/>
        <v>4285</v>
      </c>
      <c r="AG32" s="16">
        <f t="shared" si="33"/>
        <v>4285</v>
      </c>
      <c r="AH32" s="16">
        <f t="shared" si="33"/>
        <v>4285</v>
      </c>
      <c r="AI32" s="16">
        <f t="shared" si="33"/>
        <v>4285</v>
      </c>
      <c r="AJ32" s="16">
        <f t="shared" si="33"/>
        <v>4285</v>
      </c>
      <c r="AK32" s="16">
        <v>0</v>
      </c>
      <c r="AL32" s="16">
        <f t="shared" si="29"/>
        <v>0</v>
      </c>
      <c r="AM32" s="16">
        <f t="shared" si="29"/>
        <v>0</v>
      </c>
      <c r="AO32" s="16">
        <f t="shared" si="18"/>
        <v>119980</v>
      </c>
      <c r="AP32" s="16">
        <f t="shared" si="19"/>
        <v>359160.13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ref="AB33:AJ33" si="35">AA33</f>
        <v>0</v>
      </c>
      <c r="AC33" s="60">
        <f t="shared" si="35"/>
        <v>0</v>
      </c>
      <c r="AD33" s="60">
        <f t="shared" si="35"/>
        <v>0</v>
      </c>
      <c r="AE33" s="60">
        <f t="shared" si="35"/>
        <v>0</v>
      </c>
      <c r="AF33" s="60">
        <f t="shared" si="35"/>
        <v>0</v>
      </c>
      <c r="AG33" s="60">
        <f t="shared" si="35"/>
        <v>0</v>
      </c>
      <c r="AH33" s="60">
        <f t="shared" si="35"/>
        <v>0</v>
      </c>
      <c r="AI33" s="60">
        <f t="shared" si="35"/>
        <v>0</v>
      </c>
      <c r="AJ33" s="60">
        <f t="shared" si="35"/>
        <v>0</v>
      </c>
      <c r="AK33" s="60">
        <f>AJ33</f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6">SUM(I20:I33)</f>
        <v>25000</v>
      </c>
      <c r="J34" s="58">
        <f t="shared" si="36"/>
        <v>25000</v>
      </c>
      <c r="K34" s="58">
        <f t="shared" si="36"/>
        <v>25000</v>
      </c>
      <c r="L34" s="58">
        <f t="shared" si="36"/>
        <v>25000</v>
      </c>
      <c r="M34" s="58">
        <f t="shared" si="36"/>
        <v>25000</v>
      </c>
      <c r="N34" s="58">
        <f t="shared" si="36"/>
        <v>25000</v>
      </c>
      <c r="O34" s="58">
        <f t="shared" si="36"/>
        <v>25000</v>
      </c>
      <c r="P34" s="58">
        <f t="shared" si="36"/>
        <v>25000</v>
      </c>
      <c r="Q34" s="58">
        <f t="shared" si="36"/>
        <v>25000</v>
      </c>
      <c r="R34" s="58">
        <f t="shared" si="36"/>
        <v>25000</v>
      </c>
      <c r="S34" s="58">
        <f t="shared" si="36"/>
        <v>25000</v>
      </c>
      <c r="T34" s="58">
        <f t="shared" si="36"/>
        <v>25000</v>
      </c>
      <c r="U34" s="58">
        <f t="shared" si="36"/>
        <v>25000</v>
      </c>
      <c r="V34" s="58">
        <f t="shared" si="36"/>
        <v>25000</v>
      </c>
      <c r="W34" s="58">
        <f t="shared" si="36"/>
        <v>25000</v>
      </c>
      <c r="X34" s="58">
        <f t="shared" si="36"/>
        <v>25000</v>
      </c>
      <c r="Y34" s="58">
        <f t="shared" si="36"/>
        <v>25000</v>
      </c>
      <c r="Z34" s="58">
        <f t="shared" si="36"/>
        <v>25000</v>
      </c>
      <c r="AA34" s="58">
        <f t="shared" si="36"/>
        <v>25000</v>
      </c>
      <c r="AB34" s="58">
        <f t="shared" si="36"/>
        <v>25000</v>
      </c>
      <c r="AC34" s="58">
        <f t="shared" si="36"/>
        <v>25000</v>
      </c>
      <c r="AD34" s="58">
        <f t="shared" si="36"/>
        <v>25000</v>
      </c>
      <c r="AE34" s="58">
        <f t="shared" si="36"/>
        <v>25000</v>
      </c>
      <c r="AF34" s="58">
        <f t="shared" si="36"/>
        <v>25000</v>
      </c>
      <c r="AG34" s="58">
        <f t="shared" si="36"/>
        <v>25000</v>
      </c>
      <c r="AH34" s="58">
        <f t="shared" si="36"/>
        <v>25000</v>
      </c>
      <c r="AI34" s="58">
        <f t="shared" si="36"/>
        <v>25000</v>
      </c>
      <c r="AJ34" s="58">
        <f t="shared" si="36"/>
        <v>25000</v>
      </c>
      <c r="AK34" s="58">
        <f t="shared" si="36"/>
        <v>0</v>
      </c>
      <c r="AL34" s="58">
        <f t="shared" si="36"/>
        <v>0</v>
      </c>
      <c r="AM34" s="58">
        <f t="shared" si="36"/>
        <v>0</v>
      </c>
      <c r="AO34" s="20">
        <f>SUM(AO20:AO33)</f>
        <v>700000</v>
      </c>
      <c r="AP34" s="20">
        <f>SUM(AP20:AP33)</f>
        <v>2095450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idden="1" x14ac:dyDescent="0.2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/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AO172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/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AO177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7">SUM(I42:I48)</f>
        <v>0</v>
      </c>
      <c r="J49" s="58">
        <f t="shared" si="37"/>
        <v>0</v>
      </c>
      <c r="K49" s="58">
        <f t="shared" si="37"/>
        <v>0</v>
      </c>
      <c r="L49" s="58">
        <f t="shared" si="37"/>
        <v>0</v>
      </c>
      <c r="M49" s="58">
        <f t="shared" si="37"/>
        <v>0</v>
      </c>
      <c r="N49" s="58">
        <f t="shared" si="37"/>
        <v>0</v>
      </c>
      <c r="O49" s="58">
        <f t="shared" si="37"/>
        <v>0</v>
      </c>
      <c r="P49" s="58">
        <f t="shared" si="37"/>
        <v>0</v>
      </c>
      <c r="Q49" s="58">
        <f t="shared" si="37"/>
        <v>0</v>
      </c>
      <c r="R49" s="58">
        <f t="shared" si="37"/>
        <v>0</v>
      </c>
      <c r="S49" s="58">
        <f t="shared" si="37"/>
        <v>0</v>
      </c>
      <c r="T49" s="58">
        <f t="shared" si="37"/>
        <v>0</v>
      </c>
      <c r="U49" s="58">
        <f t="shared" si="37"/>
        <v>0</v>
      </c>
      <c r="V49" s="58">
        <f t="shared" si="37"/>
        <v>0</v>
      </c>
      <c r="W49" s="58">
        <f t="shared" si="37"/>
        <v>0</v>
      </c>
      <c r="X49" s="58">
        <f t="shared" si="37"/>
        <v>0</v>
      </c>
      <c r="Y49" s="58">
        <f t="shared" si="37"/>
        <v>0</v>
      </c>
      <c r="Z49" s="58">
        <f t="shared" si="37"/>
        <v>0</v>
      </c>
      <c r="AA49" s="58">
        <f t="shared" si="37"/>
        <v>0</v>
      </c>
      <c r="AB49" s="58">
        <f t="shared" si="37"/>
        <v>0</v>
      </c>
      <c r="AC49" s="58">
        <f t="shared" si="37"/>
        <v>0</v>
      </c>
      <c r="AD49" s="58">
        <f t="shared" si="37"/>
        <v>0</v>
      </c>
      <c r="AE49" s="58">
        <f t="shared" si="37"/>
        <v>0</v>
      </c>
      <c r="AF49" s="58">
        <f t="shared" si="37"/>
        <v>0</v>
      </c>
      <c r="AG49" s="58">
        <f t="shared" si="37"/>
        <v>0</v>
      </c>
      <c r="AH49" s="58">
        <f t="shared" si="37"/>
        <v>0</v>
      </c>
      <c r="AI49" s="58">
        <f t="shared" si="37"/>
        <v>0</v>
      </c>
      <c r="AJ49" s="58">
        <f t="shared" si="37"/>
        <v>0</v>
      </c>
      <c r="AK49" s="58">
        <f t="shared" si="37"/>
        <v>0</v>
      </c>
      <c r="AL49" s="58">
        <f t="shared" si="37"/>
        <v>0</v>
      </c>
      <c r="AM49" s="11">
        <f t="shared" si="37"/>
        <v>0</v>
      </c>
      <c r="AO49" s="125">
        <f>SUM(I49:AN49)</f>
        <v>0</v>
      </c>
      <c r="AP49" s="125">
        <f>SUM(AP42:AP48)</f>
        <v>0</v>
      </c>
    </row>
    <row r="50" spans="1:43" hidden="1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212</v>
      </c>
      <c r="D53" s="1" t="s">
        <v>213</v>
      </c>
      <c r="E53" s="104">
        <v>0.1</v>
      </c>
      <c r="F53" s="105">
        <v>0.01</v>
      </c>
      <c r="I53" s="103">
        <f t="shared" ref="I53:L54" si="38">I20-I84</f>
        <v>7000</v>
      </c>
      <c r="J53" s="103">
        <f t="shared" si="38"/>
        <v>7000</v>
      </c>
      <c r="K53" s="103">
        <f t="shared" si="38"/>
        <v>7000</v>
      </c>
      <c r="L53" s="103">
        <f t="shared" si="38"/>
        <v>7000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>
        <f>AK20-AK84</f>
        <v>0</v>
      </c>
      <c r="AL53" s="103">
        <f>AL20-AL84</f>
        <v>0</v>
      </c>
      <c r="AM53" s="103">
        <f>AM20-AM84</f>
        <v>0</v>
      </c>
      <c r="AO53" s="106">
        <f t="shared" ref="AO53:AO66" si="39">SUM(I53:AL53)-AQ53</f>
        <v>27720</v>
      </c>
      <c r="AP53" s="107">
        <f t="shared" ref="AP53:AP68" si="40">AO53*E53</f>
        <v>2772</v>
      </c>
      <c r="AQ53" s="106">
        <f t="shared" ref="AQ53:AQ67" si="41">SUM(I53:AM53)*F53</f>
        <v>280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si="38"/>
        <v>0</v>
      </c>
      <c r="J54" s="103">
        <f t="shared" si="38"/>
        <v>0</v>
      </c>
      <c r="K54" s="103">
        <f t="shared" si="38"/>
        <v>0</v>
      </c>
      <c r="L54" s="103">
        <f t="shared" si="38"/>
        <v>0</v>
      </c>
      <c r="M54" s="103">
        <f t="shared" ref="M54:AJ54" si="42">M21-M85</f>
        <v>0</v>
      </c>
      <c r="N54" s="103">
        <f t="shared" si="42"/>
        <v>0</v>
      </c>
      <c r="O54" s="103">
        <f t="shared" si="42"/>
        <v>0</v>
      </c>
      <c r="P54" s="103">
        <f t="shared" si="42"/>
        <v>0</v>
      </c>
      <c r="Q54" s="103">
        <f t="shared" si="42"/>
        <v>0</v>
      </c>
      <c r="R54" s="103">
        <f t="shared" si="42"/>
        <v>0</v>
      </c>
      <c r="S54" s="103">
        <f t="shared" si="42"/>
        <v>0</v>
      </c>
      <c r="T54" s="103">
        <f t="shared" si="42"/>
        <v>0</v>
      </c>
      <c r="U54" s="103">
        <f t="shared" si="42"/>
        <v>0</v>
      </c>
      <c r="V54" s="103">
        <f t="shared" si="42"/>
        <v>0</v>
      </c>
      <c r="W54" s="103">
        <f t="shared" si="42"/>
        <v>0</v>
      </c>
      <c r="X54" s="103">
        <f t="shared" si="42"/>
        <v>0</v>
      </c>
      <c r="Y54" s="103">
        <f t="shared" si="42"/>
        <v>0</v>
      </c>
      <c r="Z54" s="103">
        <f t="shared" si="42"/>
        <v>0</v>
      </c>
      <c r="AA54" s="103">
        <f t="shared" si="42"/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9"/>
        <v>0</v>
      </c>
      <c r="AP54" s="107">
        <f t="shared" si="40"/>
        <v>0</v>
      </c>
      <c r="AQ54" s="106">
        <f t="shared" si="41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v>10715</v>
      </c>
      <c r="J55" s="103">
        <v>10000</v>
      </c>
      <c r="K55" s="103">
        <f>K11+K28-K86</f>
        <v>10000</v>
      </c>
      <c r="L55" s="103">
        <f>L11+L28-L86-L107</f>
        <v>10000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>
        <f>AK11+AK28-AK86</f>
        <v>0</v>
      </c>
      <c r="AL55" s="103">
        <f>AL11+AL28-AL86</f>
        <v>0</v>
      </c>
      <c r="AM55" s="103">
        <f>AM11+AM28-AM86</f>
        <v>0</v>
      </c>
      <c r="AO55" s="106">
        <f t="shared" si="39"/>
        <v>40307.85</v>
      </c>
      <c r="AP55" s="107">
        <f t="shared" si="40"/>
        <v>4030.7849999999999</v>
      </c>
      <c r="AQ55" s="106">
        <f t="shared" si="41"/>
        <v>407.15000000000003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9"/>
        <v>0</v>
      </c>
      <c r="AP56" s="107">
        <f t="shared" si="40"/>
        <v>0</v>
      </c>
      <c r="AQ56" s="106">
        <f t="shared" si="41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9"/>
        <v>0</v>
      </c>
      <c r="AP57" s="107">
        <f t="shared" si="40"/>
        <v>0</v>
      </c>
      <c r="AQ57" s="106">
        <f t="shared" si="41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9"/>
        <v>0</v>
      </c>
      <c r="AP58" s="107">
        <f t="shared" si="40"/>
        <v>0</v>
      </c>
      <c r="AQ58" s="106">
        <f t="shared" si="41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9"/>
        <v>0</v>
      </c>
      <c r="AP59" s="107">
        <f t="shared" si="40"/>
        <v>0</v>
      </c>
      <c r="AQ59" s="106">
        <f t="shared" si="41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5"/>
        <v>10000</v>
      </c>
      <c r="J60" s="103">
        <f t="shared" si="45"/>
        <v>10000</v>
      </c>
      <c r="K60" s="103">
        <f t="shared" si="45"/>
        <v>10000</v>
      </c>
      <c r="L60" s="103">
        <f>L13+L25-L91</f>
        <v>10000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>
        <f>AL13+AL25-AL91</f>
        <v>0</v>
      </c>
      <c r="AM60" s="103">
        <v>0</v>
      </c>
      <c r="AO60" s="106">
        <f t="shared" si="39"/>
        <v>39600</v>
      </c>
      <c r="AP60" s="107">
        <f t="shared" si="40"/>
        <v>3960</v>
      </c>
      <c r="AQ60" s="106">
        <f t="shared" si="41"/>
        <v>400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>L14+L26-L92</f>
        <v>0</v>
      </c>
      <c r="M61" s="103">
        <f t="shared" ref="M61:AK61" si="47">M14+M26-M92</f>
        <v>0</v>
      </c>
      <c r="N61" s="103">
        <f t="shared" si="47"/>
        <v>0</v>
      </c>
      <c r="O61" s="103">
        <f t="shared" si="47"/>
        <v>0</v>
      </c>
      <c r="P61" s="103">
        <f t="shared" si="47"/>
        <v>0</v>
      </c>
      <c r="Q61" s="103">
        <f t="shared" si="47"/>
        <v>0</v>
      </c>
      <c r="R61" s="103">
        <f t="shared" si="47"/>
        <v>0</v>
      </c>
      <c r="S61" s="103">
        <f t="shared" si="47"/>
        <v>0</v>
      </c>
      <c r="T61" s="103">
        <f t="shared" si="47"/>
        <v>0</v>
      </c>
      <c r="U61" s="103">
        <f t="shared" si="47"/>
        <v>0</v>
      </c>
      <c r="V61" s="103">
        <f t="shared" si="47"/>
        <v>5000</v>
      </c>
      <c r="W61" s="103">
        <f t="shared" si="47"/>
        <v>5000</v>
      </c>
      <c r="X61" s="103">
        <f t="shared" si="47"/>
        <v>5000</v>
      </c>
      <c r="Y61" s="103">
        <f t="shared" si="47"/>
        <v>5000</v>
      </c>
      <c r="Z61" s="103">
        <f t="shared" si="47"/>
        <v>5000</v>
      </c>
      <c r="AA61" s="103">
        <f t="shared" si="47"/>
        <v>5000</v>
      </c>
      <c r="AB61" s="103">
        <f t="shared" si="47"/>
        <v>0</v>
      </c>
      <c r="AC61" s="103">
        <f t="shared" si="47"/>
        <v>0</v>
      </c>
      <c r="AD61" s="103">
        <f t="shared" si="47"/>
        <v>0</v>
      </c>
      <c r="AE61" s="103">
        <f t="shared" si="47"/>
        <v>0</v>
      </c>
      <c r="AF61" s="103">
        <f t="shared" si="47"/>
        <v>0</v>
      </c>
      <c r="AG61" s="103">
        <f t="shared" si="47"/>
        <v>0</v>
      </c>
      <c r="AH61" s="103">
        <f t="shared" si="47"/>
        <v>0</v>
      </c>
      <c r="AI61" s="103">
        <f t="shared" si="47"/>
        <v>0</v>
      </c>
      <c r="AJ61" s="103">
        <f t="shared" si="47"/>
        <v>0</v>
      </c>
      <c r="AK61" s="103">
        <f t="shared" si="47"/>
        <v>0</v>
      </c>
      <c r="AL61" s="103">
        <f>AL14+AL26-AL92</f>
        <v>0</v>
      </c>
      <c r="AM61" s="103">
        <f>AM14+AM26-AM92</f>
        <v>0</v>
      </c>
      <c r="AO61" s="106">
        <f t="shared" si="39"/>
        <v>29700</v>
      </c>
      <c r="AP61" s="107">
        <f t="shared" si="40"/>
        <v>2970</v>
      </c>
      <c r="AQ61" s="106">
        <f t="shared" si="41"/>
        <v>300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0</v>
      </c>
      <c r="J62" s="103">
        <v>715</v>
      </c>
      <c r="K62" s="103">
        <v>715</v>
      </c>
      <c r="L62" s="103">
        <v>715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>
        <f>AK27-AK93</f>
        <v>0</v>
      </c>
      <c r="AL62" s="103">
        <f>AL27-AL93</f>
        <v>0</v>
      </c>
      <c r="AM62" s="103">
        <f>AM16</f>
        <v>0</v>
      </c>
      <c r="AO62" s="106">
        <f t="shared" si="39"/>
        <v>2123.5500000000002</v>
      </c>
      <c r="AP62" s="107">
        <f t="shared" si="40"/>
        <v>212.35500000000002</v>
      </c>
      <c r="AQ62" s="106">
        <f t="shared" si="41"/>
        <v>21.45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8">I29-I94</f>
        <v>0</v>
      </c>
      <c r="J63" s="103">
        <f t="shared" si="48"/>
        <v>0</v>
      </c>
      <c r="K63" s="103">
        <f t="shared" si="48"/>
        <v>0</v>
      </c>
      <c r="L63" s="103">
        <f t="shared" si="48"/>
        <v>0</v>
      </c>
      <c r="M63" s="103">
        <f t="shared" si="48"/>
        <v>0</v>
      </c>
      <c r="N63" s="103">
        <f t="shared" si="48"/>
        <v>0</v>
      </c>
      <c r="O63" s="103">
        <f t="shared" si="48"/>
        <v>0</v>
      </c>
      <c r="P63" s="103">
        <f t="shared" si="48"/>
        <v>0</v>
      </c>
      <c r="Q63" s="103">
        <f t="shared" si="48"/>
        <v>0</v>
      </c>
      <c r="R63" s="103">
        <f t="shared" si="48"/>
        <v>0</v>
      </c>
      <c r="S63" s="103">
        <f t="shared" si="48"/>
        <v>0</v>
      </c>
      <c r="T63" s="103">
        <f t="shared" si="48"/>
        <v>0</v>
      </c>
      <c r="U63" s="103">
        <f t="shared" si="48"/>
        <v>0</v>
      </c>
      <c r="V63" s="103">
        <f t="shared" si="48"/>
        <v>0</v>
      </c>
      <c r="W63" s="103">
        <f t="shared" si="48"/>
        <v>0</v>
      </c>
      <c r="X63" s="103">
        <f t="shared" si="48"/>
        <v>0</v>
      </c>
      <c r="Y63" s="103">
        <f t="shared" si="48"/>
        <v>0</v>
      </c>
      <c r="Z63" s="103">
        <f t="shared" si="48"/>
        <v>0</v>
      </c>
      <c r="AA63" s="103">
        <f t="shared" si="48"/>
        <v>0</v>
      </c>
      <c r="AB63" s="103">
        <f t="shared" si="48"/>
        <v>0</v>
      </c>
      <c r="AC63" s="103">
        <f t="shared" si="48"/>
        <v>0</v>
      </c>
      <c r="AD63" s="103">
        <f t="shared" si="48"/>
        <v>0</v>
      </c>
      <c r="AE63" s="103">
        <f t="shared" si="48"/>
        <v>0</v>
      </c>
      <c r="AF63" s="103">
        <f t="shared" si="48"/>
        <v>0</v>
      </c>
      <c r="AG63" s="103">
        <f t="shared" si="48"/>
        <v>0</v>
      </c>
      <c r="AH63" s="103">
        <f t="shared" si="48"/>
        <v>0</v>
      </c>
      <c r="AI63" s="103">
        <f t="shared" si="48"/>
        <v>0</v>
      </c>
      <c r="AJ63" s="103">
        <f t="shared" si="48"/>
        <v>0</v>
      </c>
      <c r="AK63" s="103">
        <f t="shared" si="48"/>
        <v>0</v>
      </c>
      <c r="AL63" s="103">
        <f t="shared" si="48"/>
        <v>0</v>
      </c>
      <c r="AM63" s="103">
        <f t="shared" si="48"/>
        <v>0</v>
      </c>
      <c r="AO63" s="106">
        <f t="shared" si="39"/>
        <v>0</v>
      </c>
      <c r="AP63" s="107">
        <f t="shared" si="40"/>
        <v>0</v>
      </c>
      <c r="AQ63" s="106">
        <f t="shared" si="41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9">I30-I95</f>
        <v>0</v>
      </c>
      <c r="J64" s="103">
        <f t="shared" si="49"/>
        <v>0</v>
      </c>
      <c r="K64" s="103">
        <f t="shared" si="49"/>
        <v>0</v>
      </c>
      <c r="L64" s="103">
        <f t="shared" si="49"/>
        <v>0</v>
      </c>
      <c r="M64" s="103">
        <f t="shared" si="49"/>
        <v>0</v>
      </c>
      <c r="N64" s="103">
        <f t="shared" si="49"/>
        <v>0</v>
      </c>
      <c r="O64" s="103">
        <f t="shared" si="49"/>
        <v>0</v>
      </c>
      <c r="P64" s="103">
        <f t="shared" si="49"/>
        <v>0</v>
      </c>
      <c r="Q64" s="103">
        <f t="shared" si="49"/>
        <v>0</v>
      </c>
      <c r="R64" s="103">
        <f t="shared" si="49"/>
        <v>0</v>
      </c>
      <c r="S64" s="103">
        <f t="shared" si="49"/>
        <v>0</v>
      </c>
      <c r="T64" s="103">
        <f t="shared" si="49"/>
        <v>0</v>
      </c>
      <c r="U64" s="103">
        <f t="shared" si="49"/>
        <v>0</v>
      </c>
      <c r="V64" s="103">
        <f t="shared" si="49"/>
        <v>0</v>
      </c>
      <c r="W64" s="103">
        <f t="shared" si="49"/>
        <v>0</v>
      </c>
      <c r="X64" s="103">
        <f t="shared" si="49"/>
        <v>0</v>
      </c>
      <c r="Y64" s="103">
        <f t="shared" si="49"/>
        <v>0</v>
      </c>
      <c r="Z64" s="103">
        <f t="shared" si="49"/>
        <v>0</v>
      </c>
      <c r="AA64" s="103">
        <f t="shared" si="49"/>
        <v>0</v>
      </c>
      <c r="AB64" s="103">
        <f t="shared" si="49"/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f t="shared" si="49"/>
        <v>0</v>
      </c>
      <c r="AI64" s="103">
        <f t="shared" si="49"/>
        <v>0</v>
      </c>
      <c r="AJ64" s="103">
        <f t="shared" si="49"/>
        <v>0</v>
      </c>
      <c r="AK64" s="103">
        <f t="shared" si="49"/>
        <v>0</v>
      </c>
      <c r="AL64" s="103">
        <f t="shared" si="49"/>
        <v>0</v>
      </c>
      <c r="AM64" s="103">
        <f t="shared" si="49"/>
        <v>0</v>
      </c>
      <c r="AO64" s="106">
        <f t="shared" si="39"/>
        <v>0</v>
      </c>
      <c r="AP64" s="107">
        <f t="shared" si="40"/>
        <v>0</v>
      </c>
      <c r="AQ64" s="106">
        <f t="shared" si="41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9"/>
        <v>0</v>
      </c>
      <c r="AP65" s="107">
        <f t="shared" si="40"/>
        <v>0</v>
      </c>
      <c r="AQ65" s="106">
        <f t="shared" si="41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4285</v>
      </c>
      <c r="J66" s="103">
        <f>J16+J32-J97</f>
        <v>4285</v>
      </c>
      <c r="K66" s="103">
        <f>K32-K97</f>
        <v>4285</v>
      </c>
      <c r="L66" s="103">
        <f>L32-L97</f>
        <v>4285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>
        <f t="shared" ref="AK66:AM67" si="51">AK32-AK97</f>
        <v>0</v>
      </c>
      <c r="AL66" s="103">
        <f t="shared" si="51"/>
        <v>0</v>
      </c>
      <c r="AM66" s="103">
        <f t="shared" si="51"/>
        <v>0</v>
      </c>
      <c r="AO66" s="106">
        <f t="shared" si="39"/>
        <v>16968.599999999999</v>
      </c>
      <c r="AP66" s="107">
        <f t="shared" si="40"/>
        <v>1696.86</v>
      </c>
      <c r="AQ66" s="106">
        <f t="shared" si="41"/>
        <v>171.4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>K33-K98</f>
        <v>0</v>
      </c>
      <c r="L67" s="109">
        <f>L33-L98</f>
        <v>0</v>
      </c>
      <c r="M67" s="109">
        <f t="shared" ref="M67:AJ67" si="52">M33-M98</f>
        <v>0</v>
      </c>
      <c r="N67" s="109">
        <f t="shared" si="52"/>
        <v>0</v>
      </c>
      <c r="O67" s="109">
        <f t="shared" si="52"/>
        <v>0</v>
      </c>
      <c r="P67" s="109">
        <f t="shared" si="52"/>
        <v>0</v>
      </c>
      <c r="Q67" s="109">
        <f t="shared" si="52"/>
        <v>0</v>
      </c>
      <c r="R67" s="109">
        <f t="shared" si="52"/>
        <v>0</v>
      </c>
      <c r="S67" s="109">
        <f t="shared" si="52"/>
        <v>0</v>
      </c>
      <c r="T67" s="109">
        <f t="shared" si="52"/>
        <v>0</v>
      </c>
      <c r="U67" s="109">
        <f t="shared" si="52"/>
        <v>0</v>
      </c>
      <c r="V67" s="109">
        <f t="shared" si="52"/>
        <v>0</v>
      </c>
      <c r="W67" s="109">
        <f t="shared" si="52"/>
        <v>0</v>
      </c>
      <c r="X67" s="109">
        <f t="shared" si="52"/>
        <v>0</v>
      </c>
      <c r="Y67" s="109">
        <f t="shared" si="52"/>
        <v>0</v>
      </c>
      <c r="Z67" s="109">
        <f t="shared" si="52"/>
        <v>0</v>
      </c>
      <c r="AA67" s="109">
        <f t="shared" si="52"/>
        <v>0</v>
      </c>
      <c r="AB67" s="109">
        <f t="shared" si="52"/>
        <v>0</v>
      </c>
      <c r="AC67" s="109">
        <f t="shared" si="52"/>
        <v>0</v>
      </c>
      <c r="AD67" s="109">
        <f t="shared" si="52"/>
        <v>0</v>
      </c>
      <c r="AE67" s="109">
        <f t="shared" si="52"/>
        <v>0</v>
      </c>
      <c r="AF67" s="109">
        <f t="shared" si="52"/>
        <v>0</v>
      </c>
      <c r="AG67" s="109">
        <f t="shared" si="52"/>
        <v>0</v>
      </c>
      <c r="AH67" s="109">
        <f t="shared" si="52"/>
        <v>0</v>
      </c>
      <c r="AI67" s="109">
        <f t="shared" si="52"/>
        <v>0</v>
      </c>
      <c r="AJ67" s="109">
        <f t="shared" si="52"/>
        <v>0</v>
      </c>
      <c r="AK67" s="109">
        <f t="shared" si="51"/>
        <v>0</v>
      </c>
      <c r="AL67" s="109">
        <f t="shared" si="51"/>
        <v>0</v>
      </c>
      <c r="AM67" s="109">
        <f t="shared" si="51"/>
        <v>0</v>
      </c>
      <c r="AO67" s="106">
        <f>SUM(I67:AN67)-AQ67</f>
        <v>0</v>
      </c>
      <c r="AP67" s="107">
        <f t="shared" si="40"/>
        <v>0</v>
      </c>
      <c r="AQ67" s="106">
        <f t="shared" si="41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2000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2000</v>
      </c>
      <c r="AP68" s="111">
        <f t="shared" si="40"/>
        <v>0</v>
      </c>
      <c r="AQ68" s="110">
        <f>AO68*F68</f>
        <v>20</v>
      </c>
    </row>
    <row r="69" spans="1:43" s="102" customFormat="1" x14ac:dyDescent="0.2">
      <c r="I69" s="112">
        <f t="shared" ref="I69:AL69" si="53">SUM(I53:I67)</f>
        <v>32000</v>
      </c>
      <c r="J69" s="112">
        <f t="shared" si="53"/>
        <v>32000</v>
      </c>
      <c r="K69" s="112">
        <f t="shared" si="53"/>
        <v>32000</v>
      </c>
      <c r="L69" s="112">
        <f t="shared" si="53"/>
        <v>32000</v>
      </c>
      <c r="M69" s="112">
        <f t="shared" si="53"/>
        <v>0</v>
      </c>
      <c r="N69" s="112">
        <f t="shared" si="53"/>
        <v>0</v>
      </c>
      <c r="O69" s="112">
        <f t="shared" si="53"/>
        <v>0</v>
      </c>
      <c r="P69" s="112">
        <f t="shared" si="53"/>
        <v>0</v>
      </c>
      <c r="Q69" s="112">
        <f t="shared" si="53"/>
        <v>0</v>
      </c>
      <c r="R69" s="112">
        <f t="shared" si="53"/>
        <v>0</v>
      </c>
      <c r="S69" s="112">
        <f t="shared" si="53"/>
        <v>0</v>
      </c>
      <c r="T69" s="112">
        <f t="shared" si="53"/>
        <v>0</v>
      </c>
      <c r="U69" s="112">
        <f t="shared" si="53"/>
        <v>0</v>
      </c>
      <c r="V69" s="112">
        <f t="shared" si="53"/>
        <v>5000</v>
      </c>
      <c r="W69" s="112">
        <f t="shared" si="53"/>
        <v>5000</v>
      </c>
      <c r="X69" s="112">
        <f t="shared" si="53"/>
        <v>5000</v>
      </c>
      <c r="Y69" s="112">
        <f t="shared" si="53"/>
        <v>5000</v>
      </c>
      <c r="Z69" s="112">
        <f t="shared" si="53"/>
        <v>5000</v>
      </c>
      <c r="AA69" s="112">
        <f t="shared" si="53"/>
        <v>5000</v>
      </c>
      <c r="AB69" s="112">
        <f t="shared" si="53"/>
        <v>0</v>
      </c>
      <c r="AC69" s="112">
        <f t="shared" si="53"/>
        <v>0</v>
      </c>
      <c r="AD69" s="112">
        <f t="shared" si="53"/>
        <v>0</v>
      </c>
      <c r="AE69" s="112">
        <f t="shared" si="53"/>
        <v>0</v>
      </c>
      <c r="AF69" s="112">
        <f t="shared" si="53"/>
        <v>0</v>
      </c>
      <c r="AG69" s="112">
        <f t="shared" si="53"/>
        <v>0</v>
      </c>
      <c r="AH69" s="112">
        <f t="shared" si="53"/>
        <v>0</v>
      </c>
      <c r="AI69" s="112">
        <f t="shared" si="53"/>
        <v>0</v>
      </c>
      <c r="AJ69" s="112">
        <f t="shared" si="53"/>
        <v>0</v>
      </c>
      <c r="AK69" s="112">
        <f t="shared" si="53"/>
        <v>0</v>
      </c>
      <c r="AL69" s="112">
        <f t="shared" si="53"/>
        <v>0</v>
      </c>
      <c r="AM69" s="112">
        <f>SUM(AM53:AM68)</f>
        <v>0</v>
      </c>
      <c r="AO69" s="112">
        <f>SUM(AO53:AO68)</f>
        <v>158420</v>
      </c>
      <c r="AP69" s="113">
        <f>SUM(AP53:AP68)</f>
        <v>15642</v>
      </c>
      <c r="AQ69" s="112">
        <f>SUM(AQ53:AQ68)</f>
        <v>1600.0000000000002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ht="12" customHeigh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ht="12" customHeight="1" x14ac:dyDescent="0.2">
      <c r="A80" s="5"/>
      <c r="B80" s="95" t="s">
        <v>113</v>
      </c>
    </row>
    <row r="81" spans="2:44" s="102" customFormat="1" ht="12" customHeight="1" x14ac:dyDescent="0.2">
      <c r="C81" s="102" t="s">
        <v>90</v>
      </c>
      <c r="D81" s="102" t="s">
        <v>91</v>
      </c>
      <c r="G81" s="102">
        <v>0.04</v>
      </c>
      <c r="I81" s="106">
        <f t="shared" ref="I81:AM81" si="54">I69-(I53*$F53+I54*$F54+I55*$F55+I56*$F56+I57*$F57+I59*$F59+I60*$F60+I61*$F61+I62*$F62+I63*$F63+I64*$F64+I65*$F65+I66*$F66+I67*$F67+I58*$F58)-I68*$F68-I99-I102-I106-I112-I116+I99</f>
        <v>31680</v>
      </c>
      <c r="J81" s="106">
        <f t="shared" si="54"/>
        <v>31680</v>
      </c>
      <c r="K81" s="106">
        <f t="shared" si="54"/>
        <v>31680</v>
      </c>
      <c r="L81" s="106">
        <f t="shared" si="54"/>
        <v>31680</v>
      </c>
      <c r="M81" s="106">
        <f t="shared" si="54"/>
        <v>0</v>
      </c>
      <c r="N81" s="106">
        <f t="shared" si="54"/>
        <v>0</v>
      </c>
      <c r="O81" s="106">
        <f t="shared" si="54"/>
        <v>0</v>
      </c>
      <c r="P81" s="106">
        <f t="shared" si="54"/>
        <v>0</v>
      </c>
      <c r="Q81" s="106">
        <f t="shared" si="54"/>
        <v>0</v>
      </c>
      <c r="R81" s="106">
        <f t="shared" si="54"/>
        <v>0</v>
      </c>
      <c r="S81" s="106">
        <f t="shared" si="54"/>
        <v>0</v>
      </c>
      <c r="T81" s="106">
        <f t="shared" si="54"/>
        <v>0</v>
      </c>
      <c r="U81" s="106">
        <f t="shared" si="54"/>
        <v>0</v>
      </c>
      <c r="V81" s="106">
        <f t="shared" si="54"/>
        <v>4950</v>
      </c>
      <c r="W81" s="106">
        <f t="shared" si="54"/>
        <v>4950</v>
      </c>
      <c r="X81" s="106">
        <f t="shared" si="54"/>
        <v>4930</v>
      </c>
      <c r="Y81" s="106">
        <f t="shared" si="54"/>
        <v>4950</v>
      </c>
      <c r="Z81" s="106">
        <f t="shared" si="54"/>
        <v>4950</v>
      </c>
      <c r="AA81" s="106">
        <f t="shared" si="54"/>
        <v>4950</v>
      </c>
      <c r="AB81" s="106">
        <f t="shared" si="54"/>
        <v>0</v>
      </c>
      <c r="AC81" s="106">
        <f t="shared" si="54"/>
        <v>0</v>
      </c>
      <c r="AD81" s="106">
        <f t="shared" si="54"/>
        <v>0</v>
      </c>
      <c r="AE81" s="106">
        <f t="shared" si="54"/>
        <v>0</v>
      </c>
      <c r="AF81" s="106">
        <f t="shared" si="54"/>
        <v>0</v>
      </c>
      <c r="AG81" s="106">
        <f t="shared" si="54"/>
        <v>0</v>
      </c>
      <c r="AH81" s="106">
        <f t="shared" si="54"/>
        <v>0</v>
      </c>
      <c r="AI81" s="106">
        <f t="shared" si="54"/>
        <v>0</v>
      </c>
      <c r="AJ81" s="106">
        <f t="shared" si="54"/>
        <v>0</v>
      </c>
      <c r="AK81" s="106">
        <f t="shared" si="54"/>
        <v>0</v>
      </c>
      <c r="AL81" s="106">
        <f t="shared" si="54"/>
        <v>0</v>
      </c>
      <c r="AM81" s="106">
        <f t="shared" si="54"/>
        <v>0</v>
      </c>
      <c r="AO81" s="106">
        <f>SUM(I81:AN81)</f>
        <v>156400</v>
      </c>
      <c r="AP81" s="107">
        <f>AP17+AP34+AP37+AP40+AP69+AP72+AP75-AP99-AP102-AP106-AP112-AP116</f>
        <v>3536587</v>
      </c>
    </row>
    <row r="82" spans="2:44" ht="12" customHeight="1" x14ac:dyDescent="0.2">
      <c r="K82" s="16"/>
      <c r="AP82" s="17"/>
    </row>
    <row r="83" spans="2:44" ht="12" customHeight="1" x14ac:dyDescent="0.2">
      <c r="B83" s="95" t="s">
        <v>110</v>
      </c>
      <c r="K83" s="16"/>
      <c r="AR83" s="17"/>
    </row>
    <row r="84" spans="2:44" ht="12" customHeight="1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5">K84</f>
        <v>0</v>
      </c>
      <c r="M84" s="11">
        <f t="shared" si="55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 t="shared" si="55"/>
        <v>0</v>
      </c>
      <c r="R84" s="11">
        <f t="shared" si="55"/>
        <v>0</v>
      </c>
      <c r="S84" s="11">
        <f t="shared" si="55"/>
        <v>0</v>
      </c>
      <c r="T84" s="11">
        <f t="shared" si="55"/>
        <v>0</v>
      </c>
      <c r="U84" s="11">
        <f t="shared" si="55"/>
        <v>0</v>
      </c>
      <c r="V84" s="11">
        <f t="shared" si="55"/>
        <v>0</v>
      </c>
      <c r="W84" s="11">
        <f t="shared" si="55"/>
        <v>0</v>
      </c>
      <c r="X84" s="11">
        <f t="shared" si="55"/>
        <v>0</v>
      </c>
      <c r="Y84" s="11">
        <f t="shared" si="55"/>
        <v>0</v>
      </c>
      <c r="Z84" s="11">
        <f t="shared" si="55"/>
        <v>0</v>
      </c>
      <c r="AA84" s="11">
        <f t="shared" si="55"/>
        <v>0</v>
      </c>
      <c r="AB84" s="11">
        <f t="shared" si="55"/>
        <v>0</v>
      </c>
      <c r="AC84" s="11">
        <f t="shared" si="55"/>
        <v>0</v>
      </c>
      <c r="AD84" s="11">
        <f t="shared" si="55"/>
        <v>0</v>
      </c>
      <c r="AE84" s="11">
        <f t="shared" si="55"/>
        <v>0</v>
      </c>
      <c r="AF84" s="11">
        <f t="shared" si="55"/>
        <v>0</v>
      </c>
      <c r="AG84" s="11">
        <f t="shared" si="55"/>
        <v>0</v>
      </c>
      <c r="AH84" s="11">
        <v>0</v>
      </c>
      <c r="AI84" s="11">
        <f t="shared" ref="AI84:AL85" si="56">AH84</f>
        <v>0</v>
      </c>
      <c r="AJ84" s="11">
        <f t="shared" si="56"/>
        <v>0</v>
      </c>
      <c r="AK84" s="11">
        <f t="shared" si="56"/>
        <v>0</v>
      </c>
      <c r="AL84" s="11">
        <f t="shared" si="56"/>
        <v>0</v>
      </c>
      <c r="AM84" s="11">
        <v>0</v>
      </c>
      <c r="AO84" s="16">
        <f>SUM(I84:AN84)</f>
        <v>0</v>
      </c>
      <c r="AP84" s="16">
        <f t="shared" ref="AP84:AP98" si="57">SUM(I84:AM84)*E84</f>
        <v>0</v>
      </c>
      <c r="AR84" s="17"/>
    </row>
    <row r="85" spans="2:44" ht="12" customHeight="1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6"/>
        <v>0</v>
      </c>
      <c r="AJ85" s="11">
        <f t="shared" si="56"/>
        <v>0</v>
      </c>
      <c r="AK85" s="11">
        <f t="shared" si="56"/>
        <v>0</v>
      </c>
      <c r="AL85" s="11">
        <f t="shared" si="56"/>
        <v>0</v>
      </c>
      <c r="AM85" s="11">
        <v>0</v>
      </c>
      <c r="AO85" s="16">
        <f>SUM(I85:AN85)</f>
        <v>0</v>
      </c>
      <c r="AP85" s="16">
        <f t="shared" si="57"/>
        <v>0</v>
      </c>
      <c r="AR85" s="17"/>
    </row>
    <row r="86" spans="2:44" ht="12" customHeight="1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8">AI86</f>
        <v>0</v>
      </c>
      <c r="AK86" s="11">
        <f t="shared" si="58"/>
        <v>0</v>
      </c>
      <c r="AL86" s="11">
        <f t="shared" si="58"/>
        <v>0</v>
      </c>
      <c r="AM86" s="11">
        <v>0</v>
      </c>
      <c r="AO86" s="16">
        <f>SUM(I86:AL86)</f>
        <v>0</v>
      </c>
      <c r="AP86" s="16">
        <f t="shared" si="57"/>
        <v>0</v>
      </c>
      <c r="AR86" s="17"/>
    </row>
    <row r="87" spans="2:44" ht="12" customHeight="1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9">AH87</f>
        <v>0</v>
      </c>
      <c r="AJ87" s="11">
        <f t="shared" si="58"/>
        <v>0</v>
      </c>
      <c r="AK87" s="11">
        <f t="shared" si="58"/>
        <v>0</v>
      </c>
      <c r="AL87" s="11">
        <f t="shared" si="58"/>
        <v>0</v>
      </c>
      <c r="AM87" s="11">
        <f>AL87</f>
        <v>0</v>
      </c>
      <c r="AO87" s="16">
        <f t="shared" ref="AO87:AO117" si="60">SUM(I87:AN87)</f>
        <v>0</v>
      </c>
      <c r="AP87" s="16">
        <f t="shared" si="57"/>
        <v>0</v>
      </c>
      <c r="AR87" s="17"/>
    </row>
    <row r="88" spans="2:44" ht="12" customHeight="1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9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v>0</v>
      </c>
      <c r="AO88" s="16">
        <f t="shared" si="60"/>
        <v>0</v>
      </c>
      <c r="AP88" s="16">
        <f t="shared" si="57"/>
        <v>0</v>
      </c>
      <c r="AR88" s="17"/>
    </row>
    <row r="89" spans="2:44" ht="12" customHeight="1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9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>AL89</f>
        <v>0</v>
      </c>
      <c r="AO89" s="16">
        <f t="shared" si="60"/>
        <v>0</v>
      </c>
      <c r="AP89" s="16">
        <f t="shared" si="57"/>
        <v>0</v>
      </c>
      <c r="AR89" s="17"/>
    </row>
    <row r="90" spans="2:44" ht="12" customHeight="1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9"/>
        <v>0</v>
      </c>
      <c r="AJ90" s="11">
        <f t="shared" si="58"/>
        <v>0</v>
      </c>
      <c r="AK90" s="11">
        <f t="shared" si="58"/>
        <v>0</v>
      </c>
      <c r="AL90" s="11">
        <f t="shared" si="58"/>
        <v>0</v>
      </c>
      <c r="AM90" s="11">
        <f>AL90</f>
        <v>0</v>
      </c>
      <c r="AO90" s="16">
        <f t="shared" si="60"/>
        <v>0</v>
      </c>
      <c r="AP90" s="16">
        <f t="shared" si="57"/>
        <v>0</v>
      </c>
      <c r="AR90" s="17"/>
    </row>
    <row r="91" spans="2:44" ht="12" customHeight="1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9"/>
        <v>0</v>
      </c>
      <c r="AJ91" s="11">
        <f t="shared" si="58"/>
        <v>0</v>
      </c>
      <c r="AK91" s="11">
        <f t="shared" si="58"/>
        <v>0</v>
      </c>
      <c r="AL91" s="11">
        <f t="shared" si="58"/>
        <v>0</v>
      </c>
      <c r="AM91" s="11">
        <v>0</v>
      </c>
      <c r="AO91" s="16">
        <f t="shared" si="60"/>
        <v>0</v>
      </c>
      <c r="AP91" s="16">
        <f t="shared" si="57"/>
        <v>0</v>
      </c>
      <c r="AR91" s="17"/>
    </row>
    <row r="92" spans="2:44" ht="12" customHeight="1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9"/>
        <v>0</v>
      </c>
      <c r="AJ92" s="11">
        <f t="shared" si="58"/>
        <v>0</v>
      </c>
      <c r="AK92" s="11">
        <f t="shared" si="58"/>
        <v>0</v>
      </c>
      <c r="AL92" s="11">
        <f t="shared" si="58"/>
        <v>0</v>
      </c>
      <c r="AM92" s="11">
        <f t="shared" ref="AM92:AM98" si="61">AL92</f>
        <v>0</v>
      </c>
      <c r="AO92" s="16">
        <f t="shared" si="60"/>
        <v>0</v>
      </c>
      <c r="AP92" s="16">
        <f t="shared" si="57"/>
        <v>0</v>
      </c>
      <c r="AR92" s="17"/>
    </row>
    <row r="93" spans="2:44" ht="12" customHeight="1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9"/>
        <v>0</v>
      </c>
      <c r="AJ93" s="11">
        <f t="shared" si="58"/>
        <v>0</v>
      </c>
      <c r="AK93" s="11">
        <f t="shared" si="58"/>
        <v>0</v>
      </c>
      <c r="AL93" s="11">
        <f t="shared" si="58"/>
        <v>0</v>
      </c>
      <c r="AM93" s="11">
        <f t="shared" si="61"/>
        <v>0</v>
      </c>
      <c r="AO93" s="16">
        <f t="shared" si="60"/>
        <v>0</v>
      </c>
      <c r="AP93" s="16">
        <f t="shared" si="57"/>
        <v>0</v>
      </c>
      <c r="AR93" s="17"/>
    </row>
    <row r="94" spans="2:44" ht="12" customHeight="1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9"/>
        <v>0</v>
      </c>
      <c r="AJ94" s="11">
        <f t="shared" si="58"/>
        <v>0</v>
      </c>
      <c r="AK94" s="11">
        <f t="shared" si="58"/>
        <v>0</v>
      </c>
      <c r="AL94" s="11">
        <f t="shared" si="58"/>
        <v>0</v>
      </c>
      <c r="AM94" s="11">
        <f t="shared" si="61"/>
        <v>0</v>
      </c>
      <c r="AO94" s="16">
        <f t="shared" si="60"/>
        <v>0</v>
      </c>
      <c r="AP94" s="16">
        <f t="shared" si="57"/>
        <v>0</v>
      </c>
      <c r="AR94" s="17"/>
    </row>
    <row r="95" spans="2:44" ht="12" customHeight="1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9"/>
        <v>0</v>
      </c>
      <c r="AJ95" s="11">
        <f t="shared" si="58"/>
        <v>0</v>
      </c>
      <c r="AK95" s="11">
        <f t="shared" si="58"/>
        <v>0</v>
      </c>
      <c r="AL95" s="11">
        <f t="shared" si="58"/>
        <v>0</v>
      </c>
      <c r="AM95" s="11">
        <f t="shared" si="61"/>
        <v>0</v>
      </c>
      <c r="AO95" s="16">
        <f t="shared" si="60"/>
        <v>0</v>
      </c>
      <c r="AP95" s="16">
        <f t="shared" si="57"/>
        <v>0</v>
      </c>
      <c r="AR95" s="17"/>
    </row>
    <row r="96" spans="2:44" ht="12" customHeight="1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9"/>
        <v>0</v>
      </c>
      <c r="AJ96" s="11">
        <f t="shared" si="58"/>
        <v>0</v>
      </c>
      <c r="AK96" s="11">
        <f t="shared" si="58"/>
        <v>0</v>
      </c>
      <c r="AL96" s="11">
        <f t="shared" si="58"/>
        <v>0</v>
      </c>
      <c r="AM96" s="11">
        <f t="shared" si="61"/>
        <v>0</v>
      </c>
      <c r="AO96" s="16">
        <f t="shared" si="60"/>
        <v>0</v>
      </c>
      <c r="AP96" s="16">
        <f t="shared" si="57"/>
        <v>0</v>
      </c>
      <c r="AR96" s="17"/>
    </row>
    <row r="97" spans="2:44" ht="12" customHeight="1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9"/>
        <v>0</v>
      </c>
      <c r="AJ97" s="11">
        <f t="shared" si="58"/>
        <v>0</v>
      </c>
      <c r="AK97" s="11">
        <f t="shared" si="58"/>
        <v>0</v>
      </c>
      <c r="AL97" s="11">
        <f t="shared" si="58"/>
        <v>0</v>
      </c>
      <c r="AM97" s="11">
        <f t="shared" si="61"/>
        <v>0</v>
      </c>
      <c r="AO97" s="64">
        <f t="shared" si="60"/>
        <v>0</v>
      </c>
      <c r="AP97" s="64">
        <f t="shared" si="57"/>
        <v>0</v>
      </c>
      <c r="AR97" s="17"/>
    </row>
    <row r="98" spans="2:44" ht="12" customHeight="1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9"/>
        <v>0</v>
      </c>
      <c r="AJ98" s="59">
        <f t="shared" si="58"/>
        <v>0</v>
      </c>
      <c r="AK98" s="59">
        <f t="shared" si="58"/>
        <v>0</v>
      </c>
      <c r="AL98" s="59">
        <f t="shared" si="58"/>
        <v>0</v>
      </c>
      <c r="AM98" s="59">
        <f t="shared" si="61"/>
        <v>0</v>
      </c>
      <c r="AO98" s="60">
        <f t="shared" si="60"/>
        <v>0</v>
      </c>
      <c r="AP98" s="60">
        <f t="shared" si="57"/>
        <v>0</v>
      </c>
      <c r="AR98" s="17"/>
    </row>
    <row r="99" spans="2:44" ht="12" customHeight="1" x14ac:dyDescent="0.2">
      <c r="I99" s="58">
        <f t="shared" ref="I99:AM99" si="62">SUM(I84:I98)</f>
        <v>0</v>
      </c>
      <c r="J99" s="58">
        <f t="shared" si="62"/>
        <v>0</v>
      </c>
      <c r="K99" s="58">
        <f t="shared" si="62"/>
        <v>0</v>
      </c>
      <c r="L99" s="58">
        <f t="shared" si="62"/>
        <v>0</v>
      </c>
      <c r="M99" s="58">
        <f t="shared" si="62"/>
        <v>0</v>
      </c>
      <c r="N99" s="58">
        <f t="shared" si="62"/>
        <v>0</v>
      </c>
      <c r="O99" s="58">
        <f t="shared" si="62"/>
        <v>0</v>
      </c>
      <c r="P99" s="58">
        <f t="shared" si="62"/>
        <v>0</v>
      </c>
      <c r="Q99" s="58">
        <f t="shared" si="62"/>
        <v>0</v>
      </c>
      <c r="R99" s="58">
        <f t="shared" si="62"/>
        <v>0</v>
      </c>
      <c r="S99" s="58">
        <f t="shared" si="62"/>
        <v>0</v>
      </c>
      <c r="T99" s="58">
        <f t="shared" si="62"/>
        <v>0</v>
      </c>
      <c r="U99" s="58">
        <f t="shared" si="62"/>
        <v>0</v>
      </c>
      <c r="V99" s="58">
        <f t="shared" si="62"/>
        <v>0</v>
      </c>
      <c r="W99" s="58">
        <f t="shared" si="62"/>
        <v>0</v>
      </c>
      <c r="X99" s="58">
        <f t="shared" si="62"/>
        <v>0</v>
      </c>
      <c r="Y99" s="58">
        <f t="shared" si="62"/>
        <v>0</v>
      </c>
      <c r="Z99" s="58">
        <f t="shared" si="62"/>
        <v>0</v>
      </c>
      <c r="AA99" s="58">
        <f t="shared" si="62"/>
        <v>0</v>
      </c>
      <c r="AB99" s="58">
        <f t="shared" si="62"/>
        <v>0</v>
      </c>
      <c r="AC99" s="58">
        <f t="shared" si="62"/>
        <v>0</v>
      </c>
      <c r="AD99" s="58">
        <f t="shared" si="62"/>
        <v>0</v>
      </c>
      <c r="AE99" s="58">
        <f t="shared" si="62"/>
        <v>0</v>
      </c>
      <c r="AF99" s="58">
        <f t="shared" si="62"/>
        <v>0</v>
      </c>
      <c r="AG99" s="58">
        <f t="shared" si="62"/>
        <v>0</v>
      </c>
      <c r="AH99" s="58">
        <f t="shared" si="62"/>
        <v>0</v>
      </c>
      <c r="AI99" s="58">
        <f t="shared" si="62"/>
        <v>0</v>
      </c>
      <c r="AJ99" s="58">
        <f t="shared" si="62"/>
        <v>0</v>
      </c>
      <c r="AK99" s="58">
        <f t="shared" si="62"/>
        <v>0</v>
      </c>
      <c r="AL99" s="58">
        <f t="shared" si="62"/>
        <v>0</v>
      </c>
      <c r="AM99" s="58">
        <f t="shared" si="62"/>
        <v>0</v>
      </c>
      <c r="AO99" s="16">
        <f t="shared" si="60"/>
        <v>0</v>
      </c>
      <c r="AP99" s="20">
        <f>SUM(AP84:AP98)</f>
        <v>0</v>
      </c>
    </row>
    <row r="100" spans="2:44" ht="12" customHeight="1" x14ac:dyDescent="0.2">
      <c r="AO100" s="16">
        <f t="shared" si="60"/>
        <v>0</v>
      </c>
    </row>
    <row r="101" spans="2:44" ht="12" customHeight="1" x14ac:dyDescent="0.2">
      <c r="B101" s="61" t="s">
        <v>95</v>
      </c>
      <c r="AO101" s="16">
        <f t="shared" si="60"/>
        <v>0</v>
      </c>
    </row>
    <row r="102" spans="2:44" ht="12" customHeight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0"/>
        <v>0</v>
      </c>
      <c r="AP102" s="16">
        <f>SUM(I102:AM102)*E102</f>
        <v>0</v>
      </c>
    </row>
    <row r="103" spans="2:44" ht="12" customHeight="1" x14ac:dyDescent="0.2">
      <c r="C103" s="1" t="s">
        <v>180</v>
      </c>
      <c r="D103" s="1" t="s">
        <v>181</v>
      </c>
      <c r="AO103" s="16">
        <f t="shared" si="60"/>
        <v>0</v>
      </c>
    </row>
    <row r="104" spans="2:44" ht="12" customHeight="1" x14ac:dyDescent="0.2">
      <c r="C104" s="1" t="s">
        <v>192</v>
      </c>
      <c r="D104" s="1" t="s">
        <v>181</v>
      </c>
      <c r="AO104" s="16">
        <f t="shared" si="60"/>
        <v>0</v>
      </c>
    </row>
    <row r="105" spans="2:44" ht="12" customHeight="1" x14ac:dyDescent="0.2">
      <c r="B105" s="61" t="s">
        <v>95</v>
      </c>
      <c r="AO105" s="16">
        <f t="shared" si="60"/>
        <v>0</v>
      </c>
    </row>
    <row r="106" spans="2:44" ht="12" customHeight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0"/>
        <v>0</v>
      </c>
      <c r="AP106" s="16">
        <f>SUM(I106:AM106)*E106</f>
        <v>0</v>
      </c>
    </row>
    <row r="107" spans="2:44" ht="12" customHeight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0"/>
        <v>0</v>
      </c>
    </row>
    <row r="108" spans="2:44" ht="12" customHeight="1" x14ac:dyDescent="0.2">
      <c r="C108" s="1" t="s">
        <v>193</v>
      </c>
      <c r="AO108" s="16">
        <f t="shared" si="60"/>
        <v>0</v>
      </c>
    </row>
    <row r="109" spans="2:44" ht="12" customHeight="1" x14ac:dyDescent="0.2">
      <c r="C109" s="1" t="s">
        <v>194</v>
      </c>
      <c r="AO109" s="16">
        <f t="shared" si="60"/>
        <v>0</v>
      </c>
    </row>
    <row r="110" spans="2:44" ht="12" customHeight="1" x14ac:dyDescent="0.2">
      <c r="C110" s="1" t="s">
        <v>195</v>
      </c>
      <c r="AO110" s="16">
        <f t="shared" si="60"/>
        <v>0</v>
      </c>
    </row>
    <row r="111" spans="2:44" ht="12" customHeight="1" x14ac:dyDescent="0.2">
      <c r="B111" s="61" t="s">
        <v>95</v>
      </c>
      <c r="AO111" s="16">
        <f t="shared" si="60"/>
        <v>0</v>
      </c>
    </row>
    <row r="112" spans="2:44" ht="12" customHeight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0"/>
        <v>0</v>
      </c>
      <c r="AP112" s="16">
        <f>SUM(I112:AM112)*E112</f>
        <v>0</v>
      </c>
    </row>
    <row r="113" spans="2:42" ht="12" customHeight="1" x14ac:dyDescent="0.2">
      <c r="C113" s="1" t="s">
        <v>182</v>
      </c>
      <c r="D113" s="1" t="s">
        <v>183</v>
      </c>
      <c r="AO113" s="16">
        <f t="shared" si="60"/>
        <v>0</v>
      </c>
    </row>
    <row r="114" spans="2:42" ht="12" customHeight="1" x14ac:dyDescent="0.2">
      <c r="C114" s="1" t="s">
        <v>188</v>
      </c>
      <c r="D114" s="1" t="s">
        <v>183</v>
      </c>
      <c r="AO114" s="16">
        <f t="shared" si="60"/>
        <v>0</v>
      </c>
    </row>
    <row r="115" spans="2:42" ht="12" customHeight="1" x14ac:dyDescent="0.2">
      <c r="B115" s="61" t="s">
        <v>95</v>
      </c>
      <c r="AO115" s="16">
        <f t="shared" si="60"/>
        <v>0</v>
      </c>
    </row>
    <row r="116" spans="2:42" ht="12" customHeight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0"/>
        <v>0</v>
      </c>
      <c r="AP116" s="16">
        <f>SUM(I116:AM116)*E116</f>
        <v>0</v>
      </c>
    </row>
    <row r="117" spans="2:42" ht="12" customHeight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0"/>
        <v>0</v>
      </c>
    </row>
    <row r="118" spans="2:42" ht="12" customHeight="1" x14ac:dyDescent="0.2">
      <c r="AO118" s="16"/>
    </row>
    <row r="119" spans="2:42" ht="12" customHeight="1" x14ac:dyDescent="0.2"/>
    <row r="120" spans="2:42" ht="12" customHeight="1" x14ac:dyDescent="0.2">
      <c r="I120" s="16"/>
      <c r="J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K120" s="180" t="s">
        <v>79</v>
      </c>
      <c r="AL120" s="181"/>
      <c r="AM120" s="181"/>
      <c r="AN120" s="181"/>
      <c r="AO120" s="181"/>
      <c r="AP120" s="182"/>
    </row>
    <row r="121" spans="2:42" ht="12" customHeight="1" x14ac:dyDescent="0.2">
      <c r="AK121" s="68"/>
      <c r="AL121" s="69"/>
      <c r="AM121" s="69"/>
      <c r="AN121" s="69"/>
      <c r="AO121" s="78" t="s">
        <v>2</v>
      </c>
      <c r="AP121" s="79" t="s">
        <v>102</v>
      </c>
    </row>
    <row r="122" spans="2:42" ht="12" customHeight="1" x14ac:dyDescent="0.2">
      <c r="AK122" s="80" t="s">
        <v>60</v>
      </c>
      <c r="AL122" s="27"/>
      <c r="AM122" s="27"/>
      <c r="AN122" s="27"/>
      <c r="AO122" s="64">
        <f>AO17</f>
        <v>565000</v>
      </c>
      <c r="AP122" s="71">
        <f>AP17</f>
        <v>1425495</v>
      </c>
    </row>
    <row r="123" spans="2:42" ht="12" customHeight="1" x14ac:dyDescent="0.2">
      <c r="I123" s="1" t="s">
        <v>67</v>
      </c>
      <c r="AK123" s="70" t="s">
        <v>62</v>
      </c>
      <c r="AL123" s="27"/>
      <c r="AM123" s="27"/>
      <c r="AN123" s="27"/>
      <c r="AO123" s="64">
        <f>AO34</f>
        <v>700000</v>
      </c>
      <c r="AP123" s="71">
        <f>AP34</f>
        <v>2095450</v>
      </c>
    </row>
    <row r="124" spans="2:42" ht="12" customHeight="1" x14ac:dyDescent="0.2">
      <c r="AK124" s="70" t="s">
        <v>67</v>
      </c>
      <c r="AL124" s="27"/>
      <c r="AM124" s="27"/>
      <c r="AN124" s="27"/>
      <c r="AO124" s="72"/>
      <c r="AP124" s="73">
        <f>AP49</f>
        <v>0</v>
      </c>
    </row>
    <row r="125" spans="2:42" ht="12" customHeight="1" x14ac:dyDescent="0.2">
      <c r="AK125" s="70"/>
      <c r="AL125" s="27"/>
      <c r="AM125" s="27"/>
      <c r="AN125" s="27"/>
      <c r="AO125" s="27"/>
      <c r="AP125" s="74"/>
    </row>
    <row r="126" spans="2:42" ht="12" customHeight="1" x14ac:dyDescent="0.2">
      <c r="AK126" s="70" t="s">
        <v>105</v>
      </c>
      <c r="AL126" s="27"/>
      <c r="AM126" s="27"/>
      <c r="AN126" s="27"/>
      <c r="AO126" s="64">
        <f>AO69</f>
        <v>158420</v>
      </c>
      <c r="AP126" s="71">
        <f>AP69</f>
        <v>15642</v>
      </c>
    </row>
    <row r="127" spans="2:42" ht="12" customHeight="1" x14ac:dyDescent="0.2">
      <c r="AK127" s="70" t="s">
        <v>73</v>
      </c>
      <c r="AL127" s="27"/>
      <c r="AM127" s="27"/>
      <c r="AN127" s="27"/>
      <c r="AO127" s="72">
        <f>SUM(AO71:AO77)</f>
        <v>0</v>
      </c>
      <c r="AP127" s="73">
        <f>SUM(AP71:AP77)</f>
        <v>0</v>
      </c>
    </row>
    <row r="128" spans="2:42" ht="12" customHeight="1" x14ac:dyDescent="0.2">
      <c r="AK128" s="70"/>
      <c r="AL128" s="27"/>
      <c r="AM128" s="27"/>
      <c r="AN128" s="27"/>
      <c r="AO128" s="27"/>
      <c r="AP128" s="74"/>
    </row>
    <row r="129" spans="3:50" ht="12" customHeight="1" x14ac:dyDescent="0.2">
      <c r="AK129" s="70" t="s">
        <v>106</v>
      </c>
      <c r="AL129" s="27"/>
      <c r="AM129" s="27"/>
      <c r="AN129" s="27"/>
      <c r="AO129" s="72">
        <f>AO151</f>
        <v>0</v>
      </c>
      <c r="AP129" s="75">
        <f>AO181</f>
        <v>0</v>
      </c>
    </row>
    <row r="130" spans="3:50" ht="12" customHeight="1" x14ac:dyDescent="0.2">
      <c r="AK130" s="70" t="s">
        <v>116</v>
      </c>
      <c r="AL130" s="27"/>
      <c r="AM130" s="27"/>
      <c r="AN130" s="27"/>
      <c r="AO130" s="64">
        <f>AO81+AO49</f>
        <v>156400</v>
      </c>
      <c r="AP130" s="71">
        <f>AP81+AP49</f>
        <v>3536587</v>
      </c>
    </row>
    <row r="131" spans="3:50" ht="12" customHeight="1" x14ac:dyDescent="0.2">
      <c r="AK131" s="70" t="s">
        <v>118</v>
      </c>
      <c r="AL131" s="27"/>
      <c r="AM131" s="27"/>
      <c r="AN131" s="27"/>
      <c r="AO131" s="64">
        <f>+(MAX((SUM(AO81:AO116)-AO99),SUM(AO69:AO77)+SUM(AQ69:AQ77),SUM(AO34:AO42,AO17)))</f>
        <v>1265000</v>
      </c>
      <c r="AP131" s="71">
        <f>AO131*G81</f>
        <v>50600</v>
      </c>
    </row>
    <row r="132" spans="3:50" ht="10.5" customHeight="1" x14ac:dyDescent="0.2">
      <c r="AK132" s="70" t="s">
        <v>117</v>
      </c>
      <c r="AL132" s="27"/>
      <c r="AM132" s="27"/>
      <c r="AN132" s="27"/>
      <c r="AO132" s="64"/>
      <c r="AP132" s="71">
        <f>AP130+AP131</f>
        <v>3587187</v>
      </c>
    </row>
    <row r="133" spans="3:50" x14ac:dyDescent="0.2">
      <c r="AK133" s="70"/>
      <c r="AL133" s="27"/>
      <c r="AM133" s="27"/>
      <c r="AN133" s="27"/>
      <c r="AO133" s="27"/>
      <c r="AP133" s="74"/>
    </row>
    <row r="134" spans="3:50" x14ac:dyDescent="0.2">
      <c r="AK134" s="70"/>
      <c r="AL134" s="27" t="s">
        <v>77</v>
      </c>
      <c r="AM134" s="27"/>
      <c r="AN134" s="27"/>
      <c r="AO134" s="64">
        <f>AQ69</f>
        <v>1600.0000000000002</v>
      </c>
      <c r="AP134" s="74"/>
    </row>
    <row r="135" spans="3:50" x14ac:dyDescent="0.2">
      <c r="AK135" s="70"/>
      <c r="AL135" s="27" t="s">
        <v>78</v>
      </c>
      <c r="AM135" s="27"/>
      <c r="AN135" s="27"/>
      <c r="AO135" s="64">
        <v>0</v>
      </c>
      <c r="AP135" s="74"/>
    </row>
    <row r="136" spans="3:50" x14ac:dyDescent="0.2">
      <c r="AK136" s="76"/>
      <c r="AL136" s="97" t="s">
        <v>12</v>
      </c>
      <c r="AM136" s="97"/>
      <c r="AN136" s="97"/>
      <c r="AO136" s="98">
        <f>SUM(AO122:AO124)-SUM(AO129:AO130)-AO135-AO134</f>
        <v>1107000</v>
      </c>
      <c r="AP136" s="99"/>
      <c r="AS136" s="27"/>
      <c r="AT136" s="27"/>
      <c r="AU136" s="27"/>
      <c r="AV136" s="27"/>
      <c r="AW136" s="27"/>
      <c r="AX136" s="27"/>
    </row>
    <row r="137" spans="3:50" ht="10.8" thickBot="1" x14ac:dyDescent="0.25">
      <c r="AK137" s="27"/>
      <c r="AL137" s="27"/>
      <c r="AM137" s="27"/>
      <c r="AN137" s="27"/>
      <c r="AO137" s="27"/>
      <c r="AP137" s="27"/>
    </row>
    <row r="138" spans="3:50" x14ac:dyDescent="0.2">
      <c r="C138" s="115" t="s">
        <v>189</v>
      </c>
      <c r="D138" s="116" t="s">
        <v>196</v>
      </c>
      <c r="E138" s="116"/>
      <c r="F138" s="116"/>
      <c r="G138" s="116"/>
      <c r="H138" s="116"/>
      <c r="I138" s="117"/>
      <c r="J138" s="117"/>
      <c r="K138" s="117">
        <v>0</v>
      </c>
      <c r="L138" s="117"/>
      <c r="M138" s="117"/>
      <c r="N138" s="117">
        <v>0</v>
      </c>
      <c r="O138" s="117">
        <v>0</v>
      </c>
      <c r="P138" s="117">
        <v>0</v>
      </c>
      <c r="Q138" s="117">
        <v>0</v>
      </c>
      <c r="R138" s="117"/>
      <c r="S138" s="117"/>
      <c r="T138" s="117"/>
      <c r="U138" s="117">
        <v>0</v>
      </c>
      <c r="V138" s="117">
        <v>0</v>
      </c>
      <c r="W138" s="117">
        <v>0</v>
      </c>
      <c r="X138" s="117">
        <v>0</v>
      </c>
      <c r="Y138" s="117">
        <v>0</v>
      </c>
      <c r="Z138" s="117">
        <v>0</v>
      </c>
      <c r="AA138" s="117">
        <v>0</v>
      </c>
      <c r="AB138" s="117">
        <v>0</v>
      </c>
      <c r="AC138" s="117">
        <v>0</v>
      </c>
      <c r="AD138" s="117">
        <v>0</v>
      </c>
      <c r="AE138" s="117">
        <v>0</v>
      </c>
      <c r="AF138" s="117">
        <v>0</v>
      </c>
      <c r="AG138" s="117">
        <v>0</v>
      </c>
      <c r="AH138" s="117">
        <v>0</v>
      </c>
      <c r="AI138" s="117">
        <v>0</v>
      </c>
      <c r="AJ138" s="117">
        <v>0</v>
      </c>
      <c r="AK138" s="117"/>
      <c r="AL138" s="117">
        <v>0</v>
      </c>
      <c r="AM138" s="58">
        <v>0</v>
      </c>
      <c r="AO138" s="16">
        <f t="shared" ref="AO138:AO148" si="63">SUM(I138:AM138)</f>
        <v>0</v>
      </c>
    </row>
    <row r="139" spans="3:50" x14ac:dyDescent="0.2">
      <c r="C139" s="139"/>
      <c r="D139" s="27" t="s">
        <v>216</v>
      </c>
      <c r="F139" s="27"/>
      <c r="G139" s="27"/>
      <c r="H139" s="27"/>
      <c r="I139" s="72"/>
      <c r="J139" s="72"/>
      <c r="K139" s="72"/>
      <c r="L139" s="72">
        <f>L117</f>
        <v>0</v>
      </c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/>
      <c r="S139" s="72"/>
      <c r="T139" s="72"/>
      <c r="U139" s="72">
        <v>0</v>
      </c>
      <c r="V139" s="72">
        <v>0</v>
      </c>
      <c r="W139" s="72">
        <v>0</v>
      </c>
      <c r="X139" s="72">
        <v>0</v>
      </c>
      <c r="Y139" s="72">
        <v>0</v>
      </c>
      <c r="Z139" s="72">
        <v>0</v>
      </c>
      <c r="AA139" s="72">
        <v>0</v>
      </c>
      <c r="AB139" s="72">
        <v>0</v>
      </c>
      <c r="AC139" s="72">
        <v>0</v>
      </c>
      <c r="AD139" s="72">
        <v>0</v>
      </c>
      <c r="AE139" s="72">
        <v>0</v>
      </c>
      <c r="AF139" s="72">
        <v>0</v>
      </c>
      <c r="AG139" s="72">
        <v>0</v>
      </c>
      <c r="AH139" s="72">
        <v>0</v>
      </c>
      <c r="AI139" s="72">
        <v>0</v>
      </c>
      <c r="AJ139" s="72">
        <v>0</v>
      </c>
      <c r="AK139" s="72"/>
      <c r="AL139" s="72">
        <f>AF117</f>
        <v>0</v>
      </c>
      <c r="AM139" s="72">
        <f>AG117</f>
        <v>0</v>
      </c>
      <c r="AO139" s="16">
        <f t="shared" si="63"/>
        <v>0</v>
      </c>
    </row>
    <row r="140" spans="3:50" x14ac:dyDescent="0.2">
      <c r="C140" s="139"/>
      <c r="D140" s="27" t="s">
        <v>82</v>
      </c>
      <c r="E140" s="1" t="s">
        <v>222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>
        <v>6938</v>
      </c>
      <c r="R140" s="72">
        <v>6938</v>
      </c>
      <c r="S140" s="72">
        <v>6938</v>
      </c>
      <c r="T140" s="72">
        <v>6938</v>
      </c>
      <c r="U140" s="72">
        <v>7000</v>
      </c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O140" s="16"/>
    </row>
    <row r="141" spans="3:50" x14ac:dyDescent="0.2">
      <c r="C141" s="139"/>
      <c r="D141" s="27" t="s">
        <v>220</v>
      </c>
      <c r="E141" s="1" t="s">
        <v>221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>
        <v>13062</v>
      </c>
      <c r="R141" s="72">
        <v>13062</v>
      </c>
      <c r="S141" s="72">
        <v>13062</v>
      </c>
      <c r="T141" s="72">
        <v>13062</v>
      </c>
      <c r="U141" s="72">
        <v>13000</v>
      </c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O141" s="16"/>
    </row>
    <row r="142" spans="3:50" x14ac:dyDescent="0.2">
      <c r="C142" s="118"/>
      <c r="D142" s="27" t="s">
        <v>208</v>
      </c>
      <c r="E142" s="27" t="s">
        <v>186</v>
      </c>
      <c r="F142" s="27"/>
      <c r="G142" s="27"/>
      <c r="H142" s="27"/>
      <c r="I142" s="72"/>
      <c r="J142" s="72"/>
      <c r="K142" s="72">
        <v>0</v>
      </c>
      <c r="L142" s="72">
        <f>L107</f>
        <v>0</v>
      </c>
      <c r="M142" s="72">
        <f>M107</f>
        <v>0</v>
      </c>
      <c r="N142" s="72">
        <f>N107</f>
        <v>0</v>
      </c>
      <c r="O142" s="72">
        <f>O107</f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f>AF107</f>
        <v>0</v>
      </c>
      <c r="AM142" s="72">
        <f>AG107</f>
        <v>0</v>
      </c>
      <c r="AO142" s="16">
        <f t="shared" si="63"/>
        <v>0</v>
      </c>
    </row>
    <row r="143" spans="3:50" x14ac:dyDescent="0.2">
      <c r="C143" s="118"/>
      <c r="D143" s="1" t="s">
        <v>194</v>
      </c>
      <c r="E143" s="140">
        <v>503150</v>
      </c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 t="shared" si="63"/>
        <v>0</v>
      </c>
    </row>
    <row r="144" spans="3:50" x14ac:dyDescent="0.2">
      <c r="C144" s="118"/>
      <c r="D144" s="1" t="s">
        <v>214</v>
      </c>
      <c r="E144" s="27"/>
      <c r="F144" s="27"/>
      <c r="G144" s="27"/>
      <c r="H144" s="27"/>
      <c r="I144" s="72"/>
      <c r="J144" s="72"/>
      <c r="K144" s="72">
        <v>0</v>
      </c>
      <c r="L144" s="72">
        <v>0</v>
      </c>
      <c r="M144" s="72">
        <v>0</v>
      </c>
      <c r="N144" s="72">
        <v>0</v>
      </c>
      <c r="O144" s="72">
        <v>0</v>
      </c>
      <c r="P144" s="72">
        <v>0</v>
      </c>
      <c r="Q144" s="72">
        <v>0</v>
      </c>
      <c r="R144" s="72"/>
      <c r="S144" s="72"/>
      <c r="T144" s="72"/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/>
      <c r="AL144" s="72">
        <v>0</v>
      </c>
      <c r="AM144" s="58"/>
      <c r="AO144" s="16">
        <f t="shared" si="63"/>
        <v>0</v>
      </c>
    </row>
    <row r="145" spans="3:41" x14ac:dyDescent="0.2">
      <c r="C145" s="118"/>
      <c r="D145" s="1" t="s">
        <v>219</v>
      </c>
      <c r="E145" s="27"/>
      <c r="F145" s="27"/>
      <c r="G145" s="27"/>
      <c r="H145" s="27"/>
      <c r="I145" s="72"/>
      <c r="J145" s="72"/>
      <c r="K145" s="72"/>
      <c r="L145" s="72"/>
      <c r="M145" s="72"/>
      <c r="N145" s="72"/>
      <c r="O145" s="72"/>
      <c r="P145" s="72"/>
      <c r="Q145" s="72">
        <v>20000</v>
      </c>
      <c r="R145" s="72">
        <v>20000</v>
      </c>
      <c r="S145" s="72">
        <v>20000</v>
      </c>
      <c r="T145" s="72">
        <v>20000</v>
      </c>
      <c r="U145" s="72">
        <v>15000</v>
      </c>
      <c r="V145" s="72">
        <v>0</v>
      </c>
      <c r="W145" s="72">
        <v>0</v>
      </c>
      <c r="X145" s="72">
        <v>0</v>
      </c>
      <c r="Y145" s="72">
        <v>0</v>
      </c>
      <c r="Z145" s="72">
        <v>0</v>
      </c>
      <c r="AA145" s="72">
        <v>0</v>
      </c>
      <c r="AB145" s="72">
        <v>0</v>
      </c>
      <c r="AC145" s="72">
        <v>0</v>
      </c>
      <c r="AD145" s="72">
        <v>0</v>
      </c>
      <c r="AE145" s="72">
        <v>0</v>
      </c>
      <c r="AF145" s="72">
        <v>0</v>
      </c>
      <c r="AG145" s="72">
        <v>0</v>
      </c>
      <c r="AH145" s="72">
        <v>0</v>
      </c>
      <c r="AI145" s="72">
        <v>0</v>
      </c>
      <c r="AJ145" s="72">
        <v>0</v>
      </c>
      <c r="AK145" s="72"/>
      <c r="AL145" s="72"/>
      <c r="AM145" s="58"/>
      <c r="AO145" s="16"/>
    </row>
    <row r="146" spans="3:41" x14ac:dyDescent="0.2">
      <c r="C146" s="118"/>
      <c r="D146" s="27" t="s">
        <v>188</v>
      </c>
      <c r="E146" s="27"/>
      <c r="F146" s="27"/>
      <c r="G146" s="27"/>
      <c r="H146" s="27"/>
      <c r="I146" s="72">
        <v>0</v>
      </c>
      <c r="J146" s="72">
        <v>0</v>
      </c>
      <c r="K146" s="72">
        <v>0</v>
      </c>
      <c r="L146" s="72">
        <v>0</v>
      </c>
      <c r="M146" s="72">
        <v>0</v>
      </c>
      <c r="N146" s="72">
        <v>0</v>
      </c>
      <c r="O146" s="72">
        <v>0</v>
      </c>
      <c r="P146" s="72">
        <v>0</v>
      </c>
      <c r="Q146" s="72">
        <v>0</v>
      </c>
      <c r="R146" s="72"/>
      <c r="S146" s="72"/>
      <c r="T146" s="72"/>
      <c r="U146" s="72">
        <v>0</v>
      </c>
      <c r="V146" s="72">
        <v>0</v>
      </c>
      <c r="W146" s="72">
        <v>0</v>
      </c>
      <c r="X146" s="72">
        <v>0</v>
      </c>
      <c r="Y146" s="72">
        <v>0</v>
      </c>
      <c r="Z146" s="72">
        <v>0</v>
      </c>
      <c r="AA146" s="72">
        <v>0</v>
      </c>
      <c r="AB146" s="72">
        <v>0</v>
      </c>
      <c r="AC146" s="72">
        <v>0</v>
      </c>
      <c r="AD146" s="72">
        <v>0</v>
      </c>
      <c r="AE146" s="72">
        <v>0</v>
      </c>
      <c r="AF146" s="72">
        <v>0</v>
      </c>
      <c r="AG146" s="72">
        <v>0</v>
      </c>
      <c r="AH146" s="72">
        <v>0</v>
      </c>
      <c r="AI146" s="72">
        <v>0</v>
      </c>
      <c r="AJ146" s="72">
        <v>0</v>
      </c>
      <c r="AK146" s="72"/>
      <c r="AL146" s="72">
        <v>0</v>
      </c>
      <c r="AM146" s="58"/>
      <c r="AO146" s="16">
        <f t="shared" si="63"/>
        <v>0</v>
      </c>
    </row>
    <row r="147" spans="3:41" x14ac:dyDescent="0.2">
      <c r="C147" s="118"/>
      <c r="D147" s="27" t="s">
        <v>188</v>
      </c>
      <c r="E147" s="27" t="s">
        <v>183</v>
      </c>
      <c r="F147" s="27"/>
      <c r="G147" s="27"/>
      <c r="H147" s="27"/>
      <c r="I147" s="72"/>
      <c r="J147" s="72"/>
      <c r="K147" s="72"/>
      <c r="L147" s="72"/>
      <c r="M147" s="72">
        <v>0</v>
      </c>
      <c r="N147" s="72">
        <v>0</v>
      </c>
      <c r="O147" s="72">
        <v>0</v>
      </c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>
        <v>0</v>
      </c>
      <c r="AM147" s="58"/>
      <c r="AO147" s="16">
        <f t="shared" si="63"/>
        <v>0</v>
      </c>
    </row>
    <row r="148" spans="3:41" x14ac:dyDescent="0.2">
      <c r="C148" s="118"/>
      <c r="D148" s="27" t="s">
        <v>215</v>
      </c>
      <c r="E148" s="27"/>
      <c r="F148" s="27"/>
      <c r="G148" s="27"/>
      <c r="H148" s="27"/>
      <c r="I148" s="72"/>
      <c r="J148" s="72"/>
      <c r="K148" s="72"/>
      <c r="L148" s="72"/>
      <c r="M148" s="72">
        <v>0</v>
      </c>
      <c r="N148" s="72">
        <v>0</v>
      </c>
      <c r="O148" s="72">
        <v>0</v>
      </c>
      <c r="P148" s="72">
        <v>0</v>
      </c>
      <c r="Q148" s="72">
        <v>0</v>
      </c>
      <c r="R148" s="72"/>
      <c r="S148" s="72"/>
      <c r="T148" s="72"/>
      <c r="U148" s="72">
        <v>0</v>
      </c>
      <c r="V148" s="72">
        <v>0</v>
      </c>
      <c r="W148" s="72">
        <v>0</v>
      </c>
      <c r="X148" s="72">
        <v>0</v>
      </c>
      <c r="Y148" s="72">
        <v>0</v>
      </c>
      <c r="Z148" s="72">
        <v>0</v>
      </c>
      <c r="AA148" s="72">
        <v>0</v>
      </c>
      <c r="AB148" s="72">
        <v>0</v>
      </c>
      <c r="AC148" s="72">
        <v>0</v>
      </c>
      <c r="AD148" s="72">
        <v>0</v>
      </c>
      <c r="AE148" s="72">
        <v>0</v>
      </c>
      <c r="AF148" s="72">
        <v>0</v>
      </c>
      <c r="AG148" s="72">
        <v>0</v>
      </c>
      <c r="AH148" s="72">
        <v>0</v>
      </c>
      <c r="AI148" s="72">
        <v>0</v>
      </c>
      <c r="AJ148" s="72">
        <v>0</v>
      </c>
      <c r="AK148" s="72"/>
      <c r="AL148" s="72">
        <v>0</v>
      </c>
      <c r="AM148" s="58"/>
      <c r="AO148" s="16">
        <f t="shared" si="63"/>
        <v>0</v>
      </c>
    </row>
    <row r="149" spans="3:41" ht="10.8" thickBot="1" x14ac:dyDescent="0.25">
      <c r="C149" s="119"/>
      <c r="D149" s="120"/>
      <c r="E149" s="120"/>
      <c r="F149" s="120"/>
      <c r="G149" s="120"/>
      <c r="H149" s="120"/>
      <c r="I149" s="121">
        <v>25000</v>
      </c>
      <c r="J149" s="121">
        <v>15000</v>
      </c>
      <c r="K149" s="121">
        <v>15000</v>
      </c>
      <c r="L149" s="121">
        <v>15000</v>
      </c>
      <c r="M149" s="121">
        <v>15000</v>
      </c>
      <c r="N149" s="121"/>
      <c r="O149" s="121" t="s">
        <v>217</v>
      </c>
      <c r="P149" s="121">
        <v>20000</v>
      </c>
      <c r="Q149" s="121"/>
      <c r="R149" s="121"/>
      <c r="S149" s="121"/>
      <c r="T149" s="121"/>
      <c r="U149" s="121"/>
      <c r="V149" s="121"/>
      <c r="W149" s="121"/>
      <c r="X149" s="121">
        <v>0</v>
      </c>
      <c r="Y149" s="121"/>
      <c r="Z149" s="121"/>
      <c r="AA149" s="121"/>
      <c r="AB149" s="121"/>
      <c r="AC149" s="121"/>
      <c r="AD149" s="121"/>
      <c r="AE149" s="121">
        <v>0</v>
      </c>
      <c r="AF149" s="121"/>
      <c r="AG149" s="121"/>
      <c r="AH149" s="121"/>
      <c r="AI149" s="121"/>
      <c r="AJ149" s="121"/>
      <c r="AK149" s="121"/>
      <c r="AL149" s="121">
        <v>0</v>
      </c>
      <c r="AM149" s="58"/>
      <c r="AO149" s="126"/>
    </row>
    <row r="150" spans="3:41" ht="10.8" hidden="1" thickBot="1" x14ac:dyDescent="0.25">
      <c r="C150" s="119"/>
      <c r="D150" s="120"/>
      <c r="E150" s="120"/>
      <c r="F150" s="120"/>
      <c r="G150" s="120"/>
      <c r="H150" s="120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4"/>
      <c r="AM150" s="58"/>
      <c r="AO150" s="126">
        <f>SUM(I150:AM150)</f>
        <v>0</v>
      </c>
    </row>
    <row r="151" spans="3:41" x14ac:dyDescent="0.2">
      <c r="D151" s="5" t="s">
        <v>190</v>
      </c>
      <c r="I151" s="58">
        <f t="shared" ref="I151:O151" si="64">SUM(I138:I150)</f>
        <v>25000</v>
      </c>
      <c r="J151" s="58">
        <f t="shared" si="64"/>
        <v>15000</v>
      </c>
      <c r="K151" s="58">
        <f t="shared" si="64"/>
        <v>15000</v>
      </c>
      <c r="L151" s="58">
        <f t="shared" si="64"/>
        <v>15000</v>
      </c>
      <c r="M151" s="58">
        <f t="shared" si="64"/>
        <v>15000</v>
      </c>
      <c r="N151" s="58">
        <f t="shared" si="64"/>
        <v>0</v>
      </c>
      <c r="O151" s="58">
        <f t="shared" si="64"/>
        <v>0</v>
      </c>
      <c r="P151" s="58">
        <f>SUM(P138:P149)</f>
        <v>20000</v>
      </c>
      <c r="Q151" s="58">
        <f>SUM(Q138:Q148)</f>
        <v>40000</v>
      </c>
      <c r="R151" s="58">
        <f>SUM(R138:R148)</f>
        <v>40000</v>
      </c>
      <c r="S151" s="58">
        <f>SUM(S138:S148)</f>
        <v>40000</v>
      </c>
      <c r="T151" s="58">
        <f>SUM(T138:T149)</f>
        <v>40000</v>
      </c>
      <c r="U151" s="58">
        <f t="shared" ref="U151:AJ151" si="65">SUM(U138:U148)</f>
        <v>35000</v>
      </c>
      <c r="V151" s="58">
        <f t="shared" si="65"/>
        <v>0</v>
      </c>
      <c r="W151" s="58">
        <f t="shared" si="65"/>
        <v>0</v>
      </c>
      <c r="X151" s="58">
        <f>SUM(X138:X149)</f>
        <v>0</v>
      </c>
      <c r="Y151" s="58">
        <f t="shared" si="65"/>
        <v>0</v>
      </c>
      <c r="Z151" s="58">
        <f t="shared" si="65"/>
        <v>0</v>
      </c>
      <c r="AA151" s="58">
        <f t="shared" si="65"/>
        <v>0</v>
      </c>
      <c r="AB151" s="58">
        <f t="shared" si="65"/>
        <v>0</v>
      </c>
      <c r="AC151" s="58">
        <f t="shared" si="65"/>
        <v>0</v>
      </c>
      <c r="AD151" s="58">
        <f t="shared" si="65"/>
        <v>0</v>
      </c>
      <c r="AE151" s="58">
        <f>SUM(AE138:AE149)</f>
        <v>0</v>
      </c>
      <c r="AF151" s="58">
        <f t="shared" si="65"/>
        <v>0</v>
      </c>
      <c r="AG151" s="58">
        <f t="shared" si="65"/>
        <v>0</v>
      </c>
      <c r="AH151" s="58">
        <f t="shared" si="65"/>
        <v>0</v>
      </c>
      <c r="AI151" s="58">
        <f t="shared" si="65"/>
        <v>0</v>
      </c>
      <c r="AJ151" s="58">
        <f t="shared" si="65"/>
        <v>0</v>
      </c>
      <c r="AK151" s="58"/>
      <c r="AL151" s="58">
        <f>SUM(AL138:AL150)</f>
        <v>0</v>
      </c>
      <c r="AM151" s="58">
        <f>SUM(AM138:AM150)</f>
        <v>0</v>
      </c>
      <c r="AO151" s="125">
        <f>SUM(AO138:AO148)</f>
        <v>0</v>
      </c>
    </row>
    <row r="152" spans="3:41" ht="10.8" thickBot="1" x14ac:dyDescent="0.25">
      <c r="AM152" s="1">
        <v>0</v>
      </c>
    </row>
    <row r="153" spans="3:41" ht="12.75" customHeight="1" x14ac:dyDescent="0.2">
      <c r="C153" s="115" t="s">
        <v>142</v>
      </c>
      <c r="D153" s="116" t="s">
        <v>196</v>
      </c>
      <c r="E153" s="116"/>
      <c r="F153" s="116"/>
      <c r="G153" s="116"/>
      <c r="H153" s="116"/>
      <c r="I153" s="138">
        <v>2.5499999999999998</v>
      </c>
      <c r="J153" s="138">
        <v>2.48</v>
      </c>
      <c r="K153" s="138">
        <v>2.48</v>
      </c>
      <c r="L153" s="138">
        <v>2.48</v>
      </c>
      <c r="M153" s="138">
        <v>2.56</v>
      </c>
      <c r="N153" s="138">
        <v>0</v>
      </c>
      <c r="O153" s="138">
        <v>2.31</v>
      </c>
      <c r="P153" s="138">
        <v>2.6</v>
      </c>
      <c r="Q153" s="138">
        <v>0</v>
      </c>
      <c r="R153" s="138">
        <v>0</v>
      </c>
      <c r="S153" s="138">
        <v>0</v>
      </c>
      <c r="T153" s="138">
        <v>0</v>
      </c>
      <c r="U153" s="138">
        <v>0</v>
      </c>
      <c r="V153" s="138">
        <v>0</v>
      </c>
      <c r="W153" s="138">
        <v>0</v>
      </c>
      <c r="X153" s="138">
        <v>0</v>
      </c>
      <c r="Y153" s="138">
        <v>0</v>
      </c>
      <c r="Z153" s="138">
        <v>0</v>
      </c>
      <c r="AA153" s="138">
        <v>0</v>
      </c>
      <c r="AB153" s="127">
        <v>0</v>
      </c>
      <c r="AC153" s="127">
        <v>0</v>
      </c>
      <c r="AD153" s="127">
        <v>0</v>
      </c>
      <c r="AE153" s="127">
        <v>0</v>
      </c>
      <c r="AF153" s="127">
        <v>0</v>
      </c>
      <c r="AG153" s="127">
        <v>0</v>
      </c>
      <c r="AH153" s="127">
        <v>0</v>
      </c>
      <c r="AI153" s="127">
        <v>0</v>
      </c>
      <c r="AJ153" s="127">
        <v>0</v>
      </c>
      <c r="AK153" s="127"/>
      <c r="AL153" s="141">
        <v>0</v>
      </c>
      <c r="AM153" s="133">
        <v>0</v>
      </c>
      <c r="AO153" s="16"/>
    </row>
    <row r="154" spans="3:41" ht="12.75" customHeight="1" x14ac:dyDescent="0.2">
      <c r="C154" s="139"/>
      <c r="D154" s="27" t="s">
        <v>82</v>
      </c>
      <c r="E154" s="27"/>
      <c r="F154" s="27"/>
      <c r="G154" s="27"/>
      <c r="H154" s="27"/>
      <c r="I154" s="135"/>
      <c r="J154" s="135"/>
      <c r="K154" s="135"/>
      <c r="L154" s="135"/>
      <c r="M154" s="135"/>
      <c r="N154" s="135"/>
      <c r="O154" s="135"/>
      <c r="P154" s="135"/>
      <c r="Q154" s="135">
        <v>2.5230000000000001</v>
      </c>
      <c r="R154" s="135">
        <v>2.5230000000000001</v>
      </c>
      <c r="S154" s="135">
        <v>2.5230000000000001</v>
      </c>
      <c r="T154" s="135">
        <v>2.5230000000000001</v>
      </c>
      <c r="U154" s="135">
        <v>2.5230000000000001</v>
      </c>
      <c r="V154" s="135">
        <v>2.5230000000000001</v>
      </c>
      <c r="W154" s="135">
        <v>2.5230000000000001</v>
      </c>
      <c r="X154" s="135">
        <v>2.5230000000000001</v>
      </c>
      <c r="Y154" s="135">
        <v>2.5230000000000001</v>
      </c>
      <c r="Z154" s="135">
        <v>2.5230000000000001</v>
      </c>
      <c r="AA154" s="135">
        <v>2.5230000000000001</v>
      </c>
      <c r="AB154" s="135">
        <v>2.5230000000000001</v>
      </c>
      <c r="AC154" s="135">
        <v>2.5230000000000001</v>
      </c>
      <c r="AD154" s="135">
        <v>2.5230000000000001</v>
      </c>
      <c r="AE154" s="135">
        <v>2.5230000000000001</v>
      </c>
      <c r="AF154" s="135">
        <v>2.5230000000000001</v>
      </c>
      <c r="AG154" s="135">
        <v>2.5230000000000001</v>
      </c>
      <c r="AH154" s="135">
        <v>2.5230000000000001</v>
      </c>
      <c r="AI154" s="135">
        <v>2.5230000000000001</v>
      </c>
      <c r="AJ154" s="135">
        <v>2.5230000000000001</v>
      </c>
      <c r="AK154" s="135">
        <v>2.5230000000000001</v>
      </c>
      <c r="AL154" s="135">
        <v>2.5230000000000001</v>
      </c>
      <c r="AM154" s="135">
        <v>2.5230000000000001</v>
      </c>
      <c r="AO154" s="16"/>
    </row>
    <row r="155" spans="3:41" ht="12.75" customHeight="1" x14ac:dyDescent="0.2">
      <c r="C155" s="139"/>
      <c r="D155" s="27" t="s">
        <v>220</v>
      </c>
      <c r="E155" s="27"/>
      <c r="F155" s="27"/>
      <c r="G155" s="27"/>
      <c r="H155" s="27"/>
      <c r="I155" s="135"/>
      <c r="J155" s="135"/>
      <c r="K155" s="135"/>
      <c r="L155" s="135"/>
      <c r="M155" s="135"/>
      <c r="N155" s="135"/>
      <c r="O155" s="135"/>
      <c r="P155" s="135"/>
      <c r="Q155" s="135">
        <f>Q154</f>
        <v>2.5230000000000001</v>
      </c>
      <c r="R155" s="135">
        <f>R154</f>
        <v>2.5230000000000001</v>
      </c>
      <c r="S155" s="135">
        <f>S154</f>
        <v>2.5230000000000001</v>
      </c>
      <c r="T155" s="135">
        <v>2.5230000000000001</v>
      </c>
      <c r="U155" s="135">
        <f>U154</f>
        <v>2.5230000000000001</v>
      </c>
      <c r="V155" s="135">
        <f>V154</f>
        <v>2.5230000000000001</v>
      </c>
      <c r="W155" s="135">
        <f>W154</f>
        <v>2.5230000000000001</v>
      </c>
      <c r="X155" s="135"/>
      <c r="Y155" s="135"/>
      <c r="Z155" s="135"/>
      <c r="AA155" s="135"/>
      <c r="AB155" s="128"/>
      <c r="AC155" s="128"/>
      <c r="AD155" s="128"/>
      <c r="AE155" s="128"/>
      <c r="AF155" s="128"/>
      <c r="AG155" s="128"/>
      <c r="AH155" s="128"/>
      <c r="AI155" s="128"/>
      <c r="AJ155" s="128"/>
      <c r="AK155" s="128"/>
      <c r="AL155" s="136"/>
      <c r="AM155" s="133"/>
      <c r="AO155" s="16"/>
    </row>
    <row r="156" spans="3:41" ht="12.75" customHeight="1" x14ac:dyDescent="0.2">
      <c r="C156" s="139"/>
      <c r="D156" s="27" t="s">
        <v>218</v>
      </c>
      <c r="E156" s="27"/>
      <c r="F156" s="27"/>
      <c r="G156" s="27"/>
      <c r="H156" s="27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>
        <v>2.82</v>
      </c>
      <c r="U156" s="135">
        <v>2.81</v>
      </c>
      <c r="V156" s="135"/>
      <c r="W156" s="135"/>
      <c r="X156" s="135"/>
      <c r="Y156" s="135"/>
      <c r="Z156" s="135">
        <v>0</v>
      </c>
      <c r="AA156" s="135"/>
      <c r="AB156" s="128"/>
      <c r="AC156" s="128">
        <v>0</v>
      </c>
      <c r="AD156" s="128"/>
      <c r="AE156" s="128">
        <v>0</v>
      </c>
      <c r="AF156" s="128">
        <v>0</v>
      </c>
      <c r="AG156" s="128">
        <v>0</v>
      </c>
      <c r="AH156" s="128">
        <v>0</v>
      </c>
      <c r="AI156" s="128">
        <v>0</v>
      </c>
      <c r="AJ156" s="128">
        <v>0</v>
      </c>
      <c r="AK156" s="128"/>
      <c r="AL156" s="136"/>
      <c r="AM156" s="133"/>
      <c r="AO156" s="16"/>
    </row>
    <row r="157" spans="3:41" s="12" customFormat="1" x14ac:dyDescent="0.2">
      <c r="C157" s="143"/>
      <c r="D157" s="27" t="s">
        <v>216</v>
      </c>
      <c r="E157" s="27"/>
      <c r="F157" s="128"/>
      <c r="G157" s="128"/>
      <c r="H157" s="128"/>
      <c r="I157" s="135">
        <f t="shared" ref="I157:Y157" si="66">I153</f>
        <v>2.5499999999999998</v>
      </c>
      <c r="J157" s="135">
        <f t="shared" si="66"/>
        <v>2.48</v>
      </c>
      <c r="K157" s="135">
        <f t="shared" si="66"/>
        <v>2.48</v>
      </c>
      <c r="L157" s="135">
        <f t="shared" si="66"/>
        <v>2.48</v>
      </c>
      <c r="M157" s="135">
        <f t="shared" si="66"/>
        <v>2.56</v>
      </c>
      <c r="N157" s="135">
        <f t="shared" si="66"/>
        <v>0</v>
      </c>
      <c r="O157" s="135">
        <f t="shared" si="66"/>
        <v>2.31</v>
      </c>
      <c r="P157" s="135">
        <f t="shared" si="66"/>
        <v>2.6</v>
      </c>
      <c r="Q157" s="135">
        <f t="shared" si="66"/>
        <v>0</v>
      </c>
      <c r="R157" s="135">
        <f t="shared" si="66"/>
        <v>0</v>
      </c>
      <c r="S157" s="135">
        <f>S1530</f>
        <v>0</v>
      </c>
      <c r="T157" s="135">
        <f t="shared" si="66"/>
        <v>0</v>
      </c>
      <c r="U157" s="135">
        <f t="shared" si="66"/>
        <v>0</v>
      </c>
      <c r="V157" s="135">
        <f t="shared" si="66"/>
        <v>0</v>
      </c>
      <c r="W157" s="135">
        <f t="shared" si="66"/>
        <v>0</v>
      </c>
      <c r="X157" s="135">
        <f t="shared" si="66"/>
        <v>0</v>
      </c>
      <c r="Y157" s="135">
        <f t="shared" si="66"/>
        <v>0</v>
      </c>
      <c r="Z157" s="135">
        <v>0</v>
      </c>
      <c r="AA157" s="135">
        <f>AA153</f>
        <v>0</v>
      </c>
      <c r="AB157" s="128">
        <f>AB153</f>
        <v>0</v>
      </c>
      <c r="AC157" s="128">
        <v>0</v>
      </c>
      <c r="AD157" s="128">
        <v>0</v>
      </c>
      <c r="AE157" s="128">
        <v>0</v>
      </c>
      <c r="AF157" s="128">
        <v>0</v>
      </c>
      <c r="AG157" s="128">
        <v>0</v>
      </c>
      <c r="AH157" s="128">
        <v>0</v>
      </c>
      <c r="AI157" s="128">
        <v>0</v>
      </c>
      <c r="AJ157" s="128">
        <v>0</v>
      </c>
      <c r="AK157" s="128"/>
      <c r="AL157" s="136"/>
    </row>
    <row r="158" spans="3:41" x14ac:dyDescent="0.2">
      <c r="C158" s="118"/>
      <c r="D158" s="27" t="s">
        <v>208</v>
      </c>
      <c r="E158" s="27"/>
      <c r="F158" s="27"/>
      <c r="G158" s="27"/>
      <c r="H158" s="27"/>
      <c r="I158" s="135">
        <f t="shared" ref="I158:L163" si="67">I157</f>
        <v>2.5499999999999998</v>
      </c>
      <c r="J158" s="135">
        <f t="shared" si="67"/>
        <v>2.48</v>
      </c>
      <c r="K158" s="135">
        <f t="shared" si="67"/>
        <v>2.48</v>
      </c>
      <c r="L158" s="135">
        <f t="shared" si="67"/>
        <v>2.48</v>
      </c>
      <c r="M158" s="135">
        <f t="shared" ref="M158:M163" si="68">M157</f>
        <v>2.56</v>
      </c>
      <c r="N158" s="135">
        <f t="shared" ref="N158:AB163" si="69">N157</f>
        <v>0</v>
      </c>
      <c r="O158" s="135">
        <f t="shared" si="69"/>
        <v>2.31</v>
      </c>
      <c r="P158" s="135">
        <f t="shared" si="69"/>
        <v>2.6</v>
      </c>
      <c r="Q158" s="135">
        <f t="shared" si="69"/>
        <v>0</v>
      </c>
      <c r="R158" s="135">
        <f t="shared" si="69"/>
        <v>0</v>
      </c>
      <c r="S158" s="135">
        <v>0</v>
      </c>
      <c r="T158" s="135">
        <v>0</v>
      </c>
      <c r="U158" s="135">
        <f t="shared" si="69"/>
        <v>0</v>
      </c>
      <c r="V158" s="135">
        <f t="shared" si="69"/>
        <v>0</v>
      </c>
      <c r="W158" s="135">
        <f t="shared" si="69"/>
        <v>0</v>
      </c>
      <c r="X158" s="135">
        <f t="shared" si="69"/>
        <v>0</v>
      </c>
      <c r="Y158" s="135">
        <f t="shared" si="69"/>
        <v>0</v>
      </c>
      <c r="Z158" s="135">
        <v>0</v>
      </c>
      <c r="AA158" s="135">
        <f t="shared" si="69"/>
        <v>0</v>
      </c>
      <c r="AB158" s="128">
        <f t="shared" si="69"/>
        <v>0</v>
      </c>
      <c r="AC158" s="128">
        <v>0</v>
      </c>
      <c r="AD158" s="128">
        <v>0</v>
      </c>
      <c r="AE158" s="128">
        <v>0</v>
      </c>
      <c r="AF158" s="128">
        <v>0</v>
      </c>
      <c r="AG158" s="128">
        <v>0</v>
      </c>
      <c r="AH158" s="128">
        <v>0</v>
      </c>
      <c r="AI158" s="128">
        <v>0</v>
      </c>
      <c r="AJ158" s="128">
        <v>0</v>
      </c>
      <c r="AK158" s="128"/>
      <c r="AL158" s="136"/>
      <c r="AM158" s="12"/>
      <c r="AO158" s="16"/>
    </row>
    <row r="159" spans="3:41" ht="12" customHeight="1" x14ac:dyDescent="0.2">
      <c r="C159" s="118"/>
      <c r="D159" s="1" t="s">
        <v>194</v>
      </c>
      <c r="E159" s="27"/>
      <c r="F159" s="27"/>
      <c r="G159" s="27"/>
      <c r="H159" s="27"/>
      <c r="I159" s="135">
        <f t="shared" si="67"/>
        <v>2.5499999999999998</v>
      </c>
      <c r="J159" s="135">
        <f t="shared" si="67"/>
        <v>2.48</v>
      </c>
      <c r="K159" s="135">
        <f t="shared" si="67"/>
        <v>2.48</v>
      </c>
      <c r="L159" s="135">
        <f t="shared" si="67"/>
        <v>2.48</v>
      </c>
      <c r="M159" s="135">
        <f t="shared" si="68"/>
        <v>2.56</v>
      </c>
      <c r="N159" s="135">
        <f t="shared" si="69"/>
        <v>0</v>
      </c>
      <c r="O159" s="135">
        <f t="shared" si="69"/>
        <v>2.31</v>
      </c>
      <c r="P159" s="135">
        <f t="shared" si="69"/>
        <v>2.6</v>
      </c>
      <c r="Q159" s="135">
        <f t="shared" si="69"/>
        <v>0</v>
      </c>
      <c r="R159" s="135">
        <f t="shared" si="69"/>
        <v>0</v>
      </c>
      <c r="S159" s="135">
        <f t="shared" si="69"/>
        <v>0</v>
      </c>
      <c r="T159" s="135">
        <v>0</v>
      </c>
      <c r="U159" s="135">
        <f t="shared" si="69"/>
        <v>0</v>
      </c>
      <c r="V159" s="135">
        <f t="shared" si="69"/>
        <v>0</v>
      </c>
      <c r="W159" s="135">
        <f t="shared" si="69"/>
        <v>0</v>
      </c>
      <c r="X159" s="135">
        <f t="shared" si="69"/>
        <v>0</v>
      </c>
      <c r="Y159" s="135">
        <f t="shared" si="69"/>
        <v>0</v>
      </c>
      <c r="Z159" s="135">
        <v>0</v>
      </c>
      <c r="AA159" s="135">
        <f t="shared" si="69"/>
        <v>0</v>
      </c>
      <c r="AB159" s="128">
        <f t="shared" si="69"/>
        <v>0</v>
      </c>
      <c r="AC159" s="128">
        <v>0</v>
      </c>
      <c r="AD159" s="128">
        <v>0</v>
      </c>
      <c r="AE159" s="128">
        <v>0</v>
      </c>
      <c r="AF159" s="128">
        <v>0</v>
      </c>
      <c r="AG159" s="128">
        <v>0</v>
      </c>
      <c r="AH159" s="128">
        <v>0</v>
      </c>
      <c r="AI159" s="128">
        <v>0</v>
      </c>
      <c r="AJ159" s="128">
        <v>0</v>
      </c>
      <c r="AK159" s="72"/>
      <c r="AL159" s="123"/>
      <c r="AM159" s="133"/>
      <c r="AO159" s="16"/>
    </row>
    <row r="160" spans="3:41" x14ac:dyDescent="0.2">
      <c r="C160" s="118"/>
      <c r="D160" s="1" t="s">
        <v>214</v>
      </c>
      <c r="E160" s="27"/>
      <c r="F160" s="27"/>
      <c r="G160" s="27"/>
      <c r="H160" s="27"/>
      <c r="I160" s="135">
        <f t="shared" si="67"/>
        <v>2.5499999999999998</v>
      </c>
      <c r="J160" s="135">
        <f t="shared" si="67"/>
        <v>2.48</v>
      </c>
      <c r="K160" s="135">
        <f t="shared" si="67"/>
        <v>2.48</v>
      </c>
      <c r="L160" s="135">
        <f t="shared" si="67"/>
        <v>2.48</v>
      </c>
      <c r="M160" s="135">
        <f t="shared" si="68"/>
        <v>2.56</v>
      </c>
      <c r="N160" s="135">
        <f t="shared" si="69"/>
        <v>0</v>
      </c>
      <c r="O160" s="135">
        <f t="shared" si="69"/>
        <v>2.31</v>
      </c>
      <c r="P160" s="135">
        <f t="shared" si="69"/>
        <v>2.6</v>
      </c>
      <c r="Q160" s="135">
        <f t="shared" si="69"/>
        <v>0</v>
      </c>
      <c r="R160" s="135">
        <f t="shared" si="69"/>
        <v>0</v>
      </c>
      <c r="S160" s="135">
        <f t="shared" si="69"/>
        <v>0</v>
      </c>
      <c r="T160" s="135">
        <v>0</v>
      </c>
      <c r="U160" s="135">
        <f t="shared" si="69"/>
        <v>0</v>
      </c>
      <c r="V160" s="135">
        <f t="shared" si="69"/>
        <v>0</v>
      </c>
      <c r="W160" s="135">
        <f t="shared" si="69"/>
        <v>0</v>
      </c>
      <c r="X160" s="135">
        <f t="shared" si="69"/>
        <v>0</v>
      </c>
      <c r="Y160" s="135">
        <f t="shared" si="69"/>
        <v>0</v>
      </c>
      <c r="Z160" s="135">
        <v>0</v>
      </c>
      <c r="AA160" s="135">
        <f t="shared" si="69"/>
        <v>0</v>
      </c>
      <c r="AB160" s="128">
        <f t="shared" si="69"/>
        <v>0</v>
      </c>
      <c r="AC160" s="128">
        <v>0</v>
      </c>
      <c r="AD160" s="128">
        <v>0</v>
      </c>
      <c r="AE160" s="128">
        <v>0</v>
      </c>
      <c r="AF160" s="128">
        <v>0</v>
      </c>
      <c r="AG160" s="128">
        <v>0</v>
      </c>
      <c r="AH160" s="128">
        <v>0</v>
      </c>
      <c r="AI160" s="128">
        <v>0</v>
      </c>
      <c r="AJ160" s="128">
        <v>0</v>
      </c>
      <c r="AK160" s="72"/>
      <c r="AL160" s="123"/>
      <c r="AM160" s="133"/>
      <c r="AO160" s="16"/>
    </row>
    <row r="161" spans="3:41" x14ac:dyDescent="0.2">
      <c r="C161" s="118"/>
      <c r="D161" s="27" t="s">
        <v>188</v>
      </c>
      <c r="E161" s="27"/>
      <c r="F161" s="27"/>
      <c r="G161" s="27"/>
      <c r="H161" s="27"/>
      <c r="I161" s="135">
        <f t="shared" si="67"/>
        <v>2.5499999999999998</v>
      </c>
      <c r="J161" s="135">
        <f t="shared" si="67"/>
        <v>2.48</v>
      </c>
      <c r="K161" s="135">
        <f t="shared" si="67"/>
        <v>2.48</v>
      </c>
      <c r="L161" s="135">
        <f t="shared" si="67"/>
        <v>2.48</v>
      </c>
      <c r="M161" s="135">
        <f t="shared" si="68"/>
        <v>2.56</v>
      </c>
      <c r="N161" s="135">
        <f t="shared" si="69"/>
        <v>0</v>
      </c>
      <c r="O161" s="135">
        <f t="shared" si="69"/>
        <v>2.31</v>
      </c>
      <c r="P161" s="135">
        <f t="shared" si="69"/>
        <v>2.6</v>
      </c>
      <c r="Q161" s="135">
        <f t="shared" si="69"/>
        <v>0</v>
      </c>
      <c r="R161" s="135">
        <f t="shared" si="69"/>
        <v>0</v>
      </c>
      <c r="S161" s="135">
        <f t="shared" si="69"/>
        <v>0</v>
      </c>
      <c r="T161" s="135">
        <v>0</v>
      </c>
      <c r="U161" s="135">
        <f t="shared" si="69"/>
        <v>0</v>
      </c>
      <c r="V161" s="135">
        <f t="shared" si="69"/>
        <v>0</v>
      </c>
      <c r="W161" s="135">
        <f t="shared" si="69"/>
        <v>0</v>
      </c>
      <c r="X161" s="135">
        <f t="shared" si="69"/>
        <v>0</v>
      </c>
      <c r="Y161" s="135">
        <f t="shared" si="69"/>
        <v>0</v>
      </c>
      <c r="Z161" s="135">
        <f t="shared" si="69"/>
        <v>0</v>
      </c>
      <c r="AA161" s="135">
        <f t="shared" si="69"/>
        <v>0</v>
      </c>
      <c r="AB161" s="128">
        <f t="shared" si="69"/>
        <v>0</v>
      </c>
      <c r="AC161" s="128">
        <v>0</v>
      </c>
      <c r="AD161" s="128">
        <v>0</v>
      </c>
      <c r="AE161" s="128">
        <v>0</v>
      </c>
      <c r="AF161" s="128">
        <v>0</v>
      </c>
      <c r="AG161" s="128">
        <v>0</v>
      </c>
      <c r="AH161" s="128">
        <v>0</v>
      </c>
      <c r="AI161" s="128">
        <v>0</v>
      </c>
      <c r="AJ161" s="128">
        <v>0</v>
      </c>
      <c r="AK161" s="128"/>
      <c r="AL161" s="136"/>
      <c r="AM161" s="58"/>
      <c r="AO161" s="16"/>
    </row>
    <row r="162" spans="3:41" x14ac:dyDescent="0.2">
      <c r="C162" s="118"/>
      <c r="D162" s="27" t="s">
        <v>188</v>
      </c>
      <c r="E162" s="27"/>
      <c r="F162" s="27"/>
      <c r="G162" s="27"/>
      <c r="H162" s="27"/>
      <c r="I162" s="135">
        <f t="shared" si="67"/>
        <v>2.5499999999999998</v>
      </c>
      <c r="J162" s="135">
        <f t="shared" si="67"/>
        <v>2.48</v>
      </c>
      <c r="K162" s="135">
        <f t="shared" si="67"/>
        <v>2.48</v>
      </c>
      <c r="L162" s="135">
        <f t="shared" si="67"/>
        <v>2.48</v>
      </c>
      <c r="M162" s="135">
        <f t="shared" si="68"/>
        <v>2.56</v>
      </c>
      <c r="N162" s="135">
        <f t="shared" si="69"/>
        <v>0</v>
      </c>
      <c r="O162" s="135">
        <f t="shared" si="69"/>
        <v>2.31</v>
      </c>
      <c r="P162" s="135">
        <f t="shared" si="69"/>
        <v>2.6</v>
      </c>
      <c r="Q162" s="135">
        <f t="shared" si="69"/>
        <v>0</v>
      </c>
      <c r="R162" s="135">
        <f t="shared" si="69"/>
        <v>0</v>
      </c>
      <c r="S162" s="135">
        <f t="shared" si="69"/>
        <v>0</v>
      </c>
      <c r="T162" s="135">
        <f t="shared" si="69"/>
        <v>0</v>
      </c>
      <c r="U162" s="135">
        <f t="shared" si="69"/>
        <v>0</v>
      </c>
      <c r="V162" s="135">
        <f t="shared" si="69"/>
        <v>0</v>
      </c>
      <c r="W162" s="135">
        <f t="shared" si="69"/>
        <v>0</v>
      </c>
      <c r="X162" s="135">
        <f t="shared" si="69"/>
        <v>0</v>
      </c>
      <c r="Y162" s="135">
        <f t="shared" si="69"/>
        <v>0</v>
      </c>
      <c r="Z162" s="135">
        <f t="shared" si="69"/>
        <v>0</v>
      </c>
      <c r="AA162" s="135">
        <f t="shared" si="69"/>
        <v>0</v>
      </c>
      <c r="AB162" s="128">
        <f t="shared" si="69"/>
        <v>0</v>
      </c>
      <c r="AC162" s="128">
        <v>0</v>
      </c>
      <c r="AD162" s="128">
        <v>0</v>
      </c>
      <c r="AE162" s="128">
        <v>0</v>
      </c>
      <c r="AF162" s="128">
        <v>0</v>
      </c>
      <c r="AG162" s="128">
        <v>0</v>
      </c>
      <c r="AH162" s="128">
        <v>0</v>
      </c>
      <c r="AI162" s="128">
        <v>0</v>
      </c>
      <c r="AJ162" s="128">
        <v>0</v>
      </c>
      <c r="AK162" s="72"/>
      <c r="AL162" s="123">
        <v>0</v>
      </c>
      <c r="AM162" s="58"/>
      <c r="AO162" s="16"/>
    </row>
    <row r="163" spans="3:41" ht="12.75" customHeight="1" x14ac:dyDescent="0.2">
      <c r="C163" s="118"/>
      <c r="D163" s="27" t="s">
        <v>215</v>
      </c>
      <c r="E163" s="27"/>
      <c r="F163" s="27"/>
      <c r="G163" s="27"/>
      <c r="H163" s="27"/>
      <c r="I163" s="135">
        <f t="shared" si="67"/>
        <v>2.5499999999999998</v>
      </c>
      <c r="J163" s="135">
        <f t="shared" si="67"/>
        <v>2.48</v>
      </c>
      <c r="K163" s="135">
        <f t="shared" si="67"/>
        <v>2.48</v>
      </c>
      <c r="L163" s="135">
        <f t="shared" si="67"/>
        <v>2.48</v>
      </c>
      <c r="M163" s="135">
        <f t="shared" si="68"/>
        <v>2.56</v>
      </c>
      <c r="N163" s="135">
        <f t="shared" si="69"/>
        <v>0</v>
      </c>
      <c r="O163" s="135">
        <f t="shared" si="69"/>
        <v>2.31</v>
      </c>
      <c r="P163" s="135">
        <f t="shared" si="69"/>
        <v>2.6</v>
      </c>
      <c r="Q163" s="135">
        <f t="shared" si="69"/>
        <v>0</v>
      </c>
      <c r="R163" s="135">
        <f t="shared" si="69"/>
        <v>0</v>
      </c>
      <c r="S163" s="135">
        <f t="shared" si="69"/>
        <v>0</v>
      </c>
      <c r="T163" s="135">
        <f t="shared" si="69"/>
        <v>0</v>
      </c>
      <c r="U163" s="135">
        <f t="shared" si="69"/>
        <v>0</v>
      </c>
      <c r="V163" s="135">
        <f t="shared" si="69"/>
        <v>0</v>
      </c>
      <c r="W163" s="135">
        <f t="shared" si="69"/>
        <v>0</v>
      </c>
      <c r="X163" s="135">
        <f t="shared" si="69"/>
        <v>0</v>
      </c>
      <c r="Y163" s="135">
        <f t="shared" si="69"/>
        <v>0</v>
      </c>
      <c r="Z163" s="135">
        <f t="shared" si="69"/>
        <v>0</v>
      </c>
      <c r="AA163" s="135">
        <f t="shared" si="69"/>
        <v>0</v>
      </c>
      <c r="AB163" s="128">
        <f t="shared" si="69"/>
        <v>0</v>
      </c>
      <c r="AC163" s="128">
        <v>0</v>
      </c>
      <c r="AD163" s="128">
        <v>0</v>
      </c>
      <c r="AE163" s="128">
        <v>0</v>
      </c>
      <c r="AF163" s="128">
        <v>0</v>
      </c>
      <c r="AG163" s="128">
        <v>0</v>
      </c>
      <c r="AH163" s="128">
        <v>0</v>
      </c>
      <c r="AI163" s="128">
        <v>0</v>
      </c>
      <c r="AJ163" s="128">
        <v>0</v>
      </c>
      <c r="AK163" s="72"/>
      <c r="AL163" s="123"/>
      <c r="AM163" s="58"/>
      <c r="AO163" s="126"/>
    </row>
    <row r="164" spans="3:41" ht="12.75" customHeight="1" thickBot="1" x14ac:dyDescent="0.25">
      <c r="C164" s="119"/>
      <c r="D164" s="120"/>
      <c r="E164" s="120"/>
      <c r="F164" s="120"/>
      <c r="G164" s="120"/>
      <c r="H164" s="120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21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>
        <v>0</v>
      </c>
      <c r="AG164" s="134"/>
      <c r="AH164" s="134"/>
      <c r="AI164" s="134"/>
      <c r="AJ164" s="134"/>
      <c r="AK164" s="134"/>
      <c r="AL164" s="124"/>
      <c r="AM164" s="58"/>
      <c r="AO164" s="126"/>
    </row>
    <row r="165" spans="3:41" ht="10.8" thickBot="1" x14ac:dyDescent="0.25">
      <c r="C165" s="119"/>
      <c r="D165" s="120"/>
      <c r="E165" s="120"/>
      <c r="F165" s="120"/>
      <c r="G165" s="120"/>
      <c r="H165" s="120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21"/>
      <c r="V165" s="121"/>
      <c r="W165" s="121"/>
      <c r="X165" s="121"/>
      <c r="Y165" s="134"/>
      <c r="Z165" s="121"/>
      <c r="AA165" s="137"/>
      <c r="AB165" s="121"/>
      <c r="AC165" s="121"/>
      <c r="AD165" s="121"/>
      <c r="AE165" s="121"/>
      <c r="AF165" s="121"/>
      <c r="AG165" s="121"/>
      <c r="AH165" s="121"/>
      <c r="AI165" s="121"/>
      <c r="AJ165" s="121"/>
      <c r="AK165" s="121"/>
      <c r="AL165" s="124"/>
      <c r="AM165" s="58"/>
      <c r="AO165" s="126"/>
    </row>
    <row r="166" spans="3:41" x14ac:dyDescent="0.2">
      <c r="D166" s="5"/>
      <c r="I166" s="58"/>
      <c r="J166" s="58"/>
      <c r="K166" s="58"/>
      <c r="L166" s="58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33"/>
      <c r="AB166" s="129"/>
      <c r="AC166" s="129"/>
      <c r="AD166" s="129"/>
      <c r="AE166" s="58"/>
      <c r="AF166" s="58"/>
      <c r="AG166" s="58"/>
      <c r="AH166" s="58"/>
      <c r="AI166" s="58"/>
      <c r="AJ166" s="58"/>
      <c r="AK166" s="58"/>
      <c r="AL166" s="58"/>
      <c r="AM166" s="11"/>
      <c r="AO166" s="130"/>
    </row>
    <row r="167" spans="3:41" ht="10.8" thickBot="1" x14ac:dyDescent="0.25">
      <c r="AA167" s="17"/>
    </row>
    <row r="168" spans="3:41" x14ac:dyDescent="0.2">
      <c r="C168" s="115" t="s">
        <v>143</v>
      </c>
      <c r="D168" s="116" t="s">
        <v>196</v>
      </c>
      <c r="E168" s="116"/>
      <c r="F168" s="116"/>
      <c r="G168" s="116"/>
      <c r="H168" s="116"/>
      <c r="I168" s="117">
        <f>I153*I138</f>
        <v>0</v>
      </c>
      <c r="J168" s="117">
        <f>J153*J138</f>
        <v>0</v>
      </c>
      <c r="K168" s="117">
        <f>K153*K138</f>
        <v>0</v>
      </c>
      <c r="L168" s="117">
        <f>L153*L138</f>
        <v>0</v>
      </c>
      <c r="M168" s="117">
        <f>M153*M138</f>
        <v>0</v>
      </c>
      <c r="N168" s="117">
        <f t="shared" ref="N168:AJ168" si="70">N138*N153</f>
        <v>0</v>
      </c>
      <c r="O168" s="117">
        <f t="shared" si="70"/>
        <v>0</v>
      </c>
      <c r="P168" s="117">
        <f t="shared" si="70"/>
        <v>0</v>
      </c>
      <c r="Q168" s="117">
        <f t="shared" si="70"/>
        <v>0</v>
      </c>
      <c r="R168" s="117">
        <f t="shared" si="70"/>
        <v>0</v>
      </c>
      <c r="S168" s="117">
        <f t="shared" si="70"/>
        <v>0</v>
      </c>
      <c r="T168" s="117">
        <f t="shared" si="70"/>
        <v>0</v>
      </c>
      <c r="U168" s="117">
        <f t="shared" si="70"/>
        <v>0</v>
      </c>
      <c r="V168" s="117">
        <f t="shared" si="70"/>
        <v>0</v>
      </c>
      <c r="W168" s="117">
        <f t="shared" si="70"/>
        <v>0</v>
      </c>
      <c r="X168" s="117">
        <f t="shared" si="70"/>
        <v>0</v>
      </c>
      <c r="Y168" s="117">
        <f t="shared" si="70"/>
        <v>0</v>
      </c>
      <c r="Z168" s="117">
        <f t="shared" si="70"/>
        <v>0</v>
      </c>
      <c r="AA168" s="117">
        <f t="shared" si="70"/>
        <v>0</v>
      </c>
      <c r="AB168" s="117">
        <f t="shared" si="70"/>
        <v>0</v>
      </c>
      <c r="AC168" s="117">
        <f t="shared" si="70"/>
        <v>0</v>
      </c>
      <c r="AD168" s="117">
        <f t="shared" si="70"/>
        <v>0</v>
      </c>
      <c r="AE168" s="117">
        <f t="shared" si="70"/>
        <v>0</v>
      </c>
      <c r="AF168" s="117">
        <f t="shared" si="70"/>
        <v>0</v>
      </c>
      <c r="AG168" s="117">
        <f t="shared" si="70"/>
        <v>0</v>
      </c>
      <c r="AH168" s="117">
        <f t="shared" si="70"/>
        <v>0</v>
      </c>
      <c r="AI168" s="117">
        <f t="shared" si="70"/>
        <v>0</v>
      </c>
      <c r="AJ168" s="117">
        <f t="shared" si="70"/>
        <v>0</v>
      </c>
      <c r="AK168" s="72"/>
      <c r="AL168" s="122">
        <f>AL138*AL153</f>
        <v>0</v>
      </c>
      <c r="AM168" s="72">
        <f>AM138*AM153</f>
        <v>0</v>
      </c>
      <c r="AO168" s="16">
        <f t="shared" ref="AO168:AO180" si="71">SUM(I168:AJ168)</f>
        <v>0</v>
      </c>
    </row>
    <row r="169" spans="3:41" x14ac:dyDescent="0.2">
      <c r="C169" s="139"/>
      <c r="D169" s="27" t="s">
        <v>216</v>
      </c>
      <c r="E169" s="27"/>
      <c r="F169" s="27"/>
      <c r="G169" s="27"/>
      <c r="H169" s="27"/>
      <c r="I169" s="72">
        <f>I157*I139</f>
        <v>0</v>
      </c>
      <c r="J169" s="72">
        <f>J157*J139</f>
        <v>0</v>
      </c>
      <c r="K169" s="72">
        <f>K157*K139</f>
        <v>0</v>
      </c>
      <c r="L169" s="72">
        <f>L157*L139</f>
        <v>0</v>
      </c>
      <c r="M169" s="72">
        <f>M157*M139</f>
        <v>0</v>
      </c>
      <c r="N169" s="72">
        <f t="shared" ref="N169:Z169" si="72">N157*N139</f>
        <v>0</v>
      </c>
      <c r="O169" s="72">
        <f t="shared" si="72"/>
        <v>0</v>
      </c>
      <c r="P169" s="72">
        <f t="shared" si="72"/>
        <v>0</v>
      </c>
      <c r="Q169" s="72">
        <f t="shared" si="72"/>
        <v>0</v>
      </c>
      <c r="R169" s="72">
        <f t="shared" si="72"/>
        <v>0</v>
      </c>
      <c r="S169" s="72">
        <f t="shared" si="72"/>
        <v>0</v>
      </c>
      <c r="T169" s="72">
        <f t="shared" si="72"/>
        <v>0</v>
      </c>
      <c r="U169" s="72">
        <f t="shared" si="72"/>
        <v>0</v>
      </c>
      <c r="V169" s="72">
        <f t="shared" si="72"/>
        <v>0</v>
      </c>
      <c r="W169" s="72">
        <f t="shared" si="72"/>
        <v>0</v>
      </c>
      <c r="X169" s="72">
        <f t="shared" si="72"/>
        <v>0</v>
      </c>
      <c r="Y169" s="72">
        <f t="shared" si="72"/>
        <v>0</v>
      </c>
      <c r="Z169" s="72">
        <f t="shared" si="72"/>
        <v>0</v>
      </c>
      <c r="AA169" s="72">
        <f t="shared" ref="AA169:AG169" si="73">AA139*AA157</f>
        <v>0</v>
      </c>
      <c r="AB169" s="72">
        <f t="shared" si="73"/>
        <v>0</v>
      </c>
      <c r="AC169" s="72">
        <f t="shared" si="73"/>
        <v>0</v>
      </c>
      <c r="AD169" s="72">
        <f t="shared" si="73"/>
        <v>0</v>
      </c>
      <c r="AE169" s="72">
        <f t="shared" si="73"/>
        <v>0</v>
      </c>
      <c r="AF169" s="72">
        <f t="shared" si="73"/>
        <v>0</v>
      </c>
      <c r="AG169" s="72">
        <f t="shared" si="73"/>
        <v>0</v>
      </c>
      <c r="AH169" s="72">
        <f>AH139*AH158</f>
        <v>0</v>
      </c>
      <c r="AI169" s="72">
        <f>AI139*AI157</f>
        <v>0</v>
      </c>
      <c r="AJ169" s="72">
        <f>AJ139*AJ157</f>
        <v>0</v>
      </c>
      <c r="AK169" s="72"/>
      <c r="AL169" s="123">
        <f>AL157*AL139</f>
        <v>0</v>
      </c>
      <c r="AM169" s="72">
        <f>AM157*AM139</f>
        <v>0</v>
      </c>
      <c r="AO169" s="16">
        <f t="shared" si="71"/>
        <v>0</v>
      </c>
    </row>
    <row r="170" spans="3:41" x14ac:dyDescent="0.2">
      <c r="C170" s="139"/>
      <c r="D170" s="27" t="s">
        <v>220</v>
      </c>
      <c r="E170" s="27"/>
      <c r="F170" s="27"/>
      <c r="G170" s="27"/>
      <c r="H170" s="27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123"/>
      <c r="AM170" s="72"/>
      <c r="AO170" s="16"/>
    </row>
    <row r="171" spans="3:41" x14ac:dyDescent="0.2">
      <c r="C171" s="139"/>
      <c r="D171" s="27" t="s">
        <v>82</v>
      </c>
      <c r="E171" s="27"/>
      <c r="F171" s="27"/>
      <c r="G171" s="27"/>
      <c r="H171" s="27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123"/>
      <c r="AM171" s="72"/>
      <c r="AO171" s="16"/>
    </row>
    <row r="172" spans="3:41" x14ac:dyDescent="0.2">
      <c r="C172" s="118"/>
      <c r="D172" s="27" t="s">
        <v>208</v>
      </c>
      <c r="E172" s="27"/>
      <c r="F172" s="27"/>
      <c r="G172" s="27"/>
      <c r="H172" s="27"/>
      <c r="I172" s="72">
        <f t="shared" ref="I172:M173" si="74">I158*I142</f>
        <v>0</v>
      </c>
      <c r="J172" s="72">
        <f t="shared" si="74"/>
        <v>0</v>
      </c>
      <c r="K172" s="72">
        <f t="shared" si="74"/>
        <v>0</v>
      </c>
      <c r="L172" s="72">
        <f t="shared" si="74"/>
        <v>0</v>
      </c>
      <c r="M172" s="72">
        <f t="shared" si="74"/>
        <v>0</v>
      </c>
      <c r="N172" s="72">
        <f t="shared" ref="N172:Z172" si="75">N158*N142</f>
        <v>0</v>
      </c>
      <c r="O172" s="72">
        <f t="shared" si="75"/>
        <v>0</v>
      </c>
      <c r="P172" s="72">
        <f t="shared" si="75"/>
        <v>0</v>
      </c>
      <c r="Q172" s="72">
        <f t="shared" si="75"/>
        <v>0</v>
      </c>
      <c r="R172" s="72">
        <f t="shared" si="75"/>
        <v>0</v>
      </c>
      <c r="S172" s="72">
        <f t="shared" si="75"/>
        <v>0</v>
      </c>
      <c r="T172" s="72">
        <f t="shared" si="75"/>
        <v>0</v>
      </c>
      <c r="U172" s="72">
        <f t="shared" si="75"/>
        <v>0</v>
      </c>
      <c r="V172" s="72">
        <f t="shared" si="75"/>
        <v>0</v>
      </c>
      <c r="W172" s="72">
        <f t="shared" si="75"/>
        <v>0</v>
      </c>
      <c r="X172" s="72">
        <f t="shared" si="75"/>
        <v>0</v>
      </c>
      <c r="Y172" s="72">
        <f t="shared" si="75"/>
        <v>0</v>
      </c>
      <c r="Z172" s="72">
        <f t="shared" si="75"/>
        <v>0</v>
      </c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123">
        <f>AL158*AL142</f>
        <v>0</v>
      </c>
      <c r="AM172" s="72">
        <f>AM158*AM142</f>
        <v>0</v>
      </c>
      <c r="AO172" s="16">
        <f t="shared" si="71"/>
        <v>0</v>
      </c>
    </row>
    <row r="173" spans="3:41" x14ac:dyDescent="0.2">
      <c r="C173" s="118"/>
      <c r="D173" s="27" t="s">
        <v>194</v>
      </c>
      <c r="E173" s="27"/>
      <c r="F173" s="27"/>
      <c r="G173" s="27"/>
      <c r="H173" s="27"/>
      <c r="I173" s="72">
        <f t="shared" si="74"/>
        <v>0</v>
      </c>
      <c r="J173" s="72">
        <f t="shared" si="74"/>
        <v>0</v>
      </c>
      <c r="K173" s="72">
        <f t="shared" si="74"/>
        <v>0</v>
      </c>
      <c r="L173" s="72">
        <f t="shared" si="74"/>
        <v>0</v>
      </c>
      <c r="M173" s="72">
        <f t="shared" si="74"/>
        <v>0</v>
      </c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123"/>
      <c r="AM173" s="72"/>
      <c r="AO173" s="16">
        <f t="shared" si="71"/>
        <v>0</v>
      </c>
    </row>
    <row r="174" spans="3:41" x14ac:dyDescent="0.2">
      <c r="C174" s="118"/>
      <c r="D174" s="27" t="s">
        <v>219</v>
      </c>
      <c r="E174" s="27"/>
      <c r="F174" s="27"/>
      <c r="G174" s="27"/>
      <c r="H174" s="27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>
        <f>SUM(T145*T156)</f>
        <v>56400</v>
      </c>
      <c r="U174" s="72">
        <f>SUM(U156*U145)</f>
        <v>42150</v>
      </c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123"/>
      <c r="AM174" s="72"/>
      <c r="AO174" s="16"/>
    </row>
    <row r="175" spans="3:41" x14ac:dyDescent="0.2">
      <c r="C175" s="118"/>
      <c r="D175" s="27" t="s">
        <v>214</v>
      </c>
      <c r="E175" s="27"/>
      <c r="F175" s="27"/>
      <c r="G175" s="27"/>
      <c r="H175" s="27"/>
      <c r="I175" s="72">
        <f>I160*I144</f>
        <v>0</v>
      </c>
      <c r="J175" s="72">
        <f>J160*J144</f>
        <v>0</v>
      </c>
      <c r="K175" s="72">
        <f>K160*K144</f>
        <v>0</v>
      </c>
      <c r="L175" s="72">
        <f>L160*L144</f>
        <v>0</v>
      </c>
      <c r="M175" s="72">
        <f>M160*M144</f>
        <v>0</v>
      </c>
      <c r="N175" s="72">
        <f t="shared" ref="N175:Z175" si="76">N160*N144</f>
        <v>0</v>
      </c>
      <c r="O175" s="72">
        <f t="shared" si="76"/>
        <v>0</v>
      </c>
      <c r="P175" s="72">
        <f t="shared" si="76"/>
        <v>0</v>
      </c>
      <c r="Q175" s="72">
        <f t="shared" si="76"/>
        <v>0</v>
      </c>
      <c r="R175" s="72">
        <f t="shared" si="76"/>
        <v>0</v>
      </c>
      <c r="S175" s="72">
        <f t="shared" si="76"/>
        <v>0</v>
      </c>
      <c r="T175" s="72">
        <f t="shared" si="76"/>
        <v>0</v>
      </c>
      <c r="U175" s="72">
        <f t="shared" si="76"/>
        <v>0</v>
      </c>
      <c r="V175" s="72">
        <f t="shared" si="76"/>
        <v>0</v>
      </c>
      <c r="W175" s="72">
        <f t="shared" si="76"/>
        <v>0</v>
      </c>
      <c r="X175" s="72">
        <f t="shared" si="76"/>
        <v>0</v>
      </c>
      <c r="Y175" s="72">
        <f t="shared" si="76"/>
        <v>0</v>
      </c>
      <c r="Z175" s="72">
        <f t="shared" si="76"/>
        <v>0</v>
      </c>
      <c r="AA175" s="72">
        <f>AA144*AA160</f>
        <v>0</v>
      </c>
      <c r="AB175" s="72">
        <f>AC144*AB160</f>
        <v>0</v>
      </c>
      <c r="AC175" s="72">
        <f t="shared" ref="AC175:AJ175" si="77">AC144*AC160</f>
        <v>0</v>
      </c>
      <c r="AD175" s="72">
        <f t="shared" si="77"/>
        <v>0</v>
      </c>
      <c r="AE175" s="72">
        <f t="shared" si="77"/>
        <v>0</v>
      </c>
      <c r="AF175" s="72">
        <f t="shared" si="77"/>
        <v>0</v>
      </c>
      <c r="AG175" s="72">
        <f t="shared" si="77"/>
        <v>0</v>
      </c>
      <c r="AH175" s="72">
        <f t="shared" si="77"/>
        <v>0</v>
      </c>
      <c r="AI175" s="72">
        <f t="shared" si="77"/>
        <v>0</v>
      </c>
      <c r="AJ175" s="72">
        <f t="shared" si="77"/>
        <v>0</v>
      </c>
      <c r="AK175" s="72"/>
      <c r="AL175" s="123"/>
      <c r="AM175" s="72"/>
      <c r="AO175" s="16">
        <f t="shared" si="71"/>
        <v>0</v>
      </c>
    </row>
    <row r="176" spans="3:41" x14ac:dyDescent="0.2">
      <c r="C176" s="118"/>
      <c r="D176" s="27" t="s">
        <v>188</v>
      </c>
      <c r="E176" s="27"/>
      <c r="F176" s="27"/>
      <c r="G176" s="27"/>
      <c r="H176" s="27"/>
      <c r="I176" s="72">
        <f t="shared" ref="I176:M178" si="78">I161*I146</f>
        <v>0</v>
      </c>
      <c r="J176" s="72">
        <f t="shared" si="78"/>
        <v>0</v>
      </c>
      <c r="K176" s="72">
        <f t="shared" si="78"/>
        <v>0</v>
      </c>
      <c r="L176" s="72">
        <f t="shared" si="78"/>
        <v>0</v>
      </c>
      <c r="M176" s="72">
        <f t="shared" si="78"/>
        <v>0</v>
      </c>
      <c r="N176" s="72">
        <f t="shared" ref="N176:Z176" si="79">N146*N161</f>
        <v>0</v>
      </c>
      <c r="O176" s="72">
        <f t="shared" si="79"/>
        <v>0</v>
      </c>
      <c r="P176" s="72">
        <f t="shared" si="79"/>
        <v>0</v>
      </c>
      <c r="Q176" s="72">
        <f t="shared" si="79"/>
        <v>0</v>
      </c>
      <c r="R176" s="72">
        <f t="shared" si="79"/>
        <v>0</v>
      </c>
      <c r="S176" s="72">
        <f t="shared" si="79"/>
        <v>0</v>
      </c>
      <c r="T176" s="72">
        <f t="shared" si="79"/>
        <v>0</v>
      </c>
      <c r="U176" s="72">
        <f t="shared" si="79"/>
        <v>0</v>
      </c>
      <c r="V176" s="72">
        <f t="shared" si="79"/>
        <v>0</v>
      </c>
      <c r="W176" s="72">
        <f t="shared" si="79"/>
        <v>0</v>
      </c>
      <c r="X176" s="72">
        <f t="shared" si="79"/>
        <v>0</v>
      </c>
      <c r="Y176" s="72">
        <f t="shared" si="79"/>
        <v>0</v>
      </c>
      <c r="Z176" s="72">
        <f t="shared" si="79"/>
        <v>0</v>
      </c>
      <c r="AA176" s="72">
        <f>AA146*AA162</f>
        <v>0</v>
      </c>
      <c r="AB176" s="72">
        <f>AB146*AB162</f>
        <v>0</v>
      </c>
      <c r="AC176" s="72">
        <f>AC146*AC161</f>
        <v>0</v>
      </c>
      <c r="AD176" s="72">
        <f>AD146*AD161</f>
        <v>0</v>
      </c>
      <c r="AE176" s="72">
        <f>AE146*AE162</f>
        <v>0</v>
      </c>
      <c r="AF176" s="72">
        <f>AF146*AF161</f>
        <v>0</v>
      </c>
      <c r="AG176" s="72">
        <f>AG146*AG161</f>
        <v>0</v>
      </c>
      <c r="AH176" s="72">
        <f>AH146*AH161</f>
        <v>0</v>
      </c>
      <c r="AI176" s="72">
        <f>AI146*AI162</f>
        <v>0</v>
      </c>
      <c r="AJ176" s="72">
        <f>AJ146*AJ161</f>
        <v>0</v>
      </c>
      <c r="AK176" s="72"/>
      <c r="AL176" s="123">
        <f t="shared" ref="AL176:AM178" si="80">AL146*AL161</f>
        <v>0</v>
      </c>
      <c r="AM176" s="72">
        <f t="shared" si="80"/>
        <v>0</v>
      </c>
      <c r="AO176" s="16">
        <f t="shared" si="71"/>
        <v>0</v>
      </c>
    </row>
    <row r="177" spans="3:41" x14ac:dyDescent="0.2">
      <c r="C177" s="118"/>
      <c r="D177" s="27" t="s">
        <v>188</v>
      </c>
      <c r="E177" s="27"/>
      <c r="F177" s="27"/>
      <c r="G177" s="27"/>
      <c r="H177" s="27"/>
      <c r="I177" s="72">
        <f t="shared" si="78"/>
        <v>0</v>
      </c>
      <c r="J177" s="72">
        <f t="shared" si="78"/>
        <v>0</v>
      </c>
      <c r="K177" s="72">
        <f t="shared" si="78"/>
        <v>0</v>
      </c>
      <c r="L177" s="72">
        <f t="shared" si="78"/>
        <v>0</v>
      </c>
      <c r="M177" s="72">
        <f t="shared" si="78"/>
        <v>0</v>
      </c>
      <c r="N177" s="72">
        <f t="shared" ref="N177:Z177" si="81">N147*N162</f>
        <v>0</v>
      </c>
      <c r="O177" s="72">
        <f t="shared" si="81"/>
        <v>0</v>
      </c>
      <c r="P177" s="72">
        <f t="shared" si="81"/>
        <v>0</v>
      </c>
      <c r="Q177" s="72">
        <f t="shared" si="81"/>
        <v>0</v>
      </c>
      <c r="R177" s="72">
        <f t="shared" si="81"/>
        <v>0</v>
      </c>
      <c r="S177" s="72">
        <f t="shared" si="81"/>
        <v>0</v>
      </c>
      <c r="T177" s="72">
        <f t="shared" si="81"/>
        <v>0</v>
      </c>
      <c r="U177" s="72">
        <f t="shared" si="81"/>
        <v>0</v>
      </c>
      <c r="V177" s="72">
        <f t="shared" si="81"/>
        <v>0</v>
      </c>
      <c r="W177" s="72">
        <f t="shared" si="81"/>
        <v>0</v>
      </c>
      <c r="X177" s="72">
        <f t="shared" si="81"/>
        <v>0</v>
      </c>
      <c r="Y177" s="72">
        <f t="shared" si="81"/>
        <v>0</v>
      </c>
      <c r="Z177" s="72">
        <f t="shared" si="81"/>
        <v>0</v>
      </c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123">
        <f t="shared" si="80"/>
        <v>0</v>
      </c>
      <c r="AM177" s="72">
        <f t="shared" si="80"/>
        <v>0</v>
      </c>
      <c r="AO177" s="16">
        <f t="shared" si="71"/>
        <v>0</v>
      </c>
    </row>
    <row r="178" spans="3:41" x14ac:dyDescent="0.2">
      <c r="C178" s="118"/>
      <c r="D178" s="27" t="s">
        <v>215</v>
      </c>
      <c r="E178" s="27"/>
      <c r="F178" s="27"/>
      <c r="G178" s="27"/>
      <c r="H178" s="27"/>
      <c r="I178" s="72">
        <f t="shared" si="78"/>
        <v>0</v>
      </c>
      <c r="J178" s="72">
        <f t="shared" si="78"/>
        <v>0</v>
      </c>
      <c r="K178" s="72">
        <f t="shared" si="78"/>
        <v>0</v>
      </c>
      <c r="L178" s="72">
        <f t="shared" si="78"/>
        <v>0</v>
      </c>
      <c r="M178" s="72">
        <f t="shared" si="78"/>
        <v>0</v>
      </c>
      <c r="N178" s="72">
        <f t="shared" ref="N178:Z178" si="82">N148*N163</f>
        <v>0</v>
      </c>
      <c r="O178" s="72">
        <f t="shared" si="82"/>
        <v>0</v>
      </c>
      <c r="P178" s="72">
        <f t="shared" si="82"/>
        <v>0</v>
      </c>
      <c r="Q178" s="72">
        <f t="shared" si="82"/>
        <v>0</v>
      </c>
      <c r="R178" s="72">
        <f t="shared" si="82"/>
        <v>0</v>
      </c>
      <c r="S178" s="72">
        <f t="shared" si="82"/>
        <v>0</v>
      </c>
      <c r="T178" s="72">
        <f t="shared" si="82"/>
        <v>0</v>
      </c>
      <c r="U178" s="72">
        <f t="shared" si="82"/>
        <v>0</v>
      </c>
      <c r="V178" s="72">
        <f t="shared" si="82"/>
        <v>0</v>
      </c>
      <c r="W178" s="72">
        <f t="shared" si="82"/>
        <v>0</v>
      </c>
      <c r="X178" s="72">
        <f t="shared" si="82"/>
        <v>0</v>
      </c>
      <c r="Y178" s="72">
        <f t="shared" si="82"/>
        <v>0</v>
      </c>
      <c r="Z178" s="72">
        <f t="shared" si="82"/>
        <v>0</v>
      </c>
      <c r="AA178" s="72">
        <f t="shared" ref="AA178:AJ178" si="83">AA148*AA163</f>
        <v>0</v>
      </c>
      <c r="AB178" s="72">
        <f t="shared" si="83"/>
        <v>0</v>
      </c>
      <c r="AC178" s="72">
        <f t="shared" si="83"/>
        <v>0</v>
      </c>
      <c r="AD178" s="72">
        <f t="shared" si="83"/>
        <v>0</v>
      </c>
      <c r="AE178" s="72">
        <f t="shared" si="83"/>
        <v>0</v>
      </c>
      <c r="AF178" s="72">
        <f t="shared" si="83"/>
        <v>0</v>
      </c>
      <c r="AG178" s="72">
        <f t="shared" si="83"/>
        <v>0</v>
      </c>
      <c r="AH178" s="72">
        <f t="shared" si="83"/>
        <v>0</v>
      </c>
      <c r="AI178" s="72">
        <f t="shared" si="83"/>
        <v>0</v>
      </c>
      <c r="AJ178" s="72">
        <f t="shared" si="83"/>
        <v>0</v>
      </c>
      <c r="AK178" s="72"/>
      <c r="AL178" s="123">
        <f t="shared" si="80"/>
        <v>0</v>
      </c>
      <c r="AM178" s="72">
        <f t="shared" si="80"/>
        <v>0</v>
      </c>
      <c r="AO178" s="16">
        <f t="shared" si="71"/>
        <v>0</v>
      </c>
    </row>
    <row r="179" spans="3:41" ht="10.8" thickBot="1" x14ac:dyDescent="0.25">
      <c r="C179" s="119"/>
      <c r="D179" s="120"/>
      <c r="E179" s="120"/>
      <c r="F179" s="120"/>
      <c r="G179" s="120"/>
      <c r="H179" s="120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72"/>
      <c r="AK179" s="121"/>
      <c r="AL179" s="124"/>
      <c r="AM179" s="72">
        <f>AM149*AM164</f>
        <v>0</v>
      </c>
      <c r="AO179" s="16">
        <f t="shared" si="71"/>
        <v>0</v>
      </c>
    </row>
    <row r="180" spans="3:41" ht="10.8" thickBot="1" x14ac:dyDescent="0.25">
      <c r="C180" s="119"/>
      <c r="D180" s="120"/>
      <c r="E180" s="120"/>
      <c r="F180" s="120"/>
      <c r="G180" s="120"/>
      <c r="H180" s="120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>
        <f>Y165*Y150</f>
        <v>0</v>
      </c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4"/>
      <c r="AM180" s="72">
        <f>AM150*AM165</f>
        <v>0</v>
      </c>
      <c r="AO180" s="16">
        <f t="shared" si="71"/>
        <v>0</v>
      </c>
    </row>
    <row r="181" spans="3:41" x14ac:dyDescent="0.2">
      <c r="D181" s="5" t="s">
        <v>143</v>
      </c>
      <c r="I181" s="58">
        <f t="shared" ref="I181:AM181" si="84">SUM(I168:I180)</f>
        <v>0</v>
      </c>
      <c r="J181" s="58">
        <f t="shared" si="84"/>
        <v>0</v>
      </c>
      <c r="K181" s="58">
        <f t="shared" si="84"/>
        <v>0</v>
      </c>
      <c r="L181" s="58">
        <f t="shared" si="84"/>
        <v>0</v>
      </c>
      <c r="M181" s="58">
        <f t="shared" si="84"/>
        <v>0</v>
      </c>
      <c r="N181" s="58">
        <f t="shared" si="84"/>
        <v>0</v>
      </c>
      <c r="O181" s="58">
        <f t="shared" si="84"/>
        <v>0</v>
      </c>
      <c r="P181" s="58">
        <f t="shared" si="84"/>
        <v>0</v>
      </c>
      <c r="Q181" s="58">
        <f t="shared" si="84"/>
        <v>0</v>
      </c>
      <c r="R181" s="58">
        <f t="shared" si="84"/>
        <v>0</v>
      </c>
      <c r="S181" s="58">
        <f t="shared" si="84"/>
        <v>0</v>
      </c>
      <c r="T181" s="58">
        <f t="shared" si="84"/>
        <v>56400</v>
      </c>
      <c r="U181" s="58">
        <f t="shared" si="84"/>
        <v>42150</v>
      </c>
      <c r="V181" s="58">
        <f t="shared" si="84"/>
        <v>0</v>
      </c>
      <c r="W181" s="58">
        <f t="shared" si="84"/>
        <v>0</v>
      </c>
      <c r="X181" s="58">
        <f t="shared" si="84"/>
        <v>0</v>
      </c>
      <c r="Y181" s="58">
        <f t="shared" si="84"/>
        <v>0</v>
      </c>
      <c r="Z181" s="58">
        <f t="shared" si="84"/>
        <v>0</v>
      </c>
      <c r="AA181" s="58">
        <f t="shared" si="84"/>
        <v>0</v>
      </c>
      <c r="AB181" s="58">
        <f t="shared" si="84"/>
        <v>0</v>
      </c>
      <c r="AC181" s="58">
        <f t="shared" si="84"/>
        <v>0</v>
      </c>
      <c r="AD181" s="58">
        <f t="shared" si="84"/>
        <v>0</v>
      </c>
      <c r="AE181" s="58">
        <f t="shared" si="84"/>
        <v>0</v>
      </c>
      <c r="AF181" s="58">
        <f t="shared" si="84"/>
        <v>0</v>
      </c>
      <c r="AG181" s="58">
        <f t="shared" si="84"/>
        <v>0</v>
      </c>
      <c r="AH181" s="58">
        <f t="shared" si="84"/>
        <v>0</v>
      </c>
      <c r="AI181" s="58">
        <f t="shared" si="84"/>
        <v>0</v>
      </c>
      <c r="AJ181" s="58">
        <f t="shared" si="84"/>
        <v>0</v>
      </c>
      <c r="AK181" s="58">
        <f t="shared" si="84"/>
        <v>0</v>
      </c>
      <c r="AL181" s="58">
        <f t="shared" si="84"/>
        <v>0</v>
      </c>
      <c r="AM181" s="11">
        <f t="shared" si="84"/>
        <v>0</v>
      </c>
      <c r="AO181" s="125">
        <f>SUM(AO168:AO180)</f>
        <v>0</v>
      </c>
    </row>
  </sheetData>
  <mergeCells count="1">
    <mergeCell ref="AK120:AP120"/>
  </mergeCells>
  <phoneticPr fontId="0" type="noConversion"/>
  <pageMargins left="0.25" right="0.25" top="0.25" bottom="0.25" header="0.25" footer="0.25"/>
  <pageSetup scale="39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38" zoomScale="90" workbookViewId="0">
      <selection activeCell="G103" sqref="G10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80" t="s">
        <v>79</v>
      </c>
      <c r="AL87" s="181"/>
      <c r="AM87" s="181"/>
      <c r="AN87" s="181"/>
      <c r="AO87" s="181"/>
      <c r="AP87" s="182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80" t="s">
        <v>79</v>
      </c>
      <c r="AL105" s="181"/>
      <c r="AM105" s="181"/>
      <c r="AN105" s="181"/>
      <c r="AO105" s="181"/>
      <c r="AP105" s="182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80" t="s">
        <v>79</v>
      </c>
      <c r="AL105" s="181"/>
      <c r="AM105" s="181"/>
      <c r="AN105" s="181"/>
      <c r="AO105" s="181"/>
      <c r="AP105" s="182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80" t="s">
        <v>79</v>
      </c>
      <c r="AL105" s="181"/>
      <c r="AM105" s="181"/>
      <c r="AN105" s="181"/>
      <c r="AO105" s="181"/>
      <c r="AP105" s="182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7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80" t="s">
        <v>79</v>
      </c>
      <c r="AL111" s="181"/>
      <c r="AM111" s="181"/>
      <c r="AN111" s="181"/>
      <c r="AO111" s="181"/>
      <c r="AP111" s="182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8.3320312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0.8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ht="12" customHeigh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93</v>
      </c>
      <c r="D82" s="102" t="s">
        <v>94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80" t="s">
        <v>79</v>
      </c>
      <c r="AL113" s="181"/>
      <c r="AM113" s="181"/>
      <c r="AN113" s="181"/>
      <c r="AO113" s="181"/>
      <c r="AP113" s="182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73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116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118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0.8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133</v>
      </c>
      <c r="E132" s="116" t="s">
        <v>140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134</v>
      </c>
      <c r="E133" s="27" t="s">
        <v>141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136</v>
      </c>
      <c r="E135" s="27" t="s">
        <v>140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0.8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144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0.8" thickBot="1" x14ac:dyDescent="0.25"/>
    <row r="140" spans="3:42" x14ac:dyDescent="0.2">
      <c r="C140" s="115" t="s">
        <v>142</v>
      </c>
      <c r="D140" s="116" t="s">
        <v>133</v>
      </c>
      <c r="E140" s="116" t="s">
        <v>140</v>
      </c>
      <c r="F140" s="116"/>
      <c r="G140" s="116" t="s">
        <v>147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134</v>
      </c>
      <c r="E141" s="27" t="s">
        <v>141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148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136</v>
      </c>
      <c r="E143" s="27" t="s">
        <v>140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0.8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0.8" thickBot="1" x14ac:dyDescent="0.25"/>
    <row r="148" spans="3:41" x14ac:dyDescent="0.2">
      <c r="C148" s="115" t="s">
        <v>143</v>
      </c>
      <c r="D148" s="116" t="s">
        <v>133</v>
      </c>
      <c r="E148" s="116" t="s">
        <v>140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134</v>
      </c>
      <c r="E149" s="27" t="s">
        <v>141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136</v>
      </c>
      <c r="E151" s="27" t="s">
        <v>140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0.8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143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161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0.8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80" t="s">
        <v>79</v>
      </c>
      <c r="AL112" s="181"/>
      <c r="AM112" s="181"/>
      <c r="AN112" s="181"/>
      <c r="AO112" s="181"/>
      <c r="AP112" s="182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0.8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0.8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0.8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0.8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0.8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0.8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160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50</v>
      </c>
      <c r="D12" s="1" t="s">
        <v>153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138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152</v>
      </c>
      <c r="D59" s="102" t="s">
        <v>153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54</v>
      </c>
      <c r="D64" s="102" t="s">
        <v>55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80" t="s">
        <v>79</v>
      </c>
      <c r="AL113" s="181"/>
      <c r="AM113" s="181"/>
      <c r="AN113" s="181"/>
      <c r="AO113" s="181"/>
      <c r="AP113" s="182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73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116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118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0.8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166</v>
      </c>
      <c r="E132" s="116" t="s">
        <v>167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166</v>
      </c>
      <c r="E133" s="27" t="s">
        <v>168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166</v>
      </c>
      <c r="E134" s="27" t="s">
        <v>170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166</v>
      </c>
      <c r="E135" s="27" t="s">
        <v>171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166</v>
      </c>
      <c r="E136" s="27" t="s">
        <v>171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166</v>
      </c>
      <c r="E137" s="27" t="s">
        <v>173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0.8" thickBot="1" x14ac:dyDescent="0.25">
      <c r="C138" s="119"/>
      <c r="D138" s="120" t="s">
        <v>172</v>
      </c>
      <c r="E138" s="120" t="s">
        <v>139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144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0.8" thickBot="1" x14ac:dyDescent="0.25"/>
    <row r="141" spans="3:42" x14ac:dyDescent="0.2">
      <c r="C141" s="115" t="s">
        <v>142</v>
      </c>
      <c r="D141" s="116" t="s">
        <v>166</v>
      </c>
      <c r="E141" s="116" t="s">
        <v>167</v>
      </c>
      <c r="F141" s="116"/>
      <c r="G141" s="116" t="s">
        <v>147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166</v>
      </c>
      <c r="E142" s="27" t="s">
        <v>168</v>
      </c>
      <c r="F142" s="27"/>
      <c r="G142" s="27" t="s">
        <v>148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166</v>
      </c>
      <c r="E143" s="27" t="s">
        <v>170</v>
      </c>
      <c r="F143" s="27"/>
      <c r="G143" s="27" t="s">
        <v>148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166</v>
      </c>
      <c r="E144" s="27" t="s">
        <v>171</v>
      </c>
      <c r="F144" s="27"/>
      <c r="G144" s="27" t="s">
        <v>147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166</v>
      </c>
      <c r="E145" s="27" t="s">
        <v>171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166</v>
      </c>
      <c r="E146" s="27" t="s">
        <v>173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0.8" thickBot="1" x14ac:dyDescent="0.25">
      <c r="C147" s="119"/>
      <c r="D147" s="120" t="s">
        <v>172</v>
      </c>
      <c r="E147" s="120" t="s">
        <v>139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0.8" thickBot="1" x14ac:dyDescent="0.25"/>
    <row r="150" spans="3:41" x14ac:dyDescent="0.2">
      <c r="C150" s="115" t="s">
        <v>143</v>
      </c>
      <c r="D150" s="116" t="s">
        <v>166</v>
      </c>
      <c r="E150" s="116" t="s">
        <v>167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166</v>
      </c>
      <c r="E151" s="27" t="s">
        <v>168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166</v>
      </c>
      <c r="E152" s="27" t="s">
        <v>170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166</v>
      </c>
      <c r="E153" s="27" t="s">
        <v>171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166</v>
      </c>
      <c r="E154" s="27" t="s">
        <v>171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166</v>
      </c>
      <c r="E155" s="27" t="s">
        <v>173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0.8" thickBot="1" x14ac:dyDescent="0.25">
      <c r="C156" s="119"/>
      <c r="D156" s="120" t="s">
        <v>172</v>
      </c>
      <c r="E156" s="120" t="s">
        <v>139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143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31</vt:i4>
      </vt:variant>
    </vt:vector>
  </HeadingPairs>
  <TitlesOfParts>
    <vt:vector size="47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November 01 Est   </vt:lpstr>
      <vt:lpstr>December 01 Est  </vt:lpstr>
      <vt:lpstr>January 2002 est</vt:lpstr>
      <vt:lpstr>Feb 2002 est </vt:lpstr>
      <vt:lpstr>March 2002</vt:lpstr>
      <vt:lpstr>'Apr 01 Est'!Print_Area</vt:lpstr>
      <vt:lpstr>'August 01 Est  '!Print_Area</vt:lpstr>
      <vt:lpstr>'December 01 Est  '!Print_Area</vt:lpstr>
      <vt:lpstr>'Feb 01 Est'!Print_Area</vt:lpstr>
      <vt:lpstr>'Feb 2002 est '!Print_Area</vt:lpstr>
      <vt:lpstr>'Jan 01 Est'!Print_Area</vt:lpstr>
      <vt:lpstr>'Jan 01 trial'!Print_Area</vt:lpstr>
      <vt:lpstr>'January 2002 est'!Print_Area</vt:lpstr>
      <vt:lpstr>'July 01 Est '!Print_Area</vt:lpstr>
      <vt:lpstr>'June 01 Est'!Print_Area</vt:lpstr>
      <vt:lpstr>'Mar 01 Est'!Print_Area</vt:lpstr>
      <vt:lpstr>'March 2002'!Print_Area</vt:lpstr>
      <vt:lpstr>'May 01 Est'!Print_Area</vt:lpstr>
      <vt:lpstr>'November 01 Est   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'December 01 Est  '!Summary</vt:lpstr>
      <vt:lpstr>'Feb 2002 est '!Summary</vt:lpstr>
      <vt:lpstr>'January 2002 est'!Summary</vt:lpstr>
      <vt:lpstr>'July 01 Est '!Summary</vt:lpstr>
      <vt:lpstr>'June 01 Est'!Summary</vt:lpstr>
      <vt:lpstr>'Mar 01 Est'!Summary</vt:lpstr>
      <vt:lpstr>'March 2002'!Summary</vt:lpstr>
      <vt:lpstr>'May 01 Est'!Summary</vt:lpstr>
      <vt:lpstr>'November 01 Est   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2002-02-27T16:08:12Z</cp:lastPrinted>
  <dcterms:created xsi:type="dcterms:W3CDTF">2001-01-04T18:32:47Z</dcterms:created>
  <dcterms:modified xsi:type="dcterms:W3CDTF">2023-09-10T15:27:34Z</dcterms:modified>
</cp:coreProperties>
</file>